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neral Sigils" sheetId="1" r:id="rId3"/>
    <sheet state="visible" name="Name Sigils" sheetId="2" r:id="rId4"/>
    <sheet state="visible" name="Zodiac Sigils" sheetId="3" r:id="rId5"/>
    <sheet state="visible" name="Audio Sigils" sheetId="4" r:id="rId6"/>
  </sheets>
  <definedNames/>
  <calcPr/>
</workbook>
</file>

<file path=xl/sharedStrings.xml><?xml version="1.0" encoding="utf-8"?>
<sst xmlns="http://schemas.openxmlformats.org/spreadsheetml/2006/main" count="3084" uniqueCount="2292">
  <si>
    <r>
      <rPr>
        <b/>
      </rPr>
      <t xml:space="preserve">Disclaimer: </t>
    </r>
    <r>
      <rPr>
        <b val="0"/>
      </rPr>
      <t xml:space="preserve">The author, Rose, cannot guarantee the results of sigils listed below. Readers should use them at their own risk. Individual results may vary. No information contained in this blog is intended to treat or replace medical or psychiatric treatment of any kind. The author is not a licensed medical professional and would urge readers to please exercise caution and consult your doctor before trying alternative treatments or stopping any current treatment. </t>
    </r>
  </si>
  <si>
    <r>
      <rPr>
        <b/>
      </rPr>
      <t>For a little help finding things</t>
    </r>
    <r>
      <rPr/>
      <t>, the categories here are Abuse, Anxiety/Calm, Career/Life, Confidence/Courage, Creativity/Art, Deities, Dreams/Sleep, Family/Friends/Pets, Fighting/Surviving, Good luck/Money, Harry Potter, Health/Beauty, Magick and stuff, Mental health/Emotional stuff, Mind/Memory, Miscellaneous, Names, Premonitions, Protection/Curses, Relationships, School/Education, Self-harm, Self-love/Personal characteristics, Talents/Skills, Technology/Games, Zodiac,</t>
    </r>
  </si>
  <si>
    <t>Note that Name Sigils, Zodiac Sigils, and Audio Sigils are here on three separate sheets. Tabs at the bottom of the screen. (On mobile it might be at the top)</t>
  </si>
  <si>
    <t>Abuse</t>
  </si>
  <si>
    <t xml:space="preserve">I recover fully from past abuse </t>
  </si>
  <si>
    <t>http://sigilathenaeum.tumblr.com/post/129875839902</t>
  </si>
  <si>
    <t>xx</t>
  </si>
  <si>
    <t xml:space="preserve">I am entirely free from past abusers </t>
  </si>
  <si>
    <t>http://sigilathenaeum.tumblr.com/post/129875915457</t>
  </si>
  <si>
    <t>I am protected from abuse</t>
  </si>
  <si>
    <t>http://sigilathenaeum.tumblr.com/post/131979548647</t>
  </si>
  <si>
    <t>http://sigilathenaeum.tumblr.com/post/146112781466</t>
  </si>
  <si>
    <t>I heal completely from my trauma</t>
  </si>
  <si>
    <t>http://sigilathenaeum.tumblr.com/post/140706355507</t>
  </si>
  <si>
    <t>http://sigilathenaeum.tumblr.com/post/183434478745</t>
  </si>
  <si>
    <t>My abuser has no power over me</t>
  </si>
  <si>
    <t>http://sigilathenaeum.tumblr.com/post/133112793912</t>
  </si>
  <si>
    <t>http://sigilathenaeum.tumblr.com/post/161906016665</t>
  </si>
  <si>
    <t>I am not abusive</t>
  </si>
  <si>
    <t>http://sigilathenaeum.tumblr.com/post/140706927447</t>
  </si>
  <si>
    <t>I will never be abusive again</t>
  </si>
  <si>
    <t>http://sigilathenaeum.tumblr.com/post/134492025447</t>
  </si>
  <si>
    <t>The one who hurt me will never return</t>
  </si>
  <si>
    <t>http://sigilathenaeum.tumblr.com/post/141467558312</t>
  </si>
  <si>
    <t>They know they have hurt me</t>
  </si>
  <si>
    <t>http://sigilathenaeum.tumblr.com/post/141467517482</t>
  </si>
  <si>
    <t>I do not have dreams about my abuser</t>
  </si>
  <si>
    <t>http://sigilathenaeum.tumblr.com/post/141407241487</t>
  </si>
  <si>
    <t>http://sigilathenaeum.tumblr.com/post/155907279536</t>
  </si>
  <si>
    <t>Anxiety/Calm</t>
  </si>
  <si>
    <t>I am free from anxiety</t>
  </si>
  <si>
    <t>http://sigilathenaeum.tumblr.com/post/137728427932</t>
  </si>
  <si>
    <t>My anxiety does not ruin my fun</t>
  </si>
  <si>
    <t>http://sigilathenaeum.tumblr.com/post/140535222512</t>
  </si>
  <si>
    <t>http://sigilathenaeum.tumblr.com/post/149186748844</t>
  </si>
  <si>
    <t>http://sigilathenaeum.tumblr.com/post/159425330914</t>
  </si>
  <si>
    <t xml:space="preserve">I release my anxious energy in a healthy manner </t>
  </si>
  <si>
    <t>http://sigilathenaeum.tumblr.com/post/129530105917</t>
  </si>
  <si>
    <t xml:space="preserve">I do not panic </t>
  </si>
  <si>
    <t>http://sigilathenaeum.tumblr.com/post/124887075847</t>
  </si>
  <si>
    <t>http://sigilathenaeum.tumblr.com/post/159427338326</t>
  </si>
  <si>
    <t xml:space="preserve">My mind is calm </t>
  </si>
  <si>
    <t>http://sigilathenaeum.tumblr.com/post/127038982877</t>
  </si>
  <si>
    <t xml:space="preserve">I will stay stress-free </t>
  </si>
  <si>
    <t>http://sigilathenaeum.tumblr.com/post/129883963807</t>
  </si>
  <si>
    <t xml:space="preserve">I am focused and stress free </t>
  </si>
  <si>
    <t>http://sigilathenaeum.tumblr.com/post/130414346042</t>
  </si>
  <si>
    <t xml:space="preserve">Breathe Deeply </t>
  </si>
  <si>
    <t>http://sigilathenaeum.tumblr.com/post/126482248782</t>
  </si>
  <si>
    <t xml:space="preserve">I am in control </t>
  </si>
  <si>
    <t>http://sigilathenaeum.tumblr.com/post/122467506347</t>
  </si>
  <si>
    <t xml:space="preserve">I am calm, happy, and do not let negative emotions rule me </t>
  </si>
  <si>
    <t>http://sigilathenaeum.tumblr.com/post/130154961112</t>
  </si>
  <si>
    <t>I breathe freely and easily</t>
  </si>
  <si>
    <t>http://sigilathenaeum.tumblr.com/post/131779813202</t>
  </si>
  <si>
    <t>I am in control of my emotions</t>
  </si>
  <si>
    <t>http://sigilathenaeum.tumblr.com/post/131831921097</t>
  </si>
  <si>
    <t>http://sigilathenaeum.tumblr.com/post/146118856354</t>
  </si>
  <si>
    <t>I don’t allow my anger to overwhelm me</t>
  </si>
  <si>
    <t>https://sigilathenaeum.tumblr.com/post/624563259171848192</t>
  </si>
  <si>
    <t>I am calm, open, and energized</t>
  </si>
  <si>
    <t>http://sigilathenaeum.tumblr.com/post/132244218627</t>
  </si>
  <si>
    <t>I am balanced and centered in my most true self</t>
  </si>
  <si>
    <t>http://sigilathenaeum.tumblr.com/post/132244172697</t>
  </si>
  <si>
    <t>I am in control of my thoughts and my own future</t>
  </si>
  <si>
    <t>http://sigilathenaeum.tumblr.com/post/133243410562</t>
  </si>
  <si>
    <t>Balance</t>
  </si>
  <si>
    <t>http://sigilathenaeum.tumblr.com/post/133733197717</t>
  </si>
  <si>
    <t>Everything is okay, I am calm and not worried or anxious</t>
  </si>
  <si>
    <t>http://sigilathenaeum.tumblr.com/post/133884650417</t>
  </si>
  <si>
    <t>I am not nervous or anxious around people I like</t>
  </si>
  <si>
    <t>http://sigilathenaeum.tumblr.com/post/134426235912</t>
  </si>
  <si>
    <t>I am free from depression and anxiety attacks</t>
  </si>
  <si>
    <t>http://sigilathenaeum.tumblr.com/post/134660721602</t>
  </si>
  <si>
    <t>I am not anxious and I achieve what I want</t>
  </si>
  <si>
    <t>http://sigilathenaeum.tumblr.com/post/130096699932</t>
  </si>
  <si>
    <t>I do not let my emotions carry me away</t>
  </si>
  <si>
    <t>http://sigilathenaeum.tumblr.com/post/134746271667</t>
  </si>
  <si>
    <t>I remain calm and reasonable in stressful situations</t>
  </si>
  <si>
    <t>I am relaxed and free from tension</t>
  </si>
  <si>
    <t>http://sigilathenaeum.tumblr.com/post/135732692737</t>
  </si>
  <si>
    <t>This place is free from tension</t>
  </si>
  <si>
    <t>http://sigilathenaeum.tumblr.com/post/136626404062</t>
  </si>
  <si>
    <t>Peaceful gathering</t>
  </si>
  <si>
    <t>http://sigilathenaeum.tumblr.com/post/140938984442</t>
  </si>
  <si>
    <t>I do not have panic attacks</t>
  </si>
  <si>
    <t>http://sigilathenaeum.tumblr.com/post/137172259247</t>
  </si>
  <si>
    <t>I am full of inner peace</t>
  </si>
  <si>
    <t>http://sigilathenaeum.tumblr.com/post/137649608587</t>
  </si>
  <si>
    <t>My responsibilities do not cause me stress</t>
  </si>
  <si>
    <t>http://sigilathenaeum.tumblr.com/post/140339171167</t>
  </si>
  <si>
    <t>http://sigilathenaeum.tumblr.com/post/156559175980</t>
  </si>
  <si>
    <t>http://sigilathenaeum.tumblr.com/post/156457976330</t>
  </si>
  <si>
    <t>http://sigilathenaeum.tumblr.com/post/159845797948</t>
  </si>
  <si>
    <t>Career/Life</t>
  </si>
  <si>
    <t xml:space="preserve">I will get a new and better job soon </t>
  </si>
  <si>
    <t>http://sigilathenaeum.tumblr.com/post/128728552377</t>
  </si>
  <si>
    <t>http://sigilathenaeum.tumblr.com/post/145131760572</t>
  </si>
  <si>
    <t>http://sigilathenaeum.tumblr.com/post/147974038883</t>
  </si>
  <si>
    <t>I impress all potential employers in my interviews</t>
  </si>
  <si>
    <t>http://sigilathenaeum.tumblr.com/post/137649429462</t>
  </si>
  <si>
    <t>http://sigilathenaeum.tumblr.com/post/166443636361</t>
  </si>
  <si>
    <t>http://sigilathenaeum.tumblr.com/post/145131724767</t>
  </si>
  <si>
    <t>http://sigilathenaeum.tumblr.com/post/157405733578</t>
  </si>
  <si>
    <t>I have success and energy in my career</t>
  </si>
  <si>
    <t>http://sigilathenaeum.tumblr.com/post/130852847702</t>
  </si>
  <si>
    <t>I will do great at my new job</t>
  </si>
  <si>
    <t>http://sigilathenaeum.tumblr.com/post/132543860477</t>
  </si>
  <si>
    <t>http://sigilathenaeum.tumblr.com/post/143134584076</t>
  </si>
  <si>
    <t>I find the perfect job close to home</t>
  </si>
  <si>
    <t>http://sigilathenaeum.tumblr.com/post/137020372662</t>
  </si>
  <si>
    <t>I get the job that is best for me</t>
  </si>
  <si>
    <t>http://sigilathenaeum.tumblr.com/post/134689575777</t>
  </si>
  <si>
    <t>I am relaxed and focused at work</t>
  </si>
  <si>
    <t>http://sigilathenaeum.tumblr.com/post/134434994402</t>
  </si>
  <si>
    <t>I am alert and energetic at work</t>
  </si>
  <si>
    <t>http://sigilathenaeum.tumblr.com/post/139403406177</t>
  </si>
  <si>
    <t>http://sigilathenaeum.tumblr.com/post/167027789650</t>
  </si>
  <si>
    <t>I make no mistakes at work</t>
  </si>
  <si>
    <t>http://sigilathenaeum.tumblr.com/post/140165243912</t>
  </si>
  <si>
    <t>http://sigilathenaeum.tumblr.com/post/167639330679</t>
  </si>
  <si>
    <t>http://sigilathenaeum.tumblr.com/post/147969555120</t>
  </si>
  <si>
    <t>http://sigilathenaeum.tumblr.com/post/155139723597</t>
  </si>
  <si>
    <t>http://sigilathenaeum.tumblr.com/post/146085864275</t>
  </si>
  <si>
    <t>My job cannot harm me</t>
  </si>
  <si>
    <t>http://sigilathenaeum.tumblr.com/post/141467462922</t>
  </si>
  <si>
    <t>My work is appreciated and utilized</t>
  </si>
  <si>
    <t>http://sigilathenaeum.tumblr.com/post/140975887432</t>
  </si>
  <si>
    <t>I put positive energy into my work</t>
  </si>
  <si>
    <t>http://sigilathenaeum.tumblr.com/post/141467373292</t>
  </si>
  <si>
    <t>My job makes me happy and prosperous</t>
  </si>
  <si>
    <t>http://sigilathenaeum.tumblr.com/post/142463707033</t>
  </si>
  <si>
    <t>My appearance is accepted at my job and I am not required to change it</t>
  </si>
  <si>
    <t>This modeling job will be mine</t>
  </si>
  <si>
    <t>http://sigilathenaeum.tumblr.com/post/134886732992</t>
  </si>
  <si>
    <t>I am tipped well</t>
  </si>
  <si>
    <t>http://sigilathenaeum.tumblr.com/post/138453447022</t>
  </si>
  <si>
    <t>I get a promotion</t>
  </si>
  <si>
    <t>http://sigilathenaeum.tumblr.com/post/138583984817</t>
  </si>
  <si>
    <t>I get a raise</t>
  </si>
  <si>
    <t>http://sigilathenaeum.tumblr.com/post/140165195877</t>
  </si>
  <si>
    <t>http://sigilathenaeum.tumblr.com/post/144591977705</t>
  </si>
  <si>
    <t xml:space="preserve">My path in life is clear </t>
  </si>
  <si>
    <t>http://sigilathenaeum.tumblr.com/post/129599477797</t>
  </si>
  <si>
    <t>http://sigilathenaeum.tumblr.com/post/175793081574</t>
  </si>
  <si>
    <t>http://sigilathenaeum.tumblr.com/post/162318110517</t>
  </si>
  <si>
    <t>Direction on my path</t>
  </si>
  <si>
    <t>https://sigilathenaeum.tumblr.com/post/624469568387235840</t>
  </si>
  <si>
    <t>http://sigilathenaeum.tumblr.com/post/181385413498</t>
  </si>
  <si>
    <t>http://sigilathenaeum.tumblr.com/post/165809624425</t>
  </si>
  <si>
    <t>http://sigilathenaeum.tumblr.com/post/164802260122</t>
  </si>
  <si>
    <t>http://sigilathenaeum.tumblr.com/post/174735337524</t>
  </si>
  <si>
    <t xml:space="preserve">I have the strength to change my life </t>
  </si>
  <si>
    <t>http://sigilathenaeum.tumblr.com/post/129872341127</t>
  </si>
  <si>
    <t>http://sigilathenaeum.tumblr.com/post/149989637379</t>
  </si>
  <si>
    <t xml:space="preserve">My life is drama free and less sporadic </t>
  </si>
  <si>
    <t>http://sigilathenaeum.tumblr.com/post/128728695592</t>
  </si>
  <si>
    <t xml:space="preserve">I am the greatest bartender I can be </t>
  </si>
  <si>
    <t>http://sigilathenaeum.tumblr.com/post/130294204197</t>
  </si>
  <si>
    <t xml:space="preserve">I am Athena and my poetry makes me famous </t>
  </si>
  <si>
    <t>http://sigilathenaeum.tumblr.com/post/130294385092</t>
  </si>
  <si>
    <t xml:space="preserve">My poetry is a success and an inspiration to others </t>
  </si>
  <si>
    <t>http://sigilathenaeum.tumblr.com/post/130414147352</t>
  </si>
  <si>
    <t>http://sigilathenaeum.tumblr.com/post/155171906258</t>
  </si>
  <si>
    <t>http://sigilathenaeum.tumblr.com/post/138879235487</t>
  </si>
  <si>
    <t xml:space="preserve">I am cast as a lead role in the show I am auditioning for </t>
  </si>
  <si>
    <t>http://sigilathenaeum.tumblr.com/post/130654369627</t>
  </si>
  <si>
    <t>I have a good audition</t>
  </si>
  <si>
    <t>http://sigilathenaeum.tumblr.com/post/139862630907</t>
  </si>
  <si>
    <t>http://sigilathenaeum.tumblr.com/post/155139100103</t>
  </si>
  <si>
    <t>http://sigilathenaeum.tumblr.com/post/181384756715</t>
  </si>
  <si>
    <t>I get the part in the play</t>
  </si>
  <si>
    <t>http://sigilathenaeum.tumblr.com/post/138504368487</t>
  </si>
  <si>
    <t>http://sigilathenaeum.tumblr.com/post/165164662903</t>
  </si>
  <si>
    <t xml:space="preserve">I am motivated to play guitar and write music often </t>
  </si>
  <si>
    <t>http://sigilathenaeum.tumblr.com/post/130787773247</t>
  </si>
  <si>
    <t>I have a long and healthy life</t>
  </si>
  <si>
    <t>https://sigilathenaeum.tumblr.com/post/624374461881303040</t>
  </si>
  <si>
    <t xml:space="preserve">My life is spontaneous and never boring </t>
  </si>
  <si>
    <t>http://sigilathenaeum.tumblr.com/post/130857988222</t>
  </si>
  <si>
    <t>My finances are safe and free from jinxes and negativity</t>
  </si>
  <si>
    <t>http://sigilathenaeum.tumblr.com/post/131061976112</t>
  </si>
  <si>
    <t>I will go home soon</t>
  </si>
  <si>
    <t>http://sigilathenaeum.tumblr.com/post/131719667957</t>
  </si>
  <si>
    <t>I am able to pass my knowledge of the aerial arts onto others</t>
  </si>
  <si>
    <t>http://sigilathenaeum.tumblr.com/post/131831519832</t>
  </si>
  <si>
    <t>I trust my intuition</t>
  </si>
  <si>
    <t>http://sigilathenaeum.tumblr.com/post/131831383132</t>
  </si>
  <si>
    <t>The family business will turn a good profit this year</t>
  </si>
  <si>
    <t>http://sigilathenaeum.tumblr.com/post/132032358847</t>
  </si>
  <si>
    <t>http://sigilathenaeum.tumblr.com/post/165596232524</t>
  </si>
  <si>
    <t>http://sigilathenaeum.tumblr.com/post/174926369792</t>
  </si>
  <si>
    <t>I get my work done quickly</t>
  </si>
  <si>
    <t>http://sigilathenaeum.tumblr.com/post/139805277492</t>
  </si>
  <si>
    <t>I have the motivation to reach my goals</t>
  </si>
  <si>
    <t>http://sigilathenaeum.tumblr.com/post/132032166487</t>
  </si>
  <si>
    <t>http://sigilathenaeum.tumblr.com/post/144585056562</t>
  </si>
  <si>
    <t>http://sigilathenaeum.tumblr.com/post/165843983454</t>
  </si>
  <si>
    <t>The universe synchronizes to achieve my goals</t>
  </si>
  <si>
    <t>http://sigilathenaeum.tumblr.com/post/140975268592</t>
  </si>
  <si>
    <t>I achieve my goals this year</t>
  </si>
  <si>
    <t>http://sigilathenaeum.tumblr.com/post/140938696947</t>
  </si>
  <si>
    <t>I stay motivated and organized</t>
  </si>
  <si>
    <t>http://sigilathenaeum.tumblr.com/post/140700745702</t>
  </si>
  <si>
    <t>I am successful in my social endeavors</t>
  </si>
  <si>
    <t>http://sigilathenaeum.tumblr.com/post/139746520502</t>
  </si>
  <si>
    <t>I am determined</t>
  </si>
  <si>
    <t>http://sigilathenaeum.tumblr.com/post/138427818047</t>
  </si>
  <si>
    <t>Every second every day life gets better every way</t>
  </si>
  <si>
    <t>http://sigilathenaeum.tumblr.com/post/132032029587</t>
  </si>
  <si>
    <t>I have found the perfect home</t>
  </si>
  <si>
    <t>http://sigilathenaeum.tumblr.com/post/129879693902</t>
  </si>
  <si>
    <t>http://sigilathenaeum.tumblr.com/post/154442407423</t>
  </si>
  <si>
    <t>I find the house of my dreams</t>
  </si>
  <si>
    <t>https://sigilathenaeum.tumblr.com/post/624378158111719424</t>
  </si>
  <si>
    <t>I find the perfect place to live quickly</t>
  </si>
  <si>
    <t>http://sigilathenaeum.tumblr.com/post/136688543727</t>
  </si>
  <si>
    <t>I find a place to stay and do not become homeless</t>
  </si>
  <si>
    <t>http://sigilathenaeum.tumblr.com/post/142468258402</t>
  </si>
  <si>
    <t>http://sigilathenaeum.tumblr.com/post/145103286627</t>
  </si>
  <si>
    <t>http://sigilathenaeum.tumblr.com/post/159423819235</t>
  </si>
  <si>
    <t>http://sigilathenaeum.tumblr.com/post/166020095700</t>
  </si>
  <si>
    <t>http://sigilathenaeum.tumblr.com/post/174642503778</t>
  </si>
  <si>
    <t>http://sigilathenaeum.tumblr.com/post/162295542236</t>
  </si>
  <si>
    <t>Safe Travels</t>
  </si>
  <si>
    <t>http://sigilathenaeum.tumblr.com/post/125806767937</t>
  </si>
  <si>
    <t>I return from my trip safely</t>
  </si>
  <si>
    <t>http://sigilathenaeum.tumblr.com/post/141067398587</t>
  </si>
  <si>
    <t>I travel safely and without delays</t>
  </si>
  <si>
    <t>http://sigilathenaeum.tumblr.com/post/137953590412</t>
  </si>
  <si>
    <t>http://sigilathenaeum.tumblr.com/post/164874353493</t>
  </si>
  <si>
    <t>http://sigilathenaeum.tumblr.com/post/156459084928</t>
  </si>
  <si>
    <t>http://sigilathenaeum.tumblr.com/post/154038638956</t>
  </si>
  <si>
    <t>http://sigilathenaeum.tumblr.com/post/174578125040</t>
  </si>
  <si>
    <t>http://sigilathenaeum.tumblr.com/post/163766515785</t>
  </si>
  <si>
    <t>I deal with customer bullshit calmly and easily</t>
  </si>
  <si>
    <t>http://sigilathenaeum.tumblr.com/post/132372178952</t>
  </si>
  <si>
    <t>http://sigilathenaeum.tumblr.com/post/149987058738</t>
  </si>
  <si>
    <t>I will live a safe and happy life with lots of travel</t>
  </si>
  <si>
    <t>http://sigilathenaeum.tumblr.com/post/132244300572</t>
  </si>
  <si>
    <t>http://sigilathenaeum.tumblr.com/post/144585120842</t>
  </si>
  <si>
    <t>I have a safe flight with no turbulence</t>
  </si>
  <si>
    <t>http://sigilathenaeum.tumblr.com/post/133360733977</t>
  </si>
  <si>
    <t>I arrive at the right gate on time</t>
  </si>
  <si>
    <t>http://sigilathenaeum.tumblr.com/post/146114778522</t>
  </si>
  <si>
    <t>I am safe and stress free while working on Black Friday</t>
  </si>
  <si>
    <t>http://sigilathenaeum.tumblr.com/post/133494741922</t>
  </si>
  <si>
    <t>Work goes smoothly and is not overwhelmingly busy</t>
  </si>
  <si>
    <t>http://sigilathenaeum.tumblr.com/post/137100109472</t>
  </si>
  <si>
    <t>I will become a great coach</t>
  </si>
  <si>
    <t>http://sigilathenaeum.tumblr.com/post/134660572112</t>
  </si>
  <si>
    <t>I learn to drive a car with ease</t>
  </si>
  <si>
    <t>http://sigilathenaeum.tumblr.com/post/134890034737</t>
  </si>
  <si>
    <t>I remain calm while driving</t>
  </si>
  <si>
    <t>I am awake, alert, and energized while driving</t>
  </si>
  <si>
    <t>http://sigilathenaeum.tumblr.com/post/139076383847</t>
  </si>
  <si>
    <t>I am a good, safe driver</t>
  </si>
  <si>
    <t>https://sigilathenaeum.tumblr.com/post/624376356937056256</t>
  </si>
  <si>
    <t>http://sigilathenaeum.tumblr.com/post/161058125937</t>
  </si>
  <si>
    <t>http://sigilathenaeum.tumblr.com/post/181563738858</t>
  </si>
  <si>
    <t>http://sigilathenaeum.tumblr.com/post/145122447517</t>
  </si>
  <si>
    <t>I find success in the National Guard</t>
  </si>
  <si>
    <t>http://sigilathenaeum.tumblr.com/post/136195400562</t>
  </si>
  <si>
    <t>They will accept your feelings, finding joy</t>
  </si>
  <si>
    <t>http://sigilathenaeum.tumblr.com/post/141512442847</t>
  </si>
  <si>
    <t>My gender identity is respected</t>
  </si>
  <si>
    <t>http://sigilathenaeum.tumblr.com/post/137100418172</t>
  </si>
  <si>
    <t>I am not misgendered</t>
  </si>
  <si>
    <t>http://sigilathenaeum.tumblr.com/post/138028081917</t>
  </si>
  <si>
    <t>http://sigilathenaeum.tumblr.com/post/156278696520</t>
  </si>
  <si>
    <t>http://sigilathenaeum.tumblr.com/post/164986941513</t>
  </si>
  <si>
    <t>http://sigilathenaeum.tumblr.com/post/150179788888</t>
  </si>
  <si>
    <t>My pronouns are respected and used consistently</t>
  </si>
  <si>
    <t>http://sigilathenaeum.tumblr.com/post/138119545017</t>
  </si>
  <si>
    <t>My privacy is respected</t>
  </si>
  <si>
    <t>http://sigilathenaeum.tumblr.com/post/137981114822</t>
  </si>
  <si>
    <t>I am respected</t>
  </si>
  <si>
    <t>http://sigilathenaeum.tumblr.com/post/137981056177</t>
  </si>
  <si>
    <t>http://sigilathenaeum.tumblr.com/post/155900266901</t>
  </si>
  <si>
    <t>My space is respected and not cluttered by others</t>
  </si>
  <si>
    <t>http://sigilathenaeum.tumblr.com/post/141104942302</t>
  </si>
  <si>
    <t>http://sigilathenaeum.tumblr.com/post/137627827862</t>
  </si>
  <si>
    <t>I appear gay and am not mistaken for straight</t>
  </si>
  <si>
    <t>http://sigilathenaeum.tumblr.com/post/140534940317</t>
  </si>
  <si>
    <t>People call me by my preferred name</t>
  </si>
  <si>
    <t>http://sigilathenaeum.tumblr.com/post/140976135087</t>
  </si>
  <si>
    <t>People pronounce my name correctly</t>
  </si>
  <si>
    <t>http://sigilathenaeum.tumblr.com/post/141031618042</t>
  </si>
  <si>
    <t>I never misplace my things</t>
  </si>
  <si>
    <t>http://sigilathenaeum.tumblr.com/post/137100259092</t>
  </si>
  <si>
    <t>I find my passion again</t>
  </si>
  <si>
    <t>http://sigilathenaeum.tumblr.com/post/137485422367</t>
  </si>
  <si>
    <t>My life is full of passion</t>
  </si>
  <si>
    <t>http://sigilathenaeum.tumblr.com/post/137485388437</t>
  </si>
  <si>
    <t>My goals and wants are clear</t>
  </si>
  <si>
    <t>http://sigilathenaeum.tumblr.com/post/137559202442</t>
  </si>
  <si>
    <t>My bills are paid in full and up to date</t>
  </si>
  <si>
    <t>http://sigilathenaeum.tumblr.com/post/137649375552</t>
  </si>
  <si>
    <t>I receive the compensation I am entitled to</t>
  </si>
  <si>
    <t>http://sigilathenaeum.tumblr.com/post/137980930092</t>
  </si>
  <si>
    <t>I am given the freedom I desire</t>
  </si>
  <si>
    <t>http://sigilathenaeum.tumblr.com/post/138097460177</t>
  </si>
  <si>
    <t>I am independent and move out</t>
  </si>
  <si>
    <t>http://sigilathenaeum.tumblr.com/post/141067470707</t>
  </si>
  <si>
    <t>I leave this place soon and keep my dog with me</t>
  </si>
  <si>
    <t>http://sigilathenaeum.tumblr.com/post/142687479047</t>
  </si>
  <si>
    <t>I get my own room quickly</t>
  </si>
  <si>
    <t>http://sigilathenaeum.tumblr.com/post/139745961962</t>
  </si>
  <si>
    <t>I will have space</t>
  </si>
  <si>
    <t>http://sigilathenaeum.tumblr.com/post/138878982752</t>
  </si>
  <si>
    <t>People give me the courtesy of listening to me when I talk</t>
  </si>
  <si>
    <t>http://sigilathenaeum.tumblr.com/post/138504331967</t>
  </si>
  <si>
    <t>http://sigilathenaeum.tumblr.com/post/150211051910</t>
  </si>
  <si>
    <t>I do well in this performance</t>
  </si>
  <si>
    <t>http://sigilathenaeum.tumblr.com/post/139008518467</t>
  </si>
  <si>
    <t>I find marijuana cheap and a safe place to smoke it</t>
  </si>
  <si>
    <t>http://sigilathenaeum.tumblr.com/post/139805728437</t>
  </si>
  <si>
    <t>My weed is delivered safely</t>
  </si>
  <si>
    <t>http://sigilathenaeum.tumblr.com/post/140938954382</t>
  </si>
  <si>
    <t>I have success in my court dealings</t>
  </si>
  <si>
    <t>http://sigilathenaeum.tumblr.com/post/140706191742</t>
  </si>
  <si>
    <t>http://sigilathenaeum.tumblr.com/post/174864716735</t>
  </si>
  <si>
    <t>The truth is unveiled</t>
  </si>
  <si>
    <t>http://sigilathenaeum.tumblr.com/post/140939728702</t>
  </si>
  <si>
    <t>http://sigilathenaeum.tumblr.com/post/144556854959</t>
  </si>
  <si>
    <t>I am accepted for the voluntary social year</t>
  </si>
  <si>
    <t>http://sigilathenaeum.tumblr.com/post/141031704337</t>
  </si>
  <si>
    <t>I get the best car for me at a price I can afford</t>
  </si>
  <si>
    <t>http://sigilathenaeum.tumblr.com/post/142664371867</t>
  </si>
  <si>
    <t>Confidence/Courage</t>
  </si>
  <si>
    <t xml:space="preserve">I remain confident in crowds </t>
  </si>
  <si>
    <t>http://sigilathenaeum.tumblr.com/post/129304974902</t>
  </si>
  <si>
    <t>http://sigilathenaeum.tumblr.com/post/163770364367</t>
  </si>
  <si>
    <t>I do not care what others think of me</t>
  </si>
  <si>
    <t>http://sigilathenaeum.tumblr.com/post/140535159677</t>
  </si>
  <si>
    <t xml:space="preserve">I am confident playing my guitar in front of others </t>
  </si>
  <si>
    <t>http://sigilathenaeum.tumblr.com/post/129311305687</t>
  </si>
  <si>
    <t xml:space="preserve">I am confident playing volleyball even through adversity </t>
  </si>
  <si>
    <t>http://sigilathenaeum.tumblr.com/post/128238866772</t>
  </si>
  <si>
    <t xml:space="preserve">I am confident playing hockey </t>
  </si>
  <si>
    <t>http://sigilathenaeum.tumblr.com/post/128288698922</t>
  </si>
  <si>
    <t xml:space="preserve">I am full of confidence </t>
  </si>
  <si>
    <t>http://sigilathenaeum.tumblr.com/post/125561936492</t>
  </si>
  <si>
    <t>http://sigilathenaeum.tumblr.com/post/153995324593</t>
  </si>
  <si>
    <t>http://sigilathenaeum.tumblr.com/post/167815882507</t>
  </si>
  <si>
    <t>http://sigilathenaeum.tumblr.com/post/154482716573</t>
  </si>
  <si>
    <t>I do not let my insecurities overtake me</t>
  </si>
  <si>
    <t>http://sigilathenaeum.tumblr.com/post/137649496727</t>
  </si>
  <si>
    <t xml:space="preserve">I can do this </t>
  </si>
  <si>
    <t>http://sigilathenaeum.tumblr.com/post/127666252587</t>
  </si>
  <si>
    <t xml:space="preserve">I am fearless </t>
  </si>
  <si>
    <t>http://sigilathenaeum.tumblr.com/post/123165829762</t>
  </si>
  <si>
    <t>http://sigilathenaeum.tumblr.com/post/161904723802</t>
  </si>
  <si>
    <t>http://sigilathenaeum.tumblr.com/post/175587313426</t>
  </si>
  <si>
    <t>I conquer my fears</t>
  </si>
  <si>
    <t>http://sigilathenaeum.tumblr.com/post/136121258047</t>
  </si>
  <si>
    <t>http://sigilathenaeum.tumblr.com/post/162318436392</t>
  </si>
  <si>
    <t>http://sigilathenaeum.tumblr.com/post/151158443631</t>
  </si>
  <si>
    <t>http://sigilathenaeum.tumblr.com/post/145122366632</t>
  </si>
  <si>
    <t>http://sigilathenaeum.tumblr.com/post/131919544982</t>
  </si>
  <si>
    <t>http://sigilathenaeum.tumblr.com/post/128058580157</t>
  </si>
  <si>
    <t>http://sigilathenaeum.tumblr.com/post/142467105750</t>
  </si>
  <si>
    <t>http://sigilathenaeum.tumblr.com/post/162958455564</t>
  </si>
  <si>
    <t>http://sigilathenaeum.tumblr.com/post/129246315422</t>
  </si>
  <si>
    <t xml:space="preserve">I am not afraid </t>
  </si>
  <si>
    <t>http://sigilathenaeum.tumblr.com/post/130627998602</t>
  </si>
  <si>
    <t xml:space="preserve">Be brave </t>
  </si>
  <si>
    <t>http://sigilathenaeum.tumblr.com/post/154483715043</t>
  </si>
  <si>
    <t>http://sigilathenaeum.tumblr.com/post/155901283103</t>
  </si>
  <si>
    <t xml:space="preserve">I am confident singing in front of others </t>
  </si>
  <si>
    <t>http://sigilathenaeum.tumblr.com/post/131585466887</t>
  </si>
  <si>
    <t>I have the confidence to be witty, talkative, and myself around others</t>
  </si>
  <si>
    <t>http://sigilathenaeum.tumblr.com/post/131585363582</t>
  </si>
  <si>
    <t>http://sigilathenaeum.tumblr.com/post/166194939954</t>
  </si>
  <si>
    <t>Queen of the Galaxy</t>
  </si>
  <si>
    <t>http://sigilathenaeum.tumblr.com/post/131719745582</t>
  </si>
  <si>
    <t>http://sigilathenaeum.tumblr.com/post/181412318173</t>
  </si>
  <si>
    <t>I deal with difficult situations easily and successfully</t>
  </si>
  <si>
    <t>http://sigilathenaeum.tumblr.com/post/131832116552</t>
  </si>
  <si>
    <t>I am happy, beautiful, and strong</t>
  </si>
  <si>
    <t>http://sigilathenaeum.tumblr.com/post/132181366167</t>
  </si>
  <si>
    <t>Pride</t>
  </si>
  <si>
    <t>https://sigilathenaeum.tumblr.com/post/623472245639200768</t>
  </si>
  <si>
    <t>I am sexually confident</t>
  </si>
  <si>
    <t>http://sigilathenaeum.tumblr.com/post/132372420597</t>
  </si>
  <si>
    <t>http://sigilathenaeum.tumblr.com/post/156558058420</t>
  </si>
  <si>
    <t>I am The Queen</t>
  </si>
  <si>
    <t>http://sigilathenaeum.tumblr.com/post/133968880322</t>
  </si>
  <si>
    <t>http://sigilathenaeum.tumblr.com/post/141512838037</t>
  </si>
  <si>
    <t>I have the aura and presence of a goddess</t>
  </si>
  <si>
    <t>http://sigilathenaeum.tumblr.com/post/141468051327</t>
  </si>
  <si>
    <t>http://sigilathenaeum.tumblr.com/post/167713603259</t>
  </si>
  <si>
    <t>I am a mythical creature with beauty and strength</t>
  </si>
  <si>
    <t>http://sigilathenaeum.tumblr.com/post/137485246352</t>
  </si>
  <si>
    <t>No one can harm my spirit without my permission</t>
  </si>
  <si>
    <t>I have the confidence to come out to my family</t>
  </si>
  <si>
    <t>http://sigilathenaeum.tumblr.com/post/134660864297</t>
  </si>
  <si>
    <t>I am good at making big decisions</t>
  </si>
  <si>
    <t>http://sigilathenaeum.tumblr.com/post/134660619622</t>
  </si>
  <si>
    <t>I can solve my issues on my own</t>
  </si>
  <si>
    <t>http://sigilathenaeum.tumblr.com/post/141067330557</t>
  </si>
  <si>
    <t>Fuck your rules</t>
  </si>
  <si>
    <t>http://sigilathenaeum.tumblr.com/post/134746505137</t>
  </si>
  <si>
    <t>Ignite and fight the fear</t>
  </si>
  <si>
    <t>http://sigilathenaeum.tumblr.com/post/135146806382</t>
  </si>
  <si>
    <t>I am confident when using my second language</t>
  </si>
  <si>
    <t>http://sigilathenaeum.tumblr.com/post/137171960547</t>
  </si>
  <si>
    <t>I create my own perfection</t>
  </si>
  <si>
    <t>http://sigilathenaeum.tumblr.com/post/137526628002</t>
  </si>
  <si>
    <t>I am not alone</t>
  </si>
  <si>
    <t>http://sigilathenaeum.tumblr.com/post/137649573747</t>
  </si>
  <si>
    <t>http://sigilathenaeum.tumblr.com/post/137719775362</t>
  </si>
  <si>
    <t>I am comfortable talking about my sexual desires</t>
  </si>
  <si>
    <t>http://sigilathenaeum.tumblr.com/post/138097230762</t>
  </si>
  <si>
    <t>I am entitled to make my own decisions without guilt</t>
  </si>
  <si>
    <t>http://sigilathenaeum.tumblr.com/post/138028034372</t>
  </si>
  <si>
    <t>http://sigilathenaeum.tumblr.com/post/154038155479</t>
  </si>
  <si>
    <t>Angelic strength</t>
  </si>
  <si>
    <t>http://sigilathenaeum.tumblr.com/post/138119498127</t>
  </si>
  <si>
    <t>Have courage and be kind</t>
  </si>
  <si>
    <t>http://sigilathenaeum.tumblr.com/post/138097288802</t>
  </si>
  <si>
    <t>I have the courage to go after what I want</t>
  </si>
  <si>
    <t>http://sigilathenaeum.tumblr.com/post/138559317162</t>
  </si>
  <si>
    <t>I will face god and walk backwards into hell</t>
  </si>
  <si>
    <t>http://sigilathenaeum.tumblr.com/post/138830606912</t>
  </si>
  <si>
    <t>Be brave little one</t>
  </si>
  <si>
    <t>http://sigilathenaeum.tumblr.com/post/139497442792</t>
  </si>
  <si>
    <t>Though she be but little she is fierce</t>
  </si>
  <si>
    <t>http://sigilathenaeum.tumblr.com/post/140277912827</t>
  </si>
  <si>
    <t>I have the courage, strength, discipline, power, and loyalty of a warrior</t>
  </si>
  <si>
    <t>http://sigilathenaeum.tumblr.com/post/141468007317</t>
  </si>
  <si>
    <t>Spartan</t>
  </si>
  <si>
    <t>http://sigilathenaeum.tumblr.com/post/149188317117</t>
  </si>
  <si>
    <t>Creativity/Art</t>
  </si>
  <si>
    <t xml:space="preserve">My inner creativity flows freely </t>
  </si>
  <si>
    <t>http://sigilathenaeum.tumblr.com/post/129535791077</t>
  </si>
  <si>
    <t>http://sigilathenaeum.tumblr.com/post/161904965275</t>
  </si>
  <si>
    <t xml:space="preserve">Inspiration </t>
  </si>
  <si>
    <t>http://sigilathenaeum.tumblr.com/post/125102130122</t>
  </si>
  <si>
    <t>http://sigilathenaeum.tumblr.com/post/145622862426</t>
  </si>
  <si>
    <t>I am a master of the art of animation</t>
  </si>
  <si>
    <t>http://sigilathenaeum.tumblr.com/post/131061876732</t>
  </si>
  <si>
    <t>My art is excellent</t>
  </si>
  <si>
    <t>http://sigilathenaeum.tumblr.com/post/131061570837</t>
  </si>
  <si>
    <t>My productivity and motivation will always be with me</t>
  </si>
  <si>
    <t>http://sigilathenaeum.tumblr.com/post/133884771572</t>
  </si>
  <si>
    <t>I am confident in my art</t>
  </si>
  <si>
    <t>http://sigilathenaeum.tumblr.com/post/137980891482</t>
  </si>
  <si>
    <t>My art wins contests</t>
  </si>
  <si>
    <t>http://sigilathenaeum.tumblr.com/post/140277781132</t>
  </si>
  <si>
    <t>http://sigilathenaeum.tumblr.com/post/149186000893</t>
  </si>
  <si>
    <t>http://sigilathenaeum.tumblr.com/post/156460208503</t>
  </si>
  <si>
    <t>Deities</t>
  </si>
  <si>
    <t>I communicate easily with my deities</t>
  </si>
  <si>
    <t>http://sigilathenaeum.tumblr.com/post/131720494252</t>
  </si>
  <si>
    <t>http://sigilathenaeum.tumblr.com/post/183434150973</t>
  </si>
  <si>
    <t>http://sigilathenaeum.tumblr.com/post/155908977542</t>
  </si>
  <si>
    <t>I am devoted to my many deities and our relationship is strong</t>
  </si>
  <si>
    <t>http://sigilathenaeum.tumblr.com/post/135531821367</t>
  </si>
  <si>
    <t>http://sigilathenaeum.tumblr.com/post/162918151967</t>
  </si>
  <si>
    <t>http://sigilathenaeum.tumblr.com/post/149837312494</t>
  </si>
  <si>
    <t>I am connected with Anubis</t>
  </si>
  <si>
    <t>http://sigilathenaeum.tumblr.com/post/140938652667</t>
  </si>
  <si>
    <t>I am devoted to Aphrodite</t>
  </si>
  <si>
    <t>http://sigilathenaeum.tumblr.com/post/133878622697</t>
  </si>
  <si>
    <t>My relationship with Aphrodite is strong</t>
  </si>
  <si>
    <t>http://sigilathenaeum.tumblr.com/post/133733069502</t>
  </si>
  <si>
    <t>http://sigilathenaeum.tumblr.com/post/145103376652</t>
  </si>
  <si>
    <t>I am connected with Apollo</t>
  </si>
  <si>
    <t>http://sigilathenaeum.tumblr.com/post/133827176772</t>
  </si>
  <si>
    <t>http://sigilathenaeum.tumblr.com/post/181386379030</t>
  </si>
  <si>
    <t>http://sigilathenaeum.tumblr.com/post/153442235064</t>
  </si>
  <si>
    <t>I am devoted to Ares</t>
  </si>
  <si>
    <t>http://sigilathenaeum.tumblr.com/post/134435033172</t>
  </si>
  <si>
    <t>http://sigilathenaeum.tumblr.com/post/162958020504</t>
  </si>
  <si>
    <t>I am devoted to Artemis</t>
  </si>
  <si>
    <t>My relationship with Artemis is strong</t>
  </si>
  <si>
    <t>http://sigilathenaeum.tumblr.com/post/133657056767</t>
  </si>
  <si>
    <t>I am devoted to Artio</t>
  </si>
  <si>
    <t>http://sigilathenaeum.tumblr.com/post/133878670317</t>
  </si>
  <si>
    <t>My relationship with Aset is strong</t>
  </si>
  <si>
    <t>http://sigilathenaeum.tumblr.com/post/135450664382</t>
  </si>
  <si>
    <t>I am devoted to Astarte</t>
  </si>
  <si>
    <t>http://sigilathenaeum.tumblr.com/post/134746015942</t>
  </si>
  <si>
    <t>http://sigilathenaeum.tumblr.com/post/144282805698</t>
  </si>
  <si>
    <t>I am connected to the goddess Athena</t>
  </si>
  <si>
    <t>http://sigilathenaeum.tumblr.com/post/133968695987</t>
  </si>
  <si>
    <t>http://sigilathenaeum.tumblr.com/post/158035670373</t>
  </si>
  <si>
    <t>I am devoted to Bastet</t>
  </si>
  <si>
    <t>http://sigilathenaeum.tumblr.com/post/137099989877</t>
  </si>
  <si>
    <t>My connection to Breksta is strong</t>
  </si>
  <si>
    <t>http://sigilathenaeum.tumblr.com/post/140975472452</t>
  </si>
  <si>
    <t>Brigid</t>
  </si>
  <si>
    <t>http://sigilathenaeum.tumblr.com/post/133657373287</t>
  </si>
  <si>
    <t>My relationship with Brigid is strong</t>
  </si>
  <si>
    <t>http://sigilathenaeum.tumblr.com/post/133878541777</t>
  </si>
  <si>
    <t>http://sigilathenaeum.tumblr.com/post/145611632969</t>
  </si>
  <si>
    <t>http://sigilathenaeum.tumblr.com/post/153995759059</t>
  </si>
  <si>
    <t>http://sigilathenaeum.tumblr.com/post/175964754122</t>
  </si>
  <si>
    <t>http://sigilathenaeum.tumblr.com/post/163718054597</t>
  </si>
  <si>
    <t>I am devoted to Dionysus</t>
  </si>
  <si>
    <t>http://sigilathenaeum.tumblr.com/post/134166416022</t>
  </si>
  <si>
    <t>Dionysus is always with me</t>
  </si>
  <si>
    <t>http://sigilathenaeum.tumblr.com/post/141066953962</t>
  </si>
  <si>
    <t>http://sigilathenaeum.tumblr.com/post/154036742807</t>
  </si>
  <si>
    <t>http://sigilathenaeum.tumblr.com/post/151165619418</t>
  </si>
  <si>
    <t>http://sigilathenaeum.tumblr.com/post/156283521639</t>
  </si>
  <si>
    <t>http://sigilathenaeum.tumblr.com/post/150180831295</t>
  </si>
  <si>
    <t>http://sigilathenaeum.tumblr.com/post/154439895889</t>
  </si>
  <si>
    <t>My relationship with Freyja is strong</t>
  </si>
  <si>
    <t>http://sigilathenaeum.tumblr.com/post/135450760757</t>
  </si>
  <si>
    <t>My relationship with Freyr is strong</t>
  </si>
  <si>
    <t>Gaia</t>
  </si>
  <si>
    <t>http://sigilathenaeum.tumblr.com/post/139327148992</t>
  </si>
  <si>
    <t>My relationship with Gaia is strong</t>
  </si>
  <si>
    <t>http://sigilathenaeum.tumblr.com/post/151161904293</t>
  </si>
  <si>
    <t>http://sigilathenaeum.tumblr.com/post/156596493842</t>
  </si>
  <si>
    <t>I am devoted to Hades</t>
  </si>
  <si>
    <t>I am devoted to Hadit</t>
  </si>
  <si>
    <t>http://sigilathenaeum.tumblr.com/post/134166313097</t>
  </si>
  <si>
    <t>Hathor</t>
  </si>
  <si>
    <t>https://sigilathenaeum.tumblr.com/post/624380150385147904</t>
  </si>
  <si>
    <t>http://sigilathenaeum.tumblr.com/post/183433825830</t>
  </si>
  <si>
    <t>I am devoted to Hecate</t>
  </si>
  <si>
    <t>http://sigilathenaeum.tumblr.com/post/133968572307</t>
  </si>
  <si>
    <t>Hekate</t>
  </si>
  <si>
    <t>http://sigilathenaeum.tumblr.com/post/140864653025</t>
  </si>
  <si>
    <t>I am devoted to Hekate</t>
  </si>
  <si>
    <t>http://sigilathenaeum.tumblr.com/post/134660909637</t>
  </si>
  <si>
    <t>http://sigilathenaeum.tumblr.com/post/145131809447</t>
  </si>
  <si>
    <t>http://sigilathenaeum.tumblr.com/post/134806083737</t>
  </si>
  <si>
    <t>Hestia</t>
  </si>
  <si>
    <t>http://sigilathenaeum.tumblr.com/post/139805914477</t>
  </si>
  <si>
    <t>I am devoted to Hestia</t>
  </si>
  <si>
    <t>http://sigilathenaeum.tumblr.com/post/162959335848</t>
  </si>
  <si>
    <t>Hyperion</t>
  </si>
  <si>
    <t>http://sigilathenaeum.tumblr.com/post/137129115002</t>
  </si>
  <si>
    <t>I am devoted to Inari</t>
  </si>
  <si>
    <t>http://sigilathenaeum.tumblr.com/post/156906988804</t>
  </si>
  <si>
    <t>http://sigilathenaeum.tumblr.com/post/181566287251</t>
  </si>
  <si>
    <t>http://sigilathenaeum.tumblr.com/post/156282330733</t>
  </si>
  <si>
    <t>http://sigilathenaeum.tumblr.com/post/175999779888</t>
  </si>
  <si>
    <t>Laia is everywhere</t>
  </si>
  <si>
    <t>http://sigilathenaeum.tumblr.com/post/138427864217</t>
  </si>
  <si>
    <t>http://sigilathenaeum.tumblr.com/post/150606424522</t>
  </si>
  <si>
    <t>I am connected with Loki</t>
  </si>
  <si>
    <t>http://sigilathenaeum.tumblr.com/post/133969083517</t>
  </si>
  <si>
    <t>I communicate easily with Loki</t>
  </si>
  <si>
    <t>http://sigilathenaeum.tumblr.com/post/140938819087</t>
  </si>
  <si>
    <t>I am devoted to Lucifer</t>
  </si>
  <si>
    <t>http://sigilathenaeum.tumblr.com/post/141512519047</t>
  </si>
  <si>
    <t>http://sigilathenaeum.tumblr.com/post/145620371251</t>
  </si>
  <si>
    <t>My relationship with Ma’at is strong</t>
  </si>
  <si>
    <t>http://sigilathenaeum.tumblr.com/post/135681767472</t>
  </si>
  <si>
    <t>http://sigilathenaeum.tumblr.com/post/159377979152</t>
  </si>
  <si>
    <t>http://sigilathenaeum.tumblr.com/post/151165088466</t>
  </si>
  <si>
    <t>http://sigilathenaeum.tumblr.com/post/164255786979</t>
  </si>
  <si>
    <t>http://sigilathenaeum.tumblr.com/post/156906428641</t>
  </si>
  <si>
    <t>http://sigilathenaeum.tumblr.com/post/162957069244</t>
  </si>
  <si>
    <t>I am devoted to Morrigan</t>
  </si>
  <si>
    <t>http://sigilathenaeum.tumblr.com/post/134805939712</t>
  </si>
  <si>
    <t>Morrigan guides and protects me</t>
  </si>
  <si>
    <t>http://sigilathenaeum.tumblr.com/post/138944736132</t>
  </si>
  <si>
    <t>http://sigilathenaeum.tumblr.com/post/156560898449</t>
  </si>
  <si>
    <t>I am connected to the muses</t>
  </si>
  <si>
    <t>http://sigilathenaeum.tumblr.com/post/141031529302</t>
  </si>
  <si>
    <t>I am devoted to Nuit</t>
  </si>
  <si>
    <t>http://sigilathenaeum.tumblr.com/post/145623972632</t>
  </si>
  <si>
    <t>http://sigilathenaeum.tumblr.com/post/155415714739</t>
  </si>
  <si>
    <t>I am devoted to Persephone</t>
  </si>
  <si>
    <t>http://sigilathenaeum.tumblr.com/post/134491985792</t>
  </si>
  <si>
    <t>I am devoted to Pollux</t>
  </si>
  <si>
    <t>http://sigilathenaeum.tumblr.com/post/134885732787</t>
  </si>
  <si>
    <t>My relationship with Poseidon is strong</t>
  </si>
  <si>
    <t>http://sigilathenaeum.tumblr.com/post/141467938482</t>
  </si>
  <si>
    <t>Puck</t>
  </si>
  <si>
    <t>http://sigilathenaeum.tumblr.com/post/140165970077</t>
  </si>
  <si>
    <t>I am devoted to Ra</t>
  </si>
  <si>
    <t>I am connected to Santa Muerte</t>
  </si>
  <si>
    <t>http://sigilathenaeum.tumblr.com/post/142660408512</t>
  </si>
  <si>
    <t>http://sigilathenaeum.tumblr.com/post/154037208031</t>
  </si>
  <si>
    <t>I am devoted to Sekhmet</t>
  </si>
  <si>
    <t>http://sigilathenaeum.tumblr.com/post/137559103502</t>
  </si>
  <si>
    <t>I am devoted to Selene</t>
  </si>
  <si>
    <t>http://sigilathenaeum.tumblr.com/post/134426085122</t>
  </si>
  <si>
    <t>My relationship with Seth is strong</t>
  </si>
  <si>
    <t>My relationship with Sobek is strong</t>
  </si>
  <si>
    <t>My relationship with Sulis is strong</t>
  </si>
  <si>
    <t>http://sigilathenaeum.tumblr.com/post/136121299607</t>
  </si>
  <si>
    <t>http://sigilathenaeum.tumblr.com/post/154484201197</t>
  </si>
  <si>
    <t>I am connected to Thor</t>
  </si>
  <si>
    <t>http://sigilathenaeum.tumblr.com/post/138582859272</t>
  </si>
  <si>
    <t>My relationship with Thoth is strong</t>
  </si>
  <si>
    <t>http://sigilathenaeum.tumblr.com/post/162956575097</t>
  </si>
  <si>
    <t>http://sigilathenaeum.tumblr.com/post/175285216571</t>
  </si>
  <si>
    <t>http://sigilathenaeum.tumblr.com/post/151164558038</t>
  </si>
  <si>
    <t>http://sigilathenaeum.tumblr.com/post/175654280823</t>
  </si>
  <si>
    <t>http://sigilathenaeum.tumblr.com/post/175758262403</t>
  </si>
  <si>
    <t>http://sigilathenaeum.tumblr.com/post/175252113128</t>
  </si>
  <si>
    <t>My relationship with Yinepu is strong</t>
  </si>
  <si>
    <t>I am devoted to Pan and Apollo</t>
  </si>
  <si>
    <t>http://sigilathenaeum.tumblr.com/post/133827229062</t>
  </si>
  <si>
    <t>I am devoted to Nuit, Hadit, and Ra</t>
  </si>
  <si>
    <t>My relationship with Ra, Ma’at, and Thoth is strong</t>
  </si>
  <si>
    <t>My connection to the gods of sleep and dreams is strong</t>
  </si>
  <si>
    <t>http://sigilathenaeum.tumblr.com/post/136121175162</t>
  </si>
  <si>
    <t>http://sigilathenaeum.tumblr.com/post/153996205472</t>
  </si>
  <si>
    <t>http://sigilathenaeum.tumblr.com/post/154442899494</t>
  </si>
  <si>
    <t>http://sigilathenaeum.tumblr.com/post/156277464105</t>
  </si>
  <si>
    <t>http://sigilathenaeum.tumblr.com/post/156281737318</t>
  </si>
  <si>
    <t>http://sigilathenaeum.tumblr.com/post/159873026844</t>
  </si>
  <si>
    <t>http://sigilathenaeum.tumblr.com/post/163767985987</t>
  </si>
  <si>
    <t>Dreams/sleep</t>
  </si>
  <si>
    <t xml:space="preserve">I fall asleep quickly </t>
  </si>
  <si>
    <t>http://sigilathenaeum.tumblr.com/post/127184429257</t>
  </si>
  <si>
    <t xml:space="preserve">I remember my dreams </t>
  </si>
  <si>
    <t>http://sigilathenaeum.tumblr.com/post/124299360437</t>
  </si>
  <si>
    <t xml:space="preserve">I will sleep well </t>
  </si>
  <si>
    <t>http://sigilathenaeum.tumblr.com/post/122987576562</t>
  </si>
  <si>
    <t xml:space="preserve">I have lucid dreams </t>
  </si>
  <si>
    <t>http://sigilathenaeum.tumblr.com/post/128150741047</t>
  </si>
  <si>
    <t>http://sigilathenaeum.tumblr.com/post/143139176038</t>
  </si>
  <si>
    <t xml:space="preserve">I sleep peacefully and free of nightmares </t>
  </si>
  <si>
    <t>http://sigilathenaeum.tumblr.com/post/130104151517</t>
  </si>
  <si>
    <t>I am protected from nightmares</t>
  </si>
  <si>
    <t>http://sigilathenaeum.tumblr.com/post/161059257986</t>
  </si>
  <si>
    <t xml:space="preserve">I get an adequate amount of sleep </t>
  </si>
  <si>
    <t>http://sigilathenaeum.tumblr.com/post/130721641467</t>
  </si>
  <si>
    <t>I sleep well and feel energized when I wake</t>
  </si>
  <si>
    <t>http://sigilathenaeum.tumblr.com/post/140700667497</t>
  </si>
  <si>
    <t>I do not sleep through my alarms</t>
  </si>
  <si>
    <t>http://sigilathenaeum.tumblr.com/post/140700635387</t>
  </si>
  <si>
    <t>My dreams are always pleasant</t>
  </si>
  <si>
    <t>http://sigilathenaeum.tumblr.com/post/137526674727</t>
  </si>
  <si>
    <t>I decode and understand my dreams</t>
  </si>
  <si>
    <t>http://sigilathenaeum.tumblr.com/post/142660471562</t>
  </si>
  <si>
    <t>http://sigilathenaeum.tumblr.com/post/156455206980</t>
  </si>
  <si>
    <t>http://sigilathenaeum.tumblr.com/post/165630821079</t>
  </si>
  <si>
    <t>http://sigilathenaeum.tumblr.com/post/175620842622</t>
  </si>
  <si>
    <t>Family/Friends/pets</t>
  </si>
  <si>
    <t>http://sigilathenaeum.tumblr.com/post/129599581187</t>
  </si>
  <si>
    <t>http://sigilathenaeum.tumblr.com/post/127427152692</t>
  </si>
  <si>
    <t>http://sigilathenaeum.tumblr.com/post/139914581262</t>
  </si>
  <si>
    <t>http://sigilathenaeum.tumblr.com/post/147971793124</t>
  </si>
  <si>
    <t>http://sigilathenaeum.tumblr.com/post/156276296087</t>
  </si>
  <si>
    <t>http://sigilathenaeum.tumblr.com/post/140278037967</t>
  </si>
  <si>
    <t>http://sigilathenaeum.tumblr.com/post/161058865233</t>
  </si>
  <si>
    <t>http://sigilathenaeum.tumblr.com/post/139745917002</t>
  </si>
  <si>
    <t>http://sigilathenaeum.tumblr.com/post/140166752817</t>
  </si>
  <si>
    <t>http://sigilathenaeum.tumblr.com/post/140278286107</t>
  </si>
  <si>
    <t>http://sigilathenaeum.tumblr.com/post/146087847269</t>
  </si>
  <si>
    <t>http://sigilathenaeum.tumblr.com/post/138453046177</t>
  </si>
  <si>
    <t>http://sigilathenaeum.tumblr.com/post/140939290877</t>
  </si>
  <si>
    <t>http://sigilathenaeum.tumblr.com/post/155899213007</t>
  </si>
  <si>
    <t>http://sigilathenaeum.tumblr.com/post/146111778982</t>
  </si>
  <si>
    <t>http://sigilathenaeum.tumblr.com/post/129992206432</t>
  </si>
  <si>
    <t>http://sigilathenaeum.tumblr.com/post/136288821037</t>
  </si>
  <si>
    <t>http://sigilathenaeum.tumblr.com/post/140535023872</t>
  </si>
  <si>
    <t>http://sigilathenaeum.tumblr.com/post/130294243237</t>
  </si>
  <si>
    <t>http://sigilathenaeum.tumblr.com/post/140700969212</t>
  </si>
  <si>
    <t>http://sigilathenaeum.tumblr.com/post/139007825762</t>
  </si>
  <si>
    <t>http://sigilathenaeum.tumblr.com/post/132180532707</t>
  </si>
  <si>
    <t>http://sigilathenaeum.tumblr.com/post/140165399872</t>
  </si>
  <si>
    <t>http://sigilathenaeum.tumblr.com/post/130787669307</t>
  </si>
  <si>
    <t>http://sigilathenaeum.tumblr.com/post/136288773302</t>
  </si>
  <si>
    <t>http://sigilathenaeum.tumblr.com/post/141512565432</t>
  </si>
  <si>
    <t>My blind pet is safe and well guided</t>
  </si>
  <si>
    <t>https://sigilathenaeum.tumblr.com/post/624562319307964416</t>
  </si>
  <si>
    <t>http://sigilathenaeum.tumblr.com/post/144555868826</t>
  </si>
  <si>
    <t>http://sigilathenaeum.tumblr.com/post/142654358637</t>
  </si>
  <si>
    <t>http://sigilathenaeum.tumblr.com/post/138028265002</t>
  </si>
  <si>
    <t>http://sigilathenaeum.tumblr.com/post/140700892302</t>
  </si>
  <si>
    <t>http://sigilathenaeum.tumblr.com/post/141067546692</t>
  </si>
  <si>
    <t>http://sigilathenaeum.tumblr.com/post/145131838872</t>
  </si>
  <si>
    <t>http://sigilathenaeum.tumblr.com/post/165912031090</t>
  </si>
  <si>
    <t>http://sigilathenaeum.tumblr.com/post/137171845917</t>
  </si>
  <si>
    <t>http://sigilathenaeum.tumblr.com/post/165877780138</t>
  </si>
  <si>
    <t>http://sigilathenaeum.tumblr.com/post/165524786357</t>
  </si>
  <si>
    <t>http://sigilathenaeum.tumblr.com/post/140700838662</t>
  </si>
  <si>
    <t>http://sigilathenaeum.tumblr.com/post/132031563807</t>
  </si>
  <si>
    <t>http://sigilathenaeum.tumblr.com/post/140976176457</t>
  </si>
  <si>
    <t>http://sigilathenaeum.tumblr.com/post/132337468682</t>
  </si>
  <si>
    <t>http://sigilathenaeum.tumblr.com/post/132636111777</t>
  </si>
  <si>
    <t>http://sigilathenaeum.tumblr.com/post/132829316367</t>
  </si>
  <si>
    <t>http://sigilathenaeum.tumblr.com/post/132911143292</t>
  </si>
  <si>
    <t>http://sigilathenaeum.tumblr.com/post/155173070245</t>
  </si>
  <si>
    <t>http://sigilathenaeum.tumblr.com/post/133361027192</t>
  </si>
  <si>
    <t>http://sigilathenaeum.tumblr.com/post/133878720252</t>
  </si>
  <si>
    <t>http://sigilathenaeum.tumblr.com/post/156275183704</t>
  </si>
  <si>
    <t>http://sigilathenaeum.tumblr.com/post/134491925867</t>
  </si>
  <si>
    <t>http://sigilathenaeum.tumblr.com/post/134661132832</t>
  </si>
  <si>
    <t>http://sigilathenaeum.tumblr.com/post/135345850757</t>
  </si>
  <si>
    <t>http://sigilathenaeum.tumblr.com/post/135280979077</t>
  </si>
  <si>
    <t>http://sigilathenaeum.tumblr.com/post/135732761257</t>
  </si>
  <si>
    <t>http://sigilathenaeum.tumblr.com/post/148021261507</t>
  </si>
  <si>
    <t>http://sigilathenaeum.tumblr.com/post/136121066407</t>
  </si>
  <si>
    <t>http://sigilathenaeum.tumblr.com/post/156274100345</t>
  </si>
  <si>
    <t>http://sigilathenaeum.tumblr.com/post/136051404697</t>
  </si>
  <si>
    <t>http://sigilathenaeum.tumblr.com/post/137020322522</t>
  </si>
  <si>
    <t>http://sigilathenaeum.tumblr.com/post/137558968672</t>
  </si>
  <si>
    <t>http://sigilathenaeum.tumblr.com/post/137627625327</t>
  </si>
  <si>
    <t>http://sigilathenaeum.tumblr.com/post/162318253402</t>
  </si>
  <si>
    <t>http://sigilathenaeum.tumblr.com/post/154483230912</t>
  </si>
  <si>
    <t>http://sigilathenaeum.tumblr.com/post/137953328017</t>
  </si>
  <si>
    <t>http://sigilathenaeum.tumblr.com/post/138945039407</t>
  </si>
  <si>
    <t>http://sigilathenaeum.tumblr.com/post/161059548962</t>
  </si>
  <si>
    <t>http://sigilathenaeum.tumblr.com/post/140938740772</t>
  </si>
  <si>
    <t>http://sigilathenaeum.tumblr.com/post/138944840817</t>
  </si>
  <si>
    <t>http://sigilathenaeum.tumblr.com/post/139326329342</t>
  </si>
  <si>
    <t>http://sigilathenaeum.tumblr.com/post/140165136787</t>
  </si>
  <si>
    <t>http://sigilathenaeum.tumblr.com/post/139497276327</t>
  </si>
  <si>
    <t>http://sigilathenaeum.tumblr.com/post/139497227687</t>
  </si>
  <si>
    <t>http://sigilathenaeum.tumblr.com/post/156600597585</t>
  </si>
  <si>
    <t>http://sigilathenaeum.tumblr.com/post/156598861451</t>
  </si>
  <si>
    <t>http://sigilathenaeum.tumblr.com/post/140976077762</t>
  </si>
  <si>
    <t>http://sigilathenaeum.tumblr.com/post/144184886660</t>
  </si>
  <si>
    <t>http://sigilathenaeum.tumblr.com/post/144178747545</t>
  </si>
  <si>
    <t>http://sigilathenaeum.tumblr.com/post/155903957015</t>
  </si>
  <si>
    <t>http://sigilathenaeum.tumblr.com/post/156599470842</t>
  </si>
  <si>
    <t>http://sigilathenaeum.tumblr.com/post/156597685753</t>
  </si>
  <si>
    <t>http://sigilathenaeum.tumblr.com/post/164948269343</t>
  </si>
  <si>
    <t>http://sigilathenaeum.tumblr.com/post/166267786660</t>
  </si>
  <si>
    <t>http://sigilathenaeum.tumblr.com/post/166959600742</t>
  </si>
  <si>
    <t>Fighting/Surviving</t>
  </si>
  <si>
    <t>http://sigilathenaeum.tumblr.com/post/129540203577</t>
  </si>
  <si>
    <t>http://sigilathenaeum.tumblr.com/post/130004486202</t>
  </si>
  <si>
    <t>http://sigilathenaeum.tumblr.com/post/128912387307</t>
  </si>
  <si>
    <t>http://sigilathenaeum.tumblr.com/post/128964895317</t>
  </si>
  <si>
    <t>http://sigilathenaeum.tumblr.com/post/130653598667</t>
  </si>
  <si>
    <t>http://sigilathenaeum.tumblr.com/post/132121973802</t>
  </si>
  <si>
    <t>http://sigilathenaeum.tumblr.com/post/151166637776</t>
  </si>
  <si>
    <t>http://sigilathenaeum.tumblr.com/post/132372544662</t>
  </si>
  <si>
    <t>http://sigilathenaeum.tumblr.com/post/132635894157</t>
  </si>
  <si>
    <t>http://sigilathenaeum.tumblr.com/post/151159011651</t>
  </si>
  <si>
    <t>http://sigilathenaeum.tumblr.com/post/133360787032</t>
  </si>
  <si>
    <t>http://sigilathenaeum.tumblr.com/post/133732934732</t>
  </si>
  <si>
    <t>http://sigilathenaeum.tumblr.com/post/154036283083</t>
  </si>
  <si>
    <t>http://sigilathenaeum.tumblr.com/post/133826892957</t>
  </si>
  <si>
    <t>http://sigilathenaeum.tumblr.com/post/134363240012</t>
  </si>
  <si>
    <t>http://sigilathenaeum.tumblr.com/post/134821964352</t>
  </si>
  <si>
    <t>http://sigilathenaeum.tumblr.com/post/135193542077</t>
  </si>
  <si>
    <t>http://sigilathenaeum.tumblr.com/post/135280832227</t>
  </si>
  <si>
    <t>http://sigilathenaeum.tumblr.com/post/147818279207</t>
  </si>
  <si>
    <t>http://sigilathenaeum.tumblr.com/post/136782780997</t>
  </si>
  <si>
    <t>http://sigilathenaeum.tumblr.com/post/137526490622</t>
  </si>
  <si>
    <t>http://sigilathenaeum.tumblr.com/post/143138029989</t>
  </si>
  <si>
    <t>http://sigilathenaeum.tumblr.com/post/167134775746</t>
  </si>
  <si>
    <t>Good Luck/Money</t>
  </si>
  <si>
    <t>http://sigilathenaeum.tumblr.com/post/128286171867</t>
  </si>
  <si>
    <t>http://sigilathenaeum.tumblr.com/post/148026137487</t>
  </si>
  <si>
    <t>http://sigilathenaeum.tumblr.com/post/181532961267</t>
  </si>
  <si>
    <t>http://sigilathenaeum.tumblr.com/post/174674058799</t>
  </si>
  <si>
    <t>http://sigilathenaeum.tumblr.com/post/130030057187</t>
  </si>
  <si>
    <t>http://sigilathenaeum.tumblr.com/post/130919693852</t>
  </si>
  <si>
    <t>http://sigilathenaeum.tumblr.com/post/130987436252</t>
  </si>
  <si>
    <t>http://sigilathenaeum.tumblr.com/post/133039257177</t>
  </si>
  <si>
    <t>http://sigilathenaeum.tumblr.com/post/181386060597</t>
  </si>
  <si>
    <t>http://sigilathenaeum.tumblr.com/post/181411354590</t>
  </si>
  <si>
    <t>http://sigilathenaeum.tumblr.com/post/139497560277</t>
  </si>
  <si>
    <t>http://sigilathenaeum.tumblr.com/post/139745797152</t>
  </si>
  <si>
    <t>http://sigilathenaeum.tumblr.com/post/132337312852</t>
  </si>
  <si>
    <t>http://sigilathenaeum.tumblr.com/post/132874746732</t>
  </si>
  <si>
    <t>http://sigilathenaeum.tumblr.com/post/166232004660</t>
  </si>
  <si>
    <t>http://sigilathenaeum.tumblr.com/post/134363544332</t>
  </si>
  <si>
    <t>http://sigilathenaeum.tumblr.com/post/134492253642</t>
  </si>
  <si>
    <t>http://sigilathenaeum.tumblr.com/post/162294601624</t>
  </si>
  <si>
    <t>http://sigilathenaeum.tumblr.com/post/134425689352</t>
  </si>
  <si>
    <t>http://sigilathenaeum.tumblr.com/post/134821797307</t>
  </si>
  <si>
    <t>http://sigilathenaeum.tumblr.com/post/144183750872</t>
  </si>
  <si>
    <t>http://sigilathenaeum.tumblr.com/post/139804945092</t>
  </si>
  <si>
    <t>http://sigilathenaeum.tumblr.com/post/140586634042</t>
  </si>
  <si>
    <t>http://sigilathenaeum.tumblr.com/post/141031488057</t>
  </si>
  <si>
    <t>http://sigilathenaeum.tumblr.com/post/145619192673</t>
  </si>
  <si>
    <t>http://sigilathenaeum.tumblr.com/post/174704786318</t>
  </si>
  <si>
    <t>Harry Potter</t>
  </si>
  <si>
    <t>http://sigilathenaeum.tumblr.com/post/132443420362</t>
  </si>
  <si>
    <t>http://sigilathenaeum.tumblr.com/post/132443235442</t>
  </si>
  <si>
    <t>http://sigilathenaeum.tumblr.com/post/132442969122</t>
  </si>
  <si>
    <t>http://sigilathenaeum.tumblr.com/post/132442809217</t>
  </si>
  <si>
    <t>Health/Beauty</t>
  </si>
  <si>
    <t>http://sigilathenaeum.tumblr.com/post/128496027727</t>
  </si>
  <si>
    <t>http://sigilathenaeum.tumblr.com/post/127827571712</t>
  </si>
  <si>
    <t>http://sigilathenaeum.tumblr.com/post/129664093032</t>
  </si>
  <si>
    <t>http://sigilathenaeum.tumblr.com/post/139457363512</t>
  </si>
  <si>
    <t>http://sigilathenaeum.tumblr.com/post/140639479627</t>
  </si>
  <si>
    <t>http://sigilathenaeum.tumblr.com/post/144557858541</t>
  </si>
  <si>
    <t>http://sigilathenaeum.tumblr.com/post/162919486241</t>
  </si>
  <si>
    <t>http://sigilathenaeum.tumblr.com/post/161057414981</t>
  </si>
  <si>
    <t>http://sigilathenaeum.tumblr.com/post/148024323715</t>
  </si>
  <si>
    <t>http://sigilathenaeum.tumblr.com/post/165984483885</t>
  </si>
  <si>
    <t>http://sigilathenaeum.tumblr.com/post/150179285520</t>
  </si>
  <si>
    <t>http://sigilathenaeum.tumblr.com/post/138028200917</t>
  </si>
  <si>
    <t>http://sigilathenaeum.tumblr.com/post/138119734762</t>
  </si>
  <si>
    <t>http://sigilathenaeum.tumblr.com/post/164726851307</t>
  </si>
  <si>
    <t>http://sigilathenaeum.tumblr.com/post/129675325087</t>
  </si>
  <si>
    <t>http://sigilathenaeum.tumblr.com/post/137485350247</t>
  </si>
  <si>
    <t>http://sigilathenaeum.tumblr.com/post/138453778177</t>
  </si>
  <si>
    <t>http://sigilathenaeum.tumblr.com/post/159873952275</t>
  </si>
  <si>
    <t>http://sigilathenaeum.tumblr.com/post/147144990289</t>
  </si>
  <si>
    <t>http://sigilathenaeum.tumblr.com/post/137417180457</t>
  </si>
  <si>
    <t>http://sigilathenaeum.tumblr.com/post/156460785499</t>
  </si>
  <si>
    <t>http://sigilathenaeum.tumblr.com/post/175827375670</t>
  </si>
  <si>
    <t>http://sigilathenaeum.tumblr.com/post/181411035404</t>
  </si>
  <si>
    <t>http://sigilathenaeum.tumblr.com/post/157401136029</t>
  </si>
  <si>
    <t>http://sigilathenaeum.tumblr.com/post/159844996250</t>
  </si>
  <si>
    <t>http://sigilathenaeum.tumblr.com/post/138428972797</t>
  </si>
  <si>
    <t>http://sigilathenaeum.tumblr.com/post/129879585512</t>
  </si>
  <si>
    <t>http://sigilathenaeum.tumblr.com/post/132874975007</t>
  </si>
  <si>
    <t>http://sigilathenaeum.tumblr.com/post/138504597767</t>
  </si>
  <si>
    <t>http://sigilathenaeum.tumblr.com/post/129959478407</t>
  </si>
  <si>
    <t>http://sigilathenaeum.tumblr.com/post/129992015202</t>
  </si>
  <si>
    <t>http://sigilathenaeum.tumblr.com/post/137953273417</t>
  </si>
  <si>
    <t>http://sigilathenaeum.tumblr.com/post/136288889032</t>
  </si>
  <si>
    <t>http://sigilathenaeum.tumblr.com/post/140639094917</t>
  </si>
  <si>
    <t>http://sigilathenaeum.tumblr.com/post/139457456467</t>
  </si>
  <si>
    <t>http://sigilathenaeum.tumblr.com/post/163717330057</t>
  </si>
  <si>
    <t>http://sigilathenaeum.tumblr.com/post/130787968047</t>
  </si>
  <si>
    <t>http://sigilathenaeum.tumblr.com/post/130580125512</t>
  </si>
  <si>
    <t>http://sigilathenaeum.tumblr.com/post/130857567407</t>
  </si>
  <si>
    <t>http://sigilathenaeum.tumblr.com/post/131062095662</t>
  </si>
  <si>
    <t>http://sigilathenaeum.tumblr.com/post/141467604592</t>
  </si>
  <si>
    <t>http://sigilathenaeum.tumblr.com/post/134166485362</t>
  </si>
  <si>
    <t>http://sigilathenaeum.tumblr.com/post/144174938924</t>
  </si>
  <si>
    <t>http://sigilathenaeum.tumblr.com/post/138097416617</t>
  </si>
  <si>
    <t>http://sigilathenaeum.tumblr.com/post/144584902727</t>
  </si>
  <si>
    <t>http://sigilathenaeum.tumblr.com/post/131783835602</t>
  </si>
  <si>
    <t>http://sigilathenaeum.tumblr.com/post/134890152442</t>
  </si>
  <si>
    <t>http://sigilathenaeum.tumblr.com/post/138453486942</t>
  </si>
  <si>
    <t>http://sigilathenaeum.tumblr.com/post/133994645647</t>
  </si>
  <si>
    <t>http://sigilathenaeum.tumblr.com/post/140339210477</t>
  </si>
  <si>
    <t>http://sigilathenaeum.tumblr.com/post/140638966332</t>
  </si>
  <si>
    <t>http://sigilathenaeum.tumblr.com/post/141467407672</t>
  </si>
  <si>
    <t>http://sigilathenaeum.tumblr.com/post/131920847667</t>
  </si>
  <si>
    <t>http://sigilathenaeum.tumblr.com/post/135681855192</t>
  </si>
  <si>
    <t>http://sigilathenaeum.tumblr.com/post/134492312912</t>
  </si>
  <si>
    <t>http://sigilathenaeum.tumblr.com/post/166122801902</t>
  </si>
  <si>
    <t>http://sigilathenaeum.tumblr.com/post/139497500357</t>
  </si>
  <si>
    <t>http://sigilathenaeum.tumblr.com/post/137907038567</t>
  </si>
  <si>
    <t>http://sigilathenaeum.tumblr.com/post/132641745242</t>
  </si>
  <si>
    <t>http://sigilathenaeum.tumblr.com/post/132641359412</t>
  </si>
  <si>
    <t>http://sigilathenaeum.tumblr.com/post/138504739982</t>
  </si>
  <si>
    <t>http://sigilathenaeum.tumblr.com/post/143135745007</t>
  </si>
  <si>
    <t>http://sigilathenaeum.tumblr.com/post/139403162622</t>
  </si>
  <si>
    <t>http://sigilathenaeum.tumblr.com/post/162919920818</t>
  </si>
  <si>
    <t>http://sigilathenaeum.tumblr.com/post/134068802032</t>
  </si>
  <si>
    <t>http://sigilathenaeum.tumblr.com/post/155137175179</t>
  </si>
  <si>
    <t>http://sigilathenaeum.tumblr.com/post/133969036712</t>
  </si>
  <si>
    <t>http://sigilathenaeum.tumblr.com/post/134661063712</t>
  </si>
  <si>
    <t>http://sigilathenaeum.tumblr.com/post/140975399152</t>
  </si>
  <si>
    <t>http://sigilathenaeum.tumblr.com/post/136626612042</t>
  </si>
  <si>
    <t>http://sigilathenaeum.tumblr.com/post/138453376442</t>
  </si>
  <si>
    <t>http://sigilathenaeum.tumblr.com/post/133433999862</t>
  </si>
  <si>
    <t>http://sigilathenaeum.tumblr.com/post/159379420472</t>
  </si>
  <si>
    <t>http://sigilathenaeum.tumblr.com/post/133968477007</t>
  </si>
  <si>
    <t>http://sigilathenaeum.tumblr.com/post/134660788827</t>
  </si>
  <si>
    <t>http://sigilathenaeum.tumblr.com/post/139746037197</t>
  </si>
  <si>
    <t>http://sigilathenaeum.tumblr.com/post/175723477109</t>
  </si>
  <si>
    <t>http://sigilathenaeum.tumblr.com/post/140535065137</t>
  </si>
  <si>
    <t>http://sigilathenaeum.tumblr.com/post/144591107816</t>
  </si>
  <si>
    <t>http://sigilathenaeum.tumblr.com/post/134363390217</t>
  </si>
  <si>
    <t>http://sigilathenaeum.tumblr.com/post/141031300312</t>
  </si>
  <si>
    <t>http://sigilathenaeum.tumblr.com/post/134492169627</t>
  </si>
  <si>
    <t>http://sigilathenaeum.tumblr.com/post/134435224082</t>
  </si>
  <si>
    <t>http://sigilathenaeum.tumblr.com/post/166759493373</t>
  </si>
  <si>
    <t>http://sigilathenaeum.tumblr.com/post/134492635312</t>
  </si>
  <si>
    <t>http://sigilathenaeum.tumblr.com/post/134492128582</t>
  </si>
  <si>
    <t>http://sigilathenaeum.tumblr.com/post/140339253232</t>
  </si>
  <si>
    <t>http://sigilathenaeum.tumblr.com/post/148026749307</t>
  </si>
  <si>
    <t>http://sigilathenaeum.tumblr.com/post/135651204542</t>
  </si>
  <si>
    <t>http://sigilathenaeum.tumblr.com/post/181562142890</t>
  </si>
  <si>
    <t>http://sigilathenaeum.tumblr.com/post/132546014547</t>
  </si>
  <si>
    <t>http://sigilathenaeum.tumblr.com/post/134805995412</t>
  </si>
  <si>
    <t>http://sigilathenaeum.tumblr.com/post/140277834047</t>
  </si>
  <si>
    <t>http://sigilathenaeum.tumblr.com/post/159844183234</t>
  </si>
  <si>
    <t>http://sigilathenaeum.tumblr.com/post/137649770447</t>
  </si>
  <si>
    <t>http://sigilathenaeum.tumblr.com/post/148023201056</t>
  </si>
  <si>
    <t>http://sigilathenaeum.tumblr.com/post/134746619362</t>
  </si>
  <si>
    <t>http://sigilathenaeum.tumblr.com/post/138933408072</t>
  </si>
  <si>
    <t>http://sigilathenaeum.tumblr.com/post/138559213937</t>
  </si>
  <si>
    <t>http://sigilathenaeum.tumblr.com/post/134553366947</t>
  </si>
  <si>
    <t>http://sigilathenaeum.tumblr.com/post/134746149577</t>
  </si>
  <si>
    <t>http://sigilathenaeum.tumblr.com/post/134952038682</t>
  </si>
  <si>
    <t>http://sigilathenaeum.tumblr.com/post/144588007125</t>
  </si>
  <si>
    <t>http://sigilathenaeum.tumblr.com/post/135651247572</t>
  </si>
  <si>
    <t>http://sigilathenaeum.tumblr.com/post/136195521032</t>
  </si>
  <si>
    <t>http://sigilathenaeum.tumblr.com/post/135193906982</t>
  </si>
  <si>
    <t>http://sigilathenaeum.tumblr.com/post/145621547387</t>
  </si>
  <si>
    <t>http://sigilathenaeum.tumblr.com/post/135344826947</t>
  </si>
  <si>
    <t>http://sigilathenaeum.tumblr.com/post/140639191222</t>
  </si>
  <si>
    <t>http://sigilathenaeum.tumblr.com/post/135409092212</t>
  </si>
  <si>
    <t>http://sigilathenaeum.tumblr.com/post/135651344117</t>
  </si>
  <si>
    <t>http://sigilathenaeum.tumblr.com/post/141104855512</t>
  </si>
  <si>
    <t>http://sigilathenaeum.tumblr.com/post/167063302285</t>
  </si>
  <si>
    <t>http://sigilathenaeum.tumblr.com/post/139008025862</t>
  </si>
  <si>
    <t>http://sigilathenaeum.tumblr.com/post/145616943519</t>
  </si>
  <si>
    <t>http://sigilathenaeum.tumblr.com/post/147143980916</t>
  </si>
  <si>
    <t>http://sigilathenaeum.tumblr.com/post/141407631347</t>
  </si>
  <si>
    <t>http://sigilathenaeum.tumblr.com/post/129959541622</t>
  </si>
  <si>
    <t>http://sigilathenaeum.tumblr.com/post/165702957713</t>
  </si>
  <si>
    <t>http://sigilathenaeum.tumblr.com/post/166054740182</t>
  </si>
  <si>
    <t>http://sigilathenaeum.tumblr.com/post/162958898584</t>
  </si>
  <si>
    <t>http://sigilathenaeum.tumblr.com/post/145103324312</t>
  </si>
  <si>
    <t>http://sigilathenaeum.tumblr.com/post/135651303877</t>
  </si>
  <si>
    <t>http://sigilathenaeum.tumblr.com/post/135651157077</t>
  </si>
  <si>
    <t>http://sigilathenaeum.tumblr.com/post/139457519577</t>
  </si>
  <si>
    <t>http://sigilathenaeum.tumblr.com/post/137526413652</t>
  </si>
  <si>
    <t>http://sigilathenaeum.tumblr.com/post/137719603747</t>
  </si>
  <si>
    <t>http://sigilathenaeum.tumblr.com/post/138453717657</t>
  </si>
  <si>
    <t>http://sigilathenaeum.tumblr.com/post/174956638191</t>
  </si>
  <si>
    <t>http://sigilathenaeum.tumblr.com/post/135409006672</t>
  </si>
  <si>
    <t>http://sigilathenaeum.tumblr.com/post/139007878982</t>
  </si>
  <si>
    <t>http://sigilathenaeum.tumblr.com/post/156283884192</t>
  </si>
  <si>
    <t>http://sigilathenaeum.tumblr.com/post/139326687637</t>
  </si>
  <si>
    <t>http://sigilathenaeum.tumblr.com/post/139429850437</t>
  </si>
  <si>
    <t>http://sigilathenaeum.tumblr.com/post/139862725512</t>
  </si>
  <si>
    <t>http://sigilathenaeum.tumblr.com/post/141031443187</t>
  </si>
  <si>
    <t>http://sigilathenaeum.tumblr.com/post/140165675887</t>
  </si>
  <si>
    <t>http://sigilathenaeum.tumblr.com/post/140534875132</t>
  </si>
  <si>
    <t>http://sigilathenaeum.tumblr.com/post/159423327808</t>
  </si>
  <si>
    <t>http://sigilathenaeum.tumblr.com/post/140586835937</t>
  </si>
  <si>
    <t>http://sigilathenaeum.tumblr.com/post/140586551932</t>
  </si>
  <si>
    <t>http://sigilathenaeum.tumblr.com/post/140706301237</t>
  </si>
  <si>
    <t>http://sigilathenaeum.tumblr.com/post/140586227522</t>
  </si>
  <si>
    <t>http://sigilathenaeum.tumblr.com/post/140938780372</t>
  </si>
  <si>
    <t>http://sigilathenaeum.tumblr.com/post/141067806232</t>
  </si>
  <si>
    <t>http://sigilathenaeum.tumblr.com/post/141104733542</t>
  </si>
  <si>
    <t>http://sigilathenaeum.tumblr.com/post/141407453262</t>
  </si>
  <si>
    <t>http://sigilathenaeum.tumblr.com/post/156597111346</t>
  </si>
  <si>
    <t>Magick and stuff</t>
  </si>
  <si>
    <t>http://sigilathenaeum.tumblr.com/post/129715772047</t>
  </si>
  <si>
    <t>http://sigilathenaeum.tumblr.com/post/130706005882</t>
  </si>
  <si>
    <t>http://sigilathenaeum.tumblr.com/post/141467668027</t>
  </si>
  <si>
    <t>http://sigilathenaeum.tumblr.com/post/146116804900</t>
  </si>
  <si>
    <t>http://sigilathenaeum.tumblr.com/post/166481300497</t>
  </si>
  <si>
    <t>http://sigilathenaeum.tumblr.com/post/132121593032</t>
  </si>
  <si>
    <t>http://sigilathenaeum.tumblr.com/post/156557468153</t>
  </si>
  <si>
    <t>http://sigilathenaeum.tumblr.com/post/156273634092</t>
  </si>
  <si>
    <t>http://sigilathenaeum.tumblr.com/post/137020234172</t>
  </si>
  <si>
    <t>http://sigilathenaeum.tumblr.com/post/140245551037</t>
  </si>
  <si>
    <t>http://sigilathenaeum.tumblr.com/post/165665859233</t>
  </si>
  <si>
    <t>http://sigilathenaeum.tumblr.com/post/155905609242</t>
  </si>
  <si>
    <t>http://sigilathenaeum.tumblr.com/post/132543805027</t>
  </si>
  <si>
    <t>http://sigilathenaeum.tumblr.com/post/137627729622</t>
  </si>
  <si>
    <t>http://sigilathenaeum.tumblr.com/post/146086850500</t>
  </si>
  <si>
    <t>http://sigilathenaeum.tumblr.com/post/155906156256</t>
  </si>
  <si>
    <t>http://sigilathenaeum.tumblr.com/post/129374023702</t>
  </si>
  <si>
    <t>http://sigilathenaeum.tumblr.com/post/161056739675</t>
  </si>
  <si>
    <t>http://sigilathenaeum.tumblr.com/post/130987588582</t>
  </si>
  <si>
    <t>http://sigilathenaeum.tumblr.com/post/131061665607</t>
  </si>
  <si>
    <t>http://sigilathenaeum.tumblr.com/post/132372373427</t>
  </si>
  <si>
    <t>http://sigilathenaeum.tumblr.com/post/161246227987</t>
  </si>
  <si>
    <t>http://sigilathenaeum.tumblr.com/post/176170571519</t>
  </si>
  <si>
    <t>http://sigilathenaeum.tumblr.com/post/140166070542</t>
  </si>
  <si>
    <t>http://sigilathenaeum.tumblr.com/post/175318698049</t>
  </si>
  <si>
    <t>I connect with spirits that help me grow and become more powerful</t>
  </si>
  <si>
    <t>https://sigilathenaeum.tumblr.com/post/624564109475790848</t>
  </si>
  <si>
    <t>http://sigilathenaeum.tumblr.com/post/145123804622</t>
  </si>
  <si>
    <t>http://sigilathenaeum.tumblr.com/post/140700595782</t>
  </si>
  <si>
    <t>http://sigilathenaeum.tumblr.com/post/131981566622</t>
  </si>
  <si>
    <t>http://sigilathenaeum.tumblr.com/post/161905394058</t>
  </si>
  <si>
    <t>http://sigilathenaeum.tumblr.com/post/134688834747</t>
  </si>
  <si>
    <t>http://sigilathenaeum.tumblr.com/post/138453570777</t>
  </si>
  <si>
    <t>http://sigilathenaeum.tumblr.com/post/139007950077</t>
  </si>
  <si>
    <t>http://sigilathenaeum.tumblr.com/post/138558911882</t>
  </si>
  <si>
    <t>http://sigilathenaeum.tumblr.com/post/156274634865</t>
  </si>
  <si>
    <t>http://sigilathenaeum.tumblr.com/post/140975540157</t>
  </si>
  <si>
    <t>http://sigilathenaeum.tumblr.com/post/147142995931</t>
  </si>
  <si>
    <t>http://sigilathenaeum.tumblr.com/post/131061427932</t>
  </si>
  <si>
    <t>http://sigilathenaeum.tumblr.com/post/136195349782</t>
  </si>
  <si>
    <t>http://sigilathenaeum.tumblr.com/post/135344782157</t>
  </si>
  <si>
    <t>http://sigilathenaeum.tumblr.com/post/141407722877</t>
  </si>
  <si>
    <t>http://sigilathenaeum.tumblr.com/post/135343673502</t>
  </si>
  <si>
    <t>http://sigilathenaeum.tumblr.com/post/139429612552</t>
  </si>
  <si>
    <t>http://sigilathenaeum.tumblr.com/post/136782663152</t>
  </si>
  <si>
    <t>http://sigilathenaeum.tumblr.com/post/137128688367</t>
  </si>
  <si>
    <t>http://sigilathenaeum.tumblr.com/post/161905817060</t>
  </si>
  <si>
    <t>http://sigilathenaeum.tumblr.com/post/138028151482</t>
  </si>
  <si>
    <t>http://sigilathenaeum.tumblr.com/post/131831823227</t>
  </si>
  <si>
    <t>http://sigilathenaeum.tumblr.com/post/163768936591</t>
  </si>
  <si>
    <t>http://sigilathenaeum.tumblr.com/post/132244049007</t>
  </si>
  <si>
    <t>http://sigilathenaeum.tumblr.com/post/151157883559</t>
  </si>
  <si>
    <t>http://sigilathenaeum.tumblr.com/post/132910813747</t>
  </si>
  <si>
    <t>http://sigilathenaeum.tumblr.com/post/140976229017</t>
  </si>
  <si>
    <t>http://sigilathenaeum.tumblr.com/post/137953218627</t>
  </si>
  <si>
    <t>http://sigilathenaeum.tumblr.com/post/133199658617</t>
  </si>
  <si>
    <t>http://sigilathenaeum.tumblr.com/post/133557630932</t>
  </si>
  <si>
    <t>http://sigilathenaeum.tumblr.com/post/133878794087</t>
  </si>
  <si>
    <t>http://sigilathenaeum.tumblr.com/post/130991195467</t>
  </si>
  <si>
    <t>http://sigilathenaeum.tumblr.com/post/131780012142</t>
  </si>
  <si>
    <t>http://sigilathenaeum.tumblr.com/post/133557874932</t>
  </si>
  <si>
    <t>http://sigilathenaeum.tumblr.com/post/157399923500</t>
  </si>
  <si>
    <t>http://sigilathenaeum.tumblr.com/post/140976005942</t>
  </si>
  <si>
    <t>http://sigilathenaeum.tumblr.com/post/155903413454</t>
  </si>
  <si>
    <t>http://sigilathenaeum.tumblr.com/post/134435079842</t>
  </si>
  <si>
    <t>http://sigilathenaeum.tumblr.com/post/141512313302</t>
  </si>
  <si>
    <t>http://sigilathenaeum.tumblr.com/post/149189900380</t>
  </si>
  <si>
    <t>http://sigilathenaeum.tumblr.com/post/134689106137</t>
  </si>
  <si>
    <t>http://sigilathenaeum.tumblr.com/post/149184472900</t>
  </si>
  <si>
    <t>http://sigilathenaeum.tumblr.com/post/149992256745</t>
  </si>
  <si>
    <t>http://sigilathenaeum.tumblr.com/post/141467279662</t>
  </si>
  <si>
    <t>http://sigilathenaeum.tumblr.com/post/157402662728</t>
  </si>
  <si>
    <t>http://sigilathenaeum.tumblr.com/post/156279304405</t>
  </si>
  <si>
    <t>http://sigilathenaeum.tumblr.com/post/156595897592</t>
  </si>
  <si>
    <t>http://sigilathenaeum.tumblr.com/post/134689366427</t>
  </si>
  <si>
    <t>http://sigilathenaeum.tumblr.com/post/138612417357</t>
  </si>
  <si>
    <t>http://sigilathenaeum.tumblr.com/post/149810666072</t>
  </si>
  <si>
    <t>http://sigilathenaeum.tumblr.com/post/155906724723</t>
  </si>
  <si>
    <t>http://sigilathenaeum.tumblr.com/post/134885869582</t>
  </si>
  <si>
    <t>http://sigilathenaeum.tumblr.com/post/141067139752</t>
  </si>
  <si>
    <t>http://sigilathenaeum.tumblr.com/post/161058490054</t>
  </si>
  <si>
    <t>http://sigilathenaeum.tumblr.com/post/138504810692</t>
  </si>
  <si>
    <t>http://sigilathenaeum.tumblr.com/post/138558847647</t>
  </si>
  <si>
    <t>http://sigilathenaeum.tumblr.com/post/140975801502</t>
  </si>
  <si>
    <t>http://sigilathenaeum.tumblr.com/post/141067253052</t>
  </si>
  <si>
    <t>http://sigilathenaeum.tumblr.com/post/141031671742</t>
  </si>
  <si>
    <t>http://sigilathenaeum.tumblr.com/post/139745851217</t>
  </si>
  <si>
    <t>http://sigilathenaeum.tumblr.com/post/150182403393</t>
  </si>
  <si>
    <t>http://sigilathenaeum.tumblr.com/post/159845394832</t>
  </si>
  <si>
    <t>http://sigilathenaeum.tumblr.com/post/155902354793</t>
  </si>
  <si>
    <t>http://sigilathenaeum.tumblr.com/post/159871195330</t>
  </si>
  <si>
    <t>http://sigilathenaeum.tumblr.com/post/159377517007</t>
  </si>
  <si>
    <t>http://sigilathenaeum.tumblr.com/post/135085850822</t>
  </si>
  <si>
    <t>http://sigilathenaeum.tumblr.com/post/145614765293</t>
  </si>
  <si>
    <t>http://sigilathenaeum.tumblr.com/post/163769420563</t>
  </si>
  <si>
    <t>http://sigilathenaeum.tumblr.com/post/137100183262</t>
  </si>
  <si>
    <t>http://sigilathenaeum.tumblr.com/post/135531697287</t>
  </si>
  <si>
    <t>http://sigilathenaeum.tumblr.com/post/137172402977</t>
  </si>
  <si>
    <t>http://sigilathenaeum.tumblr.com/post/137953455322</t>
  </si>
  <si>
    <t>http://sigilathenaeum.tumblr.com/post/137559154162</t>
  </si>
  <si>
    <t>http://sigilathenaeum.tumblr.com/post/156276879166</t>
  </si>
  <si>
    <t>http://sigilathenaeum.tumblr.com/post/139805516412</t>
  </si>
  <si>
    <t>http://sigilathenaeum.tumblr.com/post/136782611237</t>
  </si>
  <si>
    <t>http://sigilathenaeum.tumblr.com/post/137129034147</t>
  </si>
  <si>
    <t>http://sigilathenaeum.tumblr.com/post/140278085707</t>
  </si>
  <si>
    <t>http://sigilathenaeum.tumblr.com/post/137100060317</t>
  </si>
  <si>
    <t>http://sigilathenaeum.tumblr.com/post/140706254197</t>
  </si>
  <si>
    <t>http://sigilathenaeum.tumblr.com/post/136626787277</t>
  </si>
  <si>
    <t>http://sigilathenaeum.tumblr.com/post/137953800462</t>
  </si>
  <si>
    <t>http://sigilathenaeum.tumblr.com/post/147674099022</t>
  </si>
  <si>
    <t>http://sigilathenaeum.tumblr.com/post/141496804977</t>
  </si>
  <si>
    <t>http://sigilathenaeum.tumblr.com/post/147142055113</t>
  </si>
  <si>
    <t>http://sigilathenaeum.tumblr.com/post/138504440397</t>
  </si>
  <si>
    <t>http://sigilathenaeum.tumblr.com/post/141496761967</t>
  </si>
  <si>
    <t>http://sigilathenaeum.tumblr.com/post/181532183128</t>
  </si>
  <si>
    <t>http://sigilathenaeum.tumblr.com/post/156457427208</t>
  </si>
  <si>
    <t>http://sigilathenaeum.tumblr.com/post/139008138457</t>
  </si>
  <si>
    <t>http://sigilathenaeum.tumblr.com/post/139746206442</t>
  </si>
  <si>
    <t>http://sigilathenaeum.tumblr.com/post/140586474132</t>
  </si>
  <si>
    <t>http://sigilathenaeum.tumblr.com/post/141104810097</t>
  </si>
  <si>
    <t>http://sigilathenaeum.tumblr.com/post/141104705542</t>
  </si>
  <si>
    <t>http://sigilathenaeum.tumblr.com/post/142687542692</t>
  </si>
  <si>
    <t>http://sigilathenaeum.tumblr.com/post/147674235732</t>
  </si>
  <si>
    <t>http://sigilathenaeum.tumblr.com/post/149988773801</t>
  </si>
  <si>
    <t>http://sigilathenaeum.tumblr.com/post/156459652123</t>
  </si>
  <si>
    <t>http://sigilathenaeum.tumblr.com/post/155910138451</t>
  </si>
  <si>
    <t>http://sigilathenaeum.tumblr.com/post/159380478722</t>
  </si>
  <si>
    <t>http://sigilathenaeum.tumblr.com/post/163771283569</t>
  </si>
  <si>
    <t>http://sigilathenaeum.tumblr.com/post/181385091297</t>
  </si>
  <si>
    <t>Mental Health/ Emotional stuff</t>
  </si>
  <si>
    <t>http://sigilathenaeum.tumblr.com/post/156282952034</t>
  </si>
  <si>
    <t>http://sigilathenaeum.tumblr.com/post/128744033887</t>
  </si>
  <si>
    <t>http://sigilathenaeum.tumblr.com/post/159843369600</t>
  </si>
  <si>
    <t>http://sigilathenaeum.tumblr.com/post/130104333152</t>
  </si>
  <si>
    <t>http://sigilathenaeum.tumblr.com/post/130237666597</t>
  </si>
  <si>
    <t>http://sigilathenaeum.tumblr.com/post/165739203751</t>
  </si>
  <si>
    <t>http://sigilathenaeum.tumblr.com/post/129991820567</t>
  </si>
  <si>
    <t>http://sigilathenaeum.tumblr.com/post/123331401207</t>
  </si>
  <si>
    <t>http://sigilathenaeum.tumblr.com/post/161905604827</t>
  </si>
  <si>
    <t>http://sigilathenaeum.tumblr.com/post/149987898885</t>
  </si>
  <si>
    <t>http://sigilathenaeum.tumblr.com/post/155904499795</t>
  </si>
  <si>
    <t>http://sigilathenaeum.tumblr.com/post/162957544848</t>
  </si>
  <si>
    <t>http://sigilathenaeum.tumblr.com/post/162917225235</t>
  </si>
  <si>
    <t>http://sigilathenaeum.tumblr.com/post/130414063492</t>
  </si>
  <si>
    <t>http://sigilathenaeum.tumblr.com/post/147138739242</t>
  </si>
  <si>
    <t>http://sigilathenaeum.tumblr.com/post/130374166492</t>
  </si>
  <si>
    <t>http://sigilathenaeum.tumblr.com/post/149990500749</t>
  </si>
  <si>
    <t>http://sigilathenaeum.tumblr.com/post/145615840509</t>
  </si>
  <si>
    <t>http://sigilathenaeum.tumblr.com/post/144558883671</t>
  </si>
  <si>
    <t>http://sigilathenaeum.tumblr.com/post/130853780692</t>
  </si>
  <si>
    <t>http://sigilathenaeum.tumblr.com/post/149189115657</t>
  </si>
  <si>
    <t>http://sigilathenaeum.tumblr.com/post/142658321502</t>
  </si>
  <si>
    <t>http://sigilathenaeum.tumblr.com/post/155171334042</t>
  </si>
  <si>
    <t>http://sigilathenaeum.tumblr.com/post/144173716137</t>
  </si>
  <si>
    <t>http://sigilathenaeum.tumblr.com/post/156558611057</t>
  </si>
  <si>
    <t>http://sigilathenaeum.tumblr.com/post/147674157542</t>
  </si>
  <si>
    <t>http://sigilathenaeum.tumblr.com/post/156280539707</t>
  </si>
  <si>
    <t>http://sigilathenaeum.tumblr.com/post/131719941212</t>
  </si>
  <si>
    <t>http://sigilathenaeum.tumblr.com/post/131831713592</t>
  </si>
  <si>
    <t>I am over the could haves and accept they are past</t>
  </si>
  <si>
    <t>https://sigilathenaeum.tumblr.com/post/624555662193688576</t>
  </si>
  <si>
    <t>http://sigilathenaeum.tumblr.com/post/136626442012</t>
  </si>
  <si>
    <t>http://sigilathenaeum.tumblr.com/post/156281124589</t>
  </si>
  <si>
    <t>http://sigilathenaeum.tumblr.com/post/131831321907</t>
  </si>
  <si>
    <t>http://sigilathenaeum.tumblr.com/post/134492364962</t>
  </si>
  <si>
    <t>http://sigilathenaeum.tumblr.com/post/139326779442</t>
  </si>
  <si>
    <t>http://sigilathenaeum.tumblr.com/post/175120552649</t>
  </si>
  <si>
    <t>http://sigilathenaeum.tumblr.com/post/162917691422</t>
  </si>
  <si>
    <t>http://sigilathenaeum.tumblr.com/post/137953167647</t>
  </si>
  <si>
    <t>http://sigilathenaeum.tumblr.com/post/181568985692</t>
  </si>
  <si>
    <t>http://sigilathenaeum.tumblr.com/post/131979431357</t>
  </si>
  <si>
    <t>http://sigilathenaeum.tumblr.com/post/131779875747</t>
  </si>
  <si>
    <t>http://sigilathenaeum.tumblr.com/post/132031893077</t>
  </si>
  <si>
    <t>http://sigilathenaeum.tumblr.com/post/132180792377</t>
  </si>
  <si>
    <t>http://sigilathenaeum.tumblr.com/post/174800564487</t>
  </si>
  <si>
    <t>http://sigilathenaeum.tumblr.com/post/174767843576</t>
  </si>
  <si>
    <t>http://sigilathenaeum.tumblr.com/post/151159605531</t>
  </si>
  <si>
    <t>http://sigilathenaeum.tumblr.com/post/132337632962</t>
  </si>
  <si>
    <t>http://sigilathenaeum.tumblr.com/post/132829584227</t>
  </si>
  <si>
    <t>http://sigilathenaeum.tumblr.com/post/163769904952</t>
  </si>
  <si>
    <t>http://sigilathenaeum.tumblr.com/post/132829049957</t>
  </si>
  <si>
    <t>http://sigilathenaeum.tumblr.com/post/133361252557</t>
  </si>
  <si>
    <t>http://sigilathenaeum.tumblr.com/post/133433949632</t>
  </si>
  <si>
    <t>http://sigilathenaeum.tumblr.com/post/133557456257</t>
  </si>
  <si>
    <t>http://sigilathenaeum.tumblr.com/post/175184518406</t>
  </si>
  <si>
    <t>I recover from Schizophrenia</t>
  </si>
  <si>
    <t>https://sigilathenaeum.tumblr.com/post/624470653454696448</t>
  </si>
  <si>
    <t>http://sigilathenaeum.tumblr.com/post/133733017602</t>
  </si>
  <si>
    <t>http://sigilathenaeum.tumblr.com/post/137485519402</t>
  </si>
  <si>
    <t>http://sigilathenaeum.tumblr.com/post/133826962212</t>
  </si>
  <si>
    <t>http://sigilathenaeum.tumblr.com/post/133884823952</t>
  </si>
  <si>
    <t>http://sigilathenaeum.tumblr.com/post/134952121022</t>
  </si>
  <si>
    <t>http://sigilathenaeum.tumblr.com/post/147145981149</t>
  </si>
  <si>
    <t>http://sigilathenaeum.tumblr.com/post/135193846597</t>
  </si>
  <si>
    <t>http://sigilathenaeum.tumblr.com/post/138453131507</t>
  </si>
  <si>
    <t>http://sigilathenaeum.tumblr.com/post/137485478347</t>
  </si>
  <si>
    <t>http://sigilathenaeum.tumblr.com/post/135281035072</t>
  </si>
  <si>
    <t>http://sigilathenaeum.tumblr.com/post/137171791582</t>
  </si>
  <si>
    <t>http://sigilathenaeum.tumblr.com/post/137981148107</t>
  </si>
  <si>
    <t>http://sigilathenaeum.tumblr.com/post/138427687702</t>
  </si>
  <si>
    <t>http://sigilathenaeum.tumblr.com/post/139403230012</t>
  </si>
  <si>
    <t>http://sigilathenaeum.tumblr.com/post/140639304497</t>
  </si>
  <si>
    <t>http://sigilathenaeum.tumblr.com/post/140639151977</t>
  </si>
  <si>
    <t>http://sigilathenaeum.tumblr.com/post/149183730930</t>
  </si>
  <si>
    <t>http://sigilathenaeum.tumblr.com/post/141068160637</t>
  </si>
  <si>
    <t>http://sigilathenaeum.tumblr.com/post/141467833197</t>
  </si>
  <si>
    <t>http://sigilathenaeum.tumblr.com/post/141512754267</t>
  </si>
  <si>
    <t>http://sigilathenaeum.tumblr.com/post/149182987456</t>
  </si>
  <si>
    <t>http://sigilathenaeum.tumblr.com/post/151161310648</t>
  </si>
  <si>
    <t>http://sigilathenaeum.tumblr.com/post/156461309739</t>
  </si>
  <si>
    <t>http://sigilathenaeum.tumblr.com/post/157404180014</t>
  </si>
  <si>
    <t>http://sigilathenaeum.tumblr.com/post/164909878494</t>
  </si>
  <si>
    <t>http://sigilathenaeum.tumblr.com/post/165560506258</t>
  </si>
  <si>
    <t>I find happiness in a home of my own</t>
  </si>
  <si>
    <t>https://sigilathenaeum.tumblr.com/post/624559984674504704</t>
  </si>
  <si>
    <t>Mind/Memory</t>
  </si>
  <si>
    <t>http://sigilathenaeum.tumblr.com/post/128138015287</t>
  </si>
  <si>
    <t>http://sigilathenaeum.tumblr.com/post/128137774077</t>
  </si>
  <si>
    <t>http://sigilathenaeum.tumblr.com/post/149187507772</t>
  </si>
  <si>
    <t>http://sigilathenaeum.tumblr.com/post/126671148412</t>
  </si>
  <si>
    <t>http://sigilathenaeum.tumblr.com/post/127523816052</t>
  </si>
  <si>
    <t>http://sigilathenaeum.tumblr.com/post/129715930102</t>
  </si>
  <si>
    <t>http://sigilathenaeum.tumblr.com/post/135193481432</t>
  </si>
  <si>
    <t>http://sigilathenaeum.tumblr.com/post/129728813687</t>
  </si>
  <si>
    <t>http://sigilathenaeum.tumblr.com/post/139457263572</t>
  </si>
  <si>
    <t>http://sigilathenaeum.tumblr.com/post/147140277500</t>
  </si>
  <si>
    <t>http://sigilathenaeum.tumblr.com/post/155138453852</t>
  </si>
  <si>
    <t>http://sigilathenaeum.tumblr.com/post/141067201637</t>
  </si>
  <si>
    <t>http://sigilathenaeum.tumblr.com/post/142655048122</t>
  </si>
  <si>
    <t>http://sigilathenaeum.tumblr.com/post/144180044031</t>
  </si>
  <si>
    <t>http://sigilathenaeum.tumblr.com/post/175055282717</t>
  </si>
  <si>
    <t>Miscellaneous</t>
  </si>
  <si>
    <t>http://sigilathenaeum.tumblr.com/post/183415467742</t>
  </si>
  <si>
    <t>http://sigilathenaeum.tumblr.com/post/167815512562</t>
  </si>
  <si>
    <t>http://sigilathenaeum.tumblr.com/post/166994167715</t>
  </si>
  <si>
    <t>http://sigilathenaeum.tumblr.com/post/166583761240</t>
  </si>
  <si>
    <t>http://sigilathenaeum.tumblr.com/post/166406679779</t>
  </si>
  <si>
    <t>http://sigilathenaeum.tumblr.com/post/127261860587</t>
  </si>
  <si>
    <t>http://sigilathenaeum.tumblr.com/post/127109601617</t>
  </si>
  <si>
    <t>http://sigilathenaeum.tumblr.com/post/130628118812</t>
  </si>
  <si>
    <t>http://sigilathenaeum.tumblr.com/post/145618064702</t>
  </si>
  <si>
    <t>http://sigilathenaeum.tumblr.com/post/130908376912</t>
  </si>
  <si>
    <t>http://sigilathenaeum.tumblr.com/post/131061769797</t>
  </si>
  <si>
    <t>http://sigilathenaeum.tumblr.com/post/167676518543</t>
  </si>
  <si>
    <t>http://sigilathenaeum.tumblr.com/post/131061490037</t>
  </si>
  <si>
    <t>http://sigilathenaeum.tumblr.com/post/131656403677</t>
  </si>
  <si>
    <t>http://sigilathenaeum.tumblr.com/post/131779751992</t>
  </si>
  <si>
    <t>http://sigilathenaeum.tumblr.com/post/154892899082</t>
  </si>
  <si>
    <t>http://sigilathenaeum.tumblr.com/post/135659884067</t>
  </si>
  <si>
    <t>http://sigilathenaeum.tumblr.com/post/155140953897</t>
  </si>
  <si>
    <t>http://sigilathenaeum.tumblr.com/post/181411678133</t>
  </si>
  <si>
    <t>http://sigilathenaeum.tumblr.com/post/132122115037</t>
  </si>
  <si>
    <t>http://sigilathenaeum.tumblr.com/post/166724432674</t>
  </si>
  <si>
    <t>http://sigilathenaeum.tumblr.com/post/166688169250</t>
  </si>
  <si>
    <t>http://sigilathenaeum.tumblr.com/post/166925400040</t>
  </si>
  <si>
    <t>http://sigilathenaeum.tumblr.com/post/166892193586</t>
  </si>
  <si>
    <t>http://sigilathenaeum.tumblr.com/post/132185194612</t>
  </si>
  <si>
    <t>http://sigilathenaeum.tumblr.com/post/132545909992</t>
  </si>
  <si>
    <t>http://sigilathenaeum.tumblr.com/post/132874681707</t>
  </si>
  <si>
    <t>http://sigilathenaeum.tumblr.com/post/132910920082</t>
  </si>
  <si>
    <t>http://sigilathenaeum.tumblr.com/post/133314610627</t>
  </si>
  <si>
    <t>http://sigilathenaeum.tumblr.com/post/161249769067</t>
  </si>
  <si>
    <t>http://sigilathenaeum.tumblr.com/post/140245918842</t>
  </si>
  <si>
    <t>http://sigilathenaeum.tumblr.com/post/141467212122</t>
  </si>
  <si>
    <t>http://sigilathenaeum.tumblr.com/post/139805325707</t>
  </si>
  <si>
    <t>http://sigilathenaeum.tumblr.com/post/151160148687</t>
  </si>
  <si>
    <t>http://sigilathenaeum.tumblr.com/post/133557506102</t>
  </si>
  <si>
    <t>http://sigilathenaeum.tumblr.com/post/133827100287</t>
  </si>
  <si>
    <t>http://sigilathenaeum.tumblr.com/post/159379939092</t>
  </si>
  <si>
    <t>http://sigilathenaeum.tumblr.com/post/137559051192</t>
  </si>
  <si>
    <t>http://sigilathenaeum.tumblr.com/post/133968645662</t>
  </si>
  <si>
    <t>http://sigilathenaeum.tumblr.com/post/134068705247</t>
  </si>
  <si>
    <t>http://sigilathenaeum.tumblr.com/post/134822130682</t>
  </si>
  <si>
    <t>http://sigilathenaeum.tumblr.com/post/134822018982</t>
  </si>
  <si>
    <t>http://sigilathenaeum.tumblr.com/post/134821753237</t>
  </si>
  <si>
    <t>http://sigilathenaeum.tumblr.com/post/134890085232</t>
  </si>
  <si>
    <t>http://sigilathenaeum.tumblr.com/post/159874426220</t>
  </si>
  <si>
    <t>http://sigilathenaeum.tumblr.com/post/162295091226</t>
  </si>
  <si>
    <t>http://sigilathenaeum.tumblr.com/post/165202173749</t>
  </si>
  <si>
    <t>http://sigilathenaeum.tumblr.com/post/174895888414</t>
  </si>
  <si>
    <t>http://sigilathenaeum.tumblr.com/post/135146987147</t>
  </si>
  <si>
    <t>http://sigilathenaeum.tumblr.com/post/141031774242</t>
  </si>
  <si>
    <t>http://sigilathenaeum.tumblr.com/post/135343586972</t>
  </si>
  <si>
    <t>http://sigilathenaeum.tumblr.com/post/137526581717</t>
  </si>
  <si>
    <t>http://sigilathenaeum.tumblr.com/post/137649726792</t>
  </si>
  <si>
    <t>http://sigilathenaeum.tumblr.com/post/137719648807</t>
  </si>
  <si>
    <t>http://sigilathenaeum.tumblr.com/post/138097170267</t>
  </si>
  <si>
    <t>http://sigilathenaeum.tumblr.com/post/138119645162</t>
  </si>
  <si>
    <t>http://sigilathenaeum.tumblr.com/post/138427989437</t>
  </si>
  <si>
    <t>http://sigilathenaeum.tumblr.com/post/138427747117</t>
  </si>
  <si>
    <t>http://sigilathenaeum.tumblr.com/post/138582761487</t>
  </si>
  <si>
    <t>http://sigilathenaeum.tumblr.com/post/165238368647</t>
  </si>
  <si>
    <t>http://sigilathenaeum.tumblr.com/post/138933191877</t>
  </si>
  <si>
    <t>http://sigilathenaeum.tumblr.com/post/139497183022</t>
  </si>
  <si>
    <t>http://sigilathenaeum.tumblr.com/post/139805029837</t>
  </si>
  <si>
    <t>http://sigilathenaeum.tumblr.com/post/140165350447</t>
  </si>
  <si>
    <t>http://sigilathenaeum.tumblr.com/post/140245769847</t>
  </si>
  <si>
    <t>http://sigilathenaeum.tumblr.com/post/140639405952</t>
  </si>
  <si>
    <t>http://sigilathenaeum.tumblr.com/post/140706137327</t>
  </si>
  <si>
    <t>http://sigilathenaeum.tumblr.com/post/140975364362</t>
  </si>
  <si>
    <t>http://sigilathenaeum.tumblr.com/post/140975309207</t>
  </si>
  <si>
    <t>http://sigilathenaeum.tumblr.com/post/155907844280</t>
  </si>
  <si>
    <t>http://sigilathenaeum.tumblr.com/post/141031729172</t>
  </si>
  <si>
    <t>http://sigilathenaeum.tumblr.com/post/141031373922</t>
  </si>
  <si>
    <t>http://sigilathenaeum.tumblr.com/post/141104879157</t>
  </si>
  <si>
    <t>http://sigilathenaeum.tumblr.com/post/141467754277</t>
  </si>
  <si>
    <t>http://sigilathenaeum.tumblr.com/post/141407297487</t>
  </si>
  <si>
    <t>http://sigilathenaeum.tumblr.com/post/144181309293</t>
  </si>
  <si>
    <t>http://sigilathenaeum.tumblr.com/post/141496705637</t>
  </si>
  <si>
    <t>http://sigilathenaeum.tumblr.com/post/141496659092</t>
  </si>
  <si>
    <t>http://sigilathenaeum.tumblr.com/post/156559742304</t>
  </si>
  <si>
    <t>http://sigilathenaeum.tumblr.com/post/164764981414</t>
  </si>
  <si>
    <t>http://sigilathenaeum.tumblr.com/post/156595297064</t>
  </si>
  <si>
    <t>http://sigilathenaeum.tumblr.com/post/142656292062</t>
  </si>
  <si>
    <t>http://sigilathenaeum.tumblr.com/post/144172544962</t>
  </si>
  <si>
    <t>http://sigilathenaeum.tumblr.com/post/155901795198</t>
  </si>
  <si>
    <t>http://sigilathenaeum.tumblr.com/post/147139485552</t>
  </si>
  <si>
    <t>http://sigilathenaeum.tumblr.com/post/150181875561</t>
  </si>
  <si>
    <t>http://sigilathenaeum.tumblr.com/post/153994440639</t>
  </si>
  <si>
    <t>http://sigilathenaeum.tumblr.com/post/155899280081</t>
  </si>
  <si>
    <t>http://sigilathenaeum.tumblr.com/post/155900769989</t>
  </si>
  <si>
    <t>http://sigilathenaeum.tumblr.com/post/155905061595</t>
  </si>
  <si>
    <t>http://sigilathenaeum.tumblr.com/post/156279905524</t>
  </si>
  <si>
    <t>http://sigilathenaeum.tumblr.com/post/157403678640</t>
  </si>
  <si>
    <t>http://sigilathenaeum.tumblr.com/post/159380731012</t>
  </si>
  <si>
    <t>http://sigilathenaeum.tumblr.com/post/159426858089</t>
  </si>
  <si>
    <t>http://sigilathenaeum.tumblr.com/post/159872081527</t>
  </si>
  <si>
    <t>http://sigilathenaeum.tumblr.com/post/159846203696</t>
  </si>
  <si>
    <t>http://sigilathenaeum.tumblr.com/post/159842937011</t>
  </si>
  <si>
    <t>http://sigilathenaeum.tumblr.com/post/159843773171</t>
  </si>
  <si>
    <t>http://sigilathenaeum.tumblr.com/post/161249216872</t>
  </si>
  <si>
    <t>http://sigilathenaeum.tumblr.com/post/159871639117</t>
  </si>
  <si>
    <t>http://sigilathenaeum.tumblr.com/post/162317961312</t>
  </si>
  <si>
    <t>http://sigilathenaeum.tumblr.com/post/163767001770</t>
  </si>
  <si>
    <t>http://sigilathenaeum.tumblr.com/post/165488938654</t>
  </si>
  <si>
    <t>http://sigilathenaeum.tumblr.com/post/166827745571</t>
  </si>
  <si>
    <t>http://sigilathenaeum.tumblr.com/post/166859909995</t>
  </si>
  <si>
    <t>http://sigilathenaeum.tumblr.com/post/174544803946</t>
  </si>
  <si>
    <t>http://sigilathenaeum.tumblr.com/post/175088916037</t>
  </si>
  <si>
    <t>http://sigilathenaeum.tumblr.com/post/174832958543</t>
  </si>
  <si>
    <t>http://sigilathenaeum.tumblr.com/post/175218049791</t>
  </si>
  <si>
    <t>http://sigilathenaeum.tumblr.com/post/175152530645</t>
  </si>
  <si>
    <t>Names (No longer accepting new names)</t>
  </si>
  <si>
    <t>The list of names is on the second page of this document. There should be a tab at the bottom of the screen. (On mobile it might be at the top)</t>
  </si>
  <si>
    <t>Premonitions</t>
  </si>
  <si>
    <t>http://sigilathenaeum.tumblr.com/post/129662744977</t>
  </si>
  <si>
    <t>http://sigilathenaeum.tumblr.com/post/129716263812</t>
  </si>
  <si>
    <t>Protection/Curses</t>
  </si>
  <si>
    <t>http://sigilathenaeum.tumblr.com/post/128671675072</t>
  </si>
  <si>
    <t>http://sigilathenaeum.tumblr.com/post/128867281252</t>
  </si>
  <si>
    <t>http://sigilathenaeum.tumblr.com/post/130787610617</t>
  </si>
  <si>
    <t>http://sigilathenaeum.tumblr.com/post/165058705981</t>
  </si>
  <si>
    <t>http://sigilathenaeum.tumblr.com/post/181410706170</t>
  </si>
  <si>
    <t>Black lives matter</t>
  </si>
  <si>
    <t>https://sigilathenaeum.tumblr.com/post/623653448209104896</t>
  </si>
  <si>
    <t>http://sigilathenaeum.tumblr.com/post/174469266787</t>
  </si>
  <si>
    <t>http://sigilathenaeum.tumblr.com/post/166617837113</t>
  </si>
  <si>
    <t>http://sigilathenaeum.tumblr.com/post/150182938797</t>
  </si>
  <si>
    <t>http://sigilathenaeum.tumblr.com/post/165094458814</t>
  </si>
  <si>
    <t>http://sigilathenaeum.tumblr.com/post/147141143594</t>
  </si>
  <si>
    <t>http://sigilathenaeum.tumblr.com/post/157405214376</t>
  </si>
  <si>
    <t>http://sigilathenaeum.tumblr.com/post/127988395727</t>
  </si>
  <si>
    <t>http://sigilathenaeum.tumblr.com/post/143140359962</t>
  </si>
  <si>
    <t>http://sigilathenaeum.tumblr.com/post/156456866351</t>
  </si>
  <si>
    <t>http://sigilathenaeum.tumblr.com/post/159842501223</t>
  </si>
  <si>
    <t>http://sigilathenaeum.tumblr.com/post/162317587667</t>
  </si>
  <si>
    <t>http://sigilathenaeum.tumblr.com/post/129735067642</t>
  </si>
  <si>
    <t>http://sigilathenaeum.tumblr.com/post/161248760422</t>
  </si>
  <si>
    <t>http://sigilathenaeum.tumblr.com/post/129734681262</t>
  </si>
  <si>
    <t>http://sigilathenaeum.tumblr.com/post/128138181577</t>
  </si>
  <si>
    <t>http://sigilathenaeum.tumblr.com/post/128137625127</t>
  </si>
  <si>
    <t>http://sigilathenaeum.tumblr.com/post/129383198072</t>
  </si>
  <si>
    <t>http://sigilathenaeum.tumblr.com/post/130580183467</t>
  </si>
  <si>
    <t>http://sigilathenaeum.tumblr.com/post/130628165177</t>
  </si>
  <si>
    <t>http://sigilathenaeum.tumblr.com/post/130628072067</t>
  </si>
  <si>
    <t>http://sigilathenaeum.tumblr.com/post/146084916882</t>
  </si>
  <si>
    <t>http://sigilathenaeum.tumblr.com/post/149292764202</t>
  </si>
  <si>
    <t>http://sigilathenaeum.tumblr.com/post/174988905988</t>
  </si>
  <si>
    <t>http://sigilathenaeum.tumblr.com/post/141407519122</t>
  </si>
  <si>
    <t>http://sigilathenaeum.tumblr.com/post/144585165472</t>
  </si>
  <si>
    <t>http://sigilathenaeum.tumblr.com/post/130857403952</t>
  </si>
  <si>
    <t>http://sigilathenaeum.tumblr.com/post/130907573507</t>
  </si>
  <si>
    <t>http://sigilathenaeum.tumblr.com/post/130907456482</t>
  </si>
  <si>
    <t>http://sigilathenaeum.tumblr.com/post/130374015732</t>
  </si>
  <si>
    <t>http://sigilathenaeum.tumblr.com/post/131585544257</t>
  </si>
  <si>
    <t>http://sigilathenaeum.tumblr.com/post/137172320367</t>
  </si>
  <si>
    <t>http://sigilathenaeum.tumblr.com/post/131656192702</t>
  </si>
  <si>
    <t>http://sigilathenaeum.tumblr.com/post/154440401481</t>
  </si>
  <si>
    <t>http://sigilathenaeum.tumblr.com/post/161247838622</t>
  </si>
  <si>
    <t>http://sigilathenaeum.tumblr.com/post/154037674983</t>
  </si>
  <si>
    <t>http://sigilathenaeum.tumblr.com/post/131779546787</t>
  </si>
  <si>
    <t>http://sigilathenaeum.tumblr.com/post/140534819532</t>
  </si>
  <si>
    <t>http://sigilathenaeum.tumblr.com/post/131831644577</t>
  </si>
  <si>
    <t>http://sigilathenaeum.tumblr.com/post/131783922072</t>
  </si>
  <si>
    <t>http://sigilathenaeum.tumblr.com/post/132031965642</t>
  </si>
  <si>
    <t>http://sigilathenaeum.tumblr.com/post/132180371567</t>
  </si>
  <si>
    <t>http://sigilathenaeum.tumblr.com/post/132180217417</t>
  </si>
  <si>
    <t>http://sigilathenaeum.tumblr.com/post/137953415987</t>
  </si>
  <si>
    <t>http://sigilathenaeum.tumblr.com/post/132874800812</t>
  </si>
  <si>
    <t>http://sigilathenaeum.tumblr.com/post/133039326897</t>
  </si>
  <si>
    <t>http://sigilathenaeum.tumblr.com/post/133494965367</t>
  </si>
  <si>
    <t>http://sigilathenaeum.tumblr.com/post/134426151597</t>
  </si>
  <si>
    <t>http://sigilathenaeum.tumblr.com/post/134746088852</t>
  </si>
  <si>
    <t>http://sigilathenaeum.tumblr.com/post/155172476069</t>
  </si>
  <si>
    <t>http://sigilathenaeum.tumblr.com/post/134887081127</t>
  </si>
  <si>
    <t>http://sigilathenaeum.tumblr.com/post/135085743982</t>
  </si>
  <si>
    <t>http://sigilathenaeum.tumblr.com/post/163767482074</t>
  </si>
  <si>
    <t>http://sigilathenaeum.tumblr.com/post/161057775517</t>
  </si>
  <si>
    <t>http://sigilathenaeum.tumblr.com/post/135280725587</t>
  </si>
  <si>
    <t>http://sigilathenaeum.tumblr.com/post/137020436697</t>
  </si>
  <si>
    <t>http://sigilathenaeum.tumblr.com/post/137172217412</t>
  </si>
  <si>
    <t>http://sigilathenaeum.tumblr.com/post/137600166127</t>
  </si>
  <si>
    <t>http://sigilathenaeum.tumblr.com/post/137627779337</t>
  </si>
  <si>
    <t>http://sigilathenaeum.tumblr.com/post/137907158387</t>
  </si>
  <si>
    <t>http://sigilathenaeum.tumblr.com/post/137953863072</t>
  </si>
  <si>
    <t>http://sigilathenaeum.tumblr.com/post/139076487582</t>
  </si>
  <si>
    <t>http://sigilathenaeum.tumblr.com/post/139745720137</t>
  </si>
  <si>
    <t>http://sigilathenaeum.tumblr.com/post/155909547166</t>
  </si>
  <si>
    <t>http://sigilathenaeum.tumblr.com/post/139008074947</t>
  </si>
  <si>
    <t>http://sigilathenaeum.tumblr.com/post/166549367277</t>
  </si>
  <si>
    <t>http://sigilathenaeum.tumblr.com/post/137981005917</t>
  </si>
  <si>
    <t>http://sigilathenaeum.tumblr.com/post/138119699732</t>
  </si>
  <si>
    <t>http://sigilathenaeum.tumblr.com/post/162296026785</t>
  </si>
  <si>
    <t>http://sigilathenaeum.tumblr.com/post/138428853847</t>
  </si>
  <si>
    <t>http://sigilathenaeum.tumblr.com/post/138427924127</t>
  </si>
  <si>
    <t>http://sigilathenaeum.tumblr.com/post/138559574252</t>
  </si>
  <si>
    <t>http://sigilathenaeum.tumblr.com/post/139326517487</t>
  </si>
  <si>
    <t>http://sigilathenaeum.tumblr.com/post/140278200947</t>
  </si>
  <si>
    <t>http://sigilathenaeum.tumblr.com/post/139862682207</t>
  </si>
  <si>
    <t>http://sigilathenaeum.tumblr.com/post/139746426257</t>
  </si>
  <si>
    <t>http://sigilathenaeum.tumblr.com/post/163716854812</t>
  </si>
  <si>
    <t>http://sigilathenaeum.tumblr.com/post/156455789232</t>
  </si>
  <si>
    <t>http://sigilathenaeum.tumblr.com/post/139862931487</t>
  </si>
  <si>
    <t>http://sigilathenaeum.tumblr.com/post/139862831427</t>
  </si>
  <si>
    <t>http://sigilathenaeum.tumblr.com/post/139862592162</t>
  </si>
  <si>
    <t>http://sigilathenaeum.tumblr.com/post/139805468417</t>
  </si>
  <si>
    <t>http://sigilathenaeum.tumblr.com/post/140245719687</t>
  </si>
  <si>
    <t>http://sigilathenaeum.tumblr.com/post/140535286892</t>
  </si>
  <si>
    <t>http://sigilathenaeum.tumblr.com/post/141104769392</t>
  </si>
  <si>
    <t>http://sigilathenaeum.tumblr.com/post/141104620477</t>
  </si>
  <si>
    <t>http://sigilathenaeum.tumblr.com/post/155135871656</t>
  </si>
  <si>
    <t>http://sigilathenaeum.tumblr.com/post/141467327162</t>
  </si>
  <si>
    <t>http://sigilathenaeum.tumblr.com/post/141496598162</t>
  </si>
  <si>
    <t>http://sigilathenaeum.tumblr.com/post/144171403848</t>
  </si>
  <si>
    <t>http://sigilathenaeum.tumblr.com/post/151166145803</t>
  </si>
  <si>
    <t>http://sigilathenaeum.tumblr.com/post/156142090171</t>
  </si>
  <si>
    <t>http://sigilathenaeum.tumblr.com/post/157406215660</t>
  </si>
  <si>
    <t>http://sigilathenaeum.tumblr.com/post/159426342297</t>
  </si>
  <si>
    <t>http://sigilathenaeum.tumblr.com/post/159872585582</t>
  </si>
  <si>
    <t>http://sigilathenaeum.tumblr.com/post/175520189109</t>
  </si>
  <si>
    <t>http://sigilathenaeum.tumblr.com/post/175485886378</t>
  </si>
  <si>
    <t>Relationships</t>
  </si>
  <si>
    <t>http://sigilathenaeum.tumblr.com/post/181532566815</t>
  </si>
  <si>
    <t>http://sigilathenaeum.tumblr.com/post/165309254950</t>
  </si>
  <si>
    <t>http://sigilathenaeum.tumblr.com/post/129917580427</t>
  </si>
  <si>
    <t>http://sigilathenaeum.tumblr.com/post/129916259892</t>
  </si>
  <si>
    <t>http://sigilathenaeum.tumblr.com/post/137417098607</t>
  </si>
  <si>
    <t>http://sigilathenaeum.tumblr.com/post/144589149124</t>
  </si>
  <si>
    <t>http://sigilathenaeum.tumblr.com/post/163770825592</t>
  </si>
  <si>
    <t>http://sigilathenaeum.tumblr.com/post/139326134677</t>
  </si>
  <si>
    <t>http://sigilathenaeum.tumblr.com/post/140339291367</t>
  </si>
  <si>
    <t>http://sigilathenaeum.tumblr.com/post/166089055613</t>
  </si>
  <si>
    <t>http://sigilathenaeum.tumblr.com/post/181560549948</t>
  </si>
  <si>
    <t>http://sigilathenaeum.tumblr.com/post/142461285062</t>
  </si>
  <si>
    <t>http://sigilathenaeum.tumblr.com/post/130018913967</t>
  </si>
  <si>
    <t>http://sigilathenaeum.tumblr.com/post/156600016306</t>
  </si>
  <si>
    <t>http://sigilathenaeum.tumblr.com/post/130027589272</t>
  </si>
  <si>
    <t>http://sigilathenaeum.tumblr.com/post/162918617847</t>
  </si>
  <si>
    <t>http://sigilathenaeum.tumblr.com/post/130154836972</t>
  </si>
  <si>
    <t>http://sigilathenaeum.tumblr.com/post/130414214967</t>
  </si>
  <si>
    <t>I am able to let go of ______ and be okay</t>
  </si>
  <si>
    <t>https://sigilathenaeum.tumblr.com/post/624472622831435776</t>
  </si>
  <si>
    <t>http://sigilathenaeum.tumblr.com/post/130374090682</t>
  </si>
  <si>
    <t>http://sigilathenaeum.tumblr.com/post/166371887533</t>
  </si>
  <si>
    <t>http://sigilathenaeum.tumblr.com/post/130721959307</t>
  </si>
  <si>
    <t>http://sigilathenaeum.tumblr.com/post/130907286207</t>
  </si>
  <si>
    <t>http://sigilathenaeum.tumblr.com/post/130987501492</t>
  </si>
  <si>
    <t>http://sigilathenaeum.tumblr.com/post/142462584663</t>
  </si>
  <si>
    <t>http://sigilathenaeum.tumblr.com/post/149191517212</t>
  </si>
  <si>
    <t>http://sigilathenaeum.tumblr.com/post/133657094357</t>
  </si>
  <si>
    <t>http://sigilathenaeum.tumblr.com/post/166337648779</t>
  </si>
  <si>
    <t>http://sigilathenaeum.tumblr.com/post/132032113107</t>
  </si>
  <si>
    <t>http://sigilathenaeum.tumblr.com/post/154484675858</t>
  </si>
  <si>
    <t>http://sigilathenaeum.tumblr.com/post/132122217872</t>
  </si>
  <si>
    <t>http://sigilathenaeum.tumblr.com/post/181531388755</t>
  </si>
  <si>
    <t>http://sigilathenaeum.tumblr.com/post/132829163207</t>
  </si>
  <si>
    <t>http://sigilathenaeum.tumblr.com/post/132964183882</t>
  </si>
  <si>
    <t>http://sigilathenaeum.tumblr.com/post/132963959817</t>
  </si>
  <si>
    <t>http://sigilathenaeum.tumblr.com/post/140277958097</t>
  </si>
  <si>
    <t>http://sigilathenaeum.tumblr.com/post/159842161812</t>
  </si>
  <si>
    <t>http://sigilathenaeum.tumblr.com/post/132911001587</t>
  </si>
  <si>
    <t>http://sigilathenaeum.tumblr.com/post/133160441322</t>
  </si>
  <si>
    <t>http://sigilathenaeum.tumblr.com/post/133112749412</t>
  </si>
  <si>
    <t>http://sigilathenaeum.tumblr.com/post/133434554117</t>
  </si>
  <si>
    <t>http://sigilathenaeum.tumblr.com/post/140586295102</t>
  </si>
  <si>
    <t>http://sigilathenaeum.tumblr.com/post/136121119577</t>
  </si>
  <si>
    <t>http://sigilathenaeum.tumblr.com/post/138504169122</t>
  </si>
  <si>
    <t>http://sigilathenaeum.tumblr.com/post/134068632872</t>
  </si>
  <si>
    <t>http://sigilathenaeum.tumblr.com/post/134363935232</t>
  </si>
  <si>
    <t>http://sigilathenaeum.tumblr.com/post/134363815887</t>
  </si>
  <si>
    <t>http://sigilathenaeum.tumblr.com/post/138582800307</t>
  </si>
  <si>
    <t>http://sigilathenaeum.tumblr.com/post/141105015047</t>
  </si>
  <si>
    <t>http://sigilathenaeum.tumblr.com/post/139076436752</t>
  </si>
  <si>
    <t>http://sigilathenaeum.tumblr.com/post/136195452997</t>
  </si>
  <si>
    <t>http://sigilathenaeum.tumblr.com/post/134363769897</t>
  </si>
  <si>
    <t>http://sigilathenaeum.tumblr.com/post/134363450222</t>
  </si>
  <si>
    <t>http://sigilathenaeum.tumblr.com/post/137600272402</t>
  </si>
  <si>
    <t>http://sigilathenaeum.tumblr.com/post/134821884377</t>
  </si>
  <si>
    <t>http://sigilathenaeum.tumblr.com/post/134951952977</t>
  </si>
  <si>
    <t>http://sigilathenaeum.tumblr.com/post/138559145307</t>
  </si>
  <si>
    <t>http://sigilathenaeum.tumblr.com/post/138944784747</t>
  </si>
  <si>
    <t>http://sigilathenaeum.tumblr.com/post/138559026737</t>
  </si>
  <si>
    <t>http://sigilathenaeum.tumblr.com/post/150180314378</t>
  </si>
  <si>
    <t>http://sigilathenaeum.tumblr.com/post/135146879492</t>
  </si>
  <si>
    <t>http://sigilathenaeum.tumblr.com/post/141407339097</t>
  </si>
  <si>
    <t>http://sigilathenaeum.tumblr.com/post/151162411731</t>
  </si>
  <si>
    <t>http://sigilathenaeum.tumblr.com/post/155140346347</t>
  </si>
  <si>
    <t>http://sigilathenaeum.tumblr.com/post/181385739381</t>
  </si>
  <si>
    <t>http://sigilathenaeum.tumblr.com/post/144176169168</t>
  </si>
  <si>
    <t>http://sigilathenaeum.tumblr.com/post/135343524547</t>
  </si>
  <si>
    <t>http://sigilathenaeum.tumblr.com/post/137559242117</t>
  </si>
  <si>
    <t>http://sigilathenaeum.tumblr.com/post/146113767290</t>
  </si>
  <si>
    <t>http://sigilathenaeum.tumblr.com/post/145612662009</t>
  </si>
  <si>
    <t>http://sigilathenaeum.tumblr.com/post/147674300982</t>
  </si>
  <si>
    <t>http://sigilathenaeum.tumblr.com/post/181531030550</t>
  </si>
  <si>
    <t>http://sigilathenaeum.tumblr.com/post/136051885722</t>
  </si>
  <si>
    <t>http://sigilathenaeum.tumblr.com/post/138559473552</t>
  </si>
  <si>
    <t>http://sigilathenaeum.tumblr.com/post/137600390962</t>
  </si>
  <si>
    <t>http://sigilathenaeum.tumblr.com/post/138428211062</t>
  </si>
  <si>
    <t>http://sigilathenaeum.tumblr.com/post/156456345943</t>
  </si>
  <si>
    <t>http://sigilathenaeum.tumblr.com/post/141407408122</t>
  </si>
  <si>
    <t>http://sigilathenaeum.tumblr.com/post/138878881657</t>
  </si>
  <si>
    <t>http://sigilathenaeum.tumblr.com/post/138878830717</t>
  </si>
  <si>
    <t>http://sigilathenaeum.tumblr.com/post/138878756452</t>
  </si>
  <si>
    <t>http://sigilathenaeum.tumblr.com/post/138933257337</t>
  </si>
  <si>
    <t>http://sigilathenaeum.tumblr.com/post/138944981857</t>
  </si>
  <si>
    <t>http://sigilathenaeum.tumblr.com/post/139008395302</t>
  </si>
  <si>
    <t>http://sigilathenaeum.tumblr.com/post/139008363807</t>
  </si>
  <si>
    <t>http://sigilathenaeum.tumblr.com/post/159425842217</t>
  </si>
  <si>
    <t>http://sigilathenaeum.tumblr.com/post/147674005567</t>
  </si>
  <si>
    <t>http://sigilathenaeum.tumblr.com/post/139403269182</t>
  </si>
  <si>
    <t>http://sigilathenaeum.tumblr.com/post/139326438012</t>
  </si>
  <si>
    <t>http://sigilathenaeum.tumblr.com/post/139457409487</t>
  </si>
  <si>
    <t>http://sigilathenaeum.tumblr.com/post/140639050682</t>
  </si>
  <si>
    <t>http://sigilathenaeum.tumblr.com/post/140938878912</t>
  </si>
  <si>
    <t>http://sigilathenaeum.tumblr.com/post/141512400262</t>
  </si>
  <si>
    <t>http://sigilathenaeum.tumblr.com/post/142469431776</t>
  </si>
  <si>
    <t>http://sigilathenaeum.tumblr.com/post/142664314987</t>
  </si>
  <si>
    <t>http://sigilathenaeum.tumblr.com/post/155136522638</t>
  </si>
  <si>
    <t>http://sigilathenaeum.tumblr.com/post/143136895709</t>
  </si>
  <si>
    <t>http://sigilathenaeum.tumblr.com/post/143134343312</t>
  </si>
  <si>
    <t>http://sigilathenaeum.tumblr.com/post/144555741197</t>
  </si>
  <si>
    <t>http://sigilathenaeum.tumblr.com/post/149185230061</t>
  </si>
  <si>
    <t>http://sigilathenaeum.tumblr.com/post/149991360950</t>
  </si>
  <si>
    <t>http://sigilathenaeum.tumblr.com/post/157399602107</t>
  </si>
  <si>
    <t>http://sigilathenaeum.tumblr.com/post/159873486935</t>
  </si>
  <si>
    <t>http://sigilathenaeum.tumblr.com/post/183414929881</t>
  </si>
  <si>
    <t>http://sigilathenaeum.tumblr.com/post/183414812172</t>
  </si>
  <si>
    <t>School/Education</t>
  </si>
  <si>
    <t>http://sigilathenaeum.tumblr.com/post/128237472897</t>
  </si>
  <si>
    <t>http://sigilathenaeum.tumblr.com/post/128413445997</t>
  </si>
  <si>
    <t>http://sigilathenaeum.tumblr.com/post/128137876792</t>
  </si>
  <si>
    <t>http://sigilathenaeum.tumblr.com/post/149190689634</t>
  </si>
  <si>
    <t>http://sigilathenaeum.tumblr.com/post/181564849681</t>
  </si>
  <si>
    <t>http://sigilathenaeum.tumblr.com/post/165379090141</t>
  </si>
  <si>
    <t>http://sigilathenaeum.tumblr.com/post/147970670294</t>
  </si>
  <si>
    <t>http://sigilathenaeum.tumblr.com/post/142465948516</t>
  </si>
  <si>
    <t>http://sigilathenaeum.tumblr.com/post/128356668037</t>
  </si>
  <si>
    <t>http://sigilathenaeum.tumblr.com/post/127880388562</t>
  </si>
  <si>
    <t>http://sigilathenaeum.tumblr.com/post/173721759947</t>
  </si>
  <si>
    <t>http://sigilathenaeum.tumblr.com/post/144177471078</t>
  </si>
  <si>
    <t>http://sigilathenaeum.tumblr.com/post/138830543702</t>
  </si>
  <si>
    <t>http://sigilathenaeum.tumblr.com/post/143134318072</t>
  </si>
  <si>
    <t>http://sigilathenaeum.tumblr.com/post/127745521402</t>
  </si>
  <si>
    <t>http://sigilathenaeum.tumblr.com/post/127662084992</t>
  </si>
  <si>
    <t>http://sigilathenaeum.tumblr.com/post/165452090658</t>
  </si>
  <si>
    <t>http://sigilathenaeum.tumblr.com/post/127362803122</t>
  </si>
  <si>
    <t>http://sigilathenaeum.tumblr.com/post/140700710132</t>
  </si>
  <si>
    <t>http://sigilathenaeum.tumblr.com/post/135732560632</t>
  </si>
  <si>
    <t>http://sigilathenaeum.tumblr.com/post/130017688372</t>
  </si>
  <si>
    <t>http://sigilathenaeum.tumblr.com/post/162919043185</t>
  </si>
  <si>
    <t>http://sigilathenaeum.tumblr.com/post/130706633467</t>
  </si>
  <si>
    <t>http://sigilathenaeum.tumblr.com/post/146139310137</t>
  </si>
  <si>
    <t>http://sigilathenaeum.tumblr.com/post/154482202893</t>
  </si>
  <si>
    <t>http://sigilathenaeum.tumblr.com/post/165948948641</t>
  </si>
  <si>
    <t>http://sigilathenaeum.tumblr.com/post/167099006779</t>
  </si>
  <si>
    <t>http://sigilathenaeum.tumblr.com/post/130857494537</t>
  </si>
  <si>
    <t>http://sigilathenaeum.tumblr.com/post/154440907928</t>
  </si>
  <si>
    <t>http://sigilathenaeum.tumblr.com/post/130706095627</t>
  </si>
  <si>
    <t>http://sigilathenaeum.tumblr.com/post/137128960352</t>
  </si>
  <si>
    <t>http://sigilathenaeum.tumblr.com/post/156461862190</t>
  </si>
  <si>
    <t>http://sigilathenaeum.tumblr.com/post/131656507357</t>
  </si>
  <si>
    <t>http://sigilathenaeum.tumblr.com/post/132180451587</t>
  </si>
  <si>
    <t>http://sigilathenaeum.tumblr.com/post/132337384777</t>
  </si>
  <si>
    <t>http://sigilathenaeum.tumblr.com/post/133314667662</t>
  </si>
  <si>
    <t>http://sigilathenaeum.tumblr.com/post/133434096062</t>
  </si>
  <si>
    <t>http://sigilathenaeum.tumblr.com/post/133557770522</t>
  </si>
  <si>
    <t>http://sigilathenaeum.tumblr.com/post/134364002957</t>
  </si>
  <si>
    <t>http://sigilathenaeum.tumblr.com/post/134560516907</t>
  </si>
  <si>
    <t>http://sigilathenaeum.tumblr.com/post/135280927747</t>
  </si>
  <si>
    <t>http://sigilathenaeum.tumblr.com/post/137128742067</t>
  </si>
  <si>
    <t>http://sigilathenaeum.tumblr.com/post/140278515367</t>
  </si>
  <si>
    <t>http://sigilathenaeum.tumblr.com/post/137907358042</t>
  </si>
  <si>
    <t>http://sigilathenaeum.tumblr.com/post/138559056447</t>
  </si>
  <si>
    <t>http://sigilathenaeum.tumblr.com/post/138582658727</t>
  </si>
  <si>
    <t>http://sigilathenaeum.tumblr.com/post/137172011877</t>
  </si>
  <si>
    <t>http://sigilathenaeum.tumblr.com/post/153503864157</t>
  </si>
  <si>
    <t>http://sigilathenaeum.tumblr.com/post/137171723642</t>
  </si>
  <si>
    <t>http://sigilathenaeum.tumblr.com/post/139914646462</t>
  </si>
  <si>
    <t>http://sigilathenaeum.tumblr.com/post/144590170130</t>
  </si>
  <si>
    <t>http://sigilathenaeum.tumblr.com/post/138453664612</t>
  </si>
  <si>
    <t>http://sigilathenaeum.tumblr.com/post/139007991992</t>
  </si>
  <si>
    <t>http://sigilathenaeum.tumblr.com/post/140245836337</t>
  </si>
  <si>
    <t>http://sigilathenaeum.tumblr.com/post/140586750642</t>
  </si>
  <si>
    <t>http://sigilathenaeum.tumblr.com/post/165129171775</t>
  </si>
  <si>
    <t>http://sigilathenaeum.tumblr.com/post/147972905366</t>
  </si>
  <si>
    <t>Self-Harm</t>
  </si>
  <si>
    <t>http://sigilathenaeum.tumblr.com/post/151160725490</t>
  </si>
  <si>
    <t>http://sigilathenaeum.tumblr.com/post/157402157914</t>
  </si>
  <si>
    <t>http://sigilathenaeum.tumblr.com/post/129715842362</t>
  </si>
  <si>
    <t>http://sigilathenaeum.tumblr.com/post/131585157232</t>
  </si>
  <si>
    <t>http://sigilathenaeum.tumblr.com/post/134492429567</t>
  </si>
  <si>
    <t>http://sigilathenaeum.tumblr.com/post/156278122017</t>
  </si>
  <si>
    <t>http://sigilathenaeum.tumblr.com/post/154441405584</t>
  </si>
  <si>
    <t>http://sigilathenaeum.tumblr.com/post/139805769322</t>
  </si>
  <si>
    <t>http://sigilathenaeum.tumblr.com/post/155137815313</t>
  </si>
  <si>
    <t>http://sigilathenaeum.tumblr.com/post/175417331210</t>
  </si>
  <si>
    <t>http://sigilathenaeum.tumblr.com/post/175385103961</t>
  </si>
  <si>
    <t>Self-Love/Personal characteristics</t>
  </si>
  <si>
    <t>http://sigilathenaeum.tumblr.com/post/183415198746</t>
  </si>
  <si>
    <t>http://sigilathenaeum.tumblr.com/post/183433498559</t>
  </si>
  <si>
    <t>http://sigilathenaeum.tumblr.com/post/159378923872</t>
  </si>
  <si>
    <t>http://sigilathenaeum.tumblr.com/post/177216422002</t>
  </si>
  <si>
    <t>http://sigilathenaeum.tumblr.com/post/166794718172</t>
  </si>
  <si>
    <t>http://sigilathenaeum.tumblr.com/post/157401679537</t>
  </si>
  <si>
    <t>http://sigilathenaeum.tumblr.com/post/127565323812</t>
  </si>
  <si>
    <t>http://sigilathenaeum.tumblr.com/post/148022078673</t>
  </si>
  <si>
    <t>http://sigilathenaeum.tumblr.com/post/138097350772</t>
  </si>
  <si>
    <t>http://sigilathenaeum.tumblr.com/post/165414551422</t>
  </si>
  <si>
    <t>http://sigilathenaeum.tumblr.com/post/128513629597</t>
  </si>
  <si>
    <t>http://sigilathenaeum.tumblr.com/post/159844584553</t>
  </si>
  <si>
    <t>http://sigilathenaeum.tumblr.com/post/129875969447</t>
  </si>
  <si>
    <t>http://sigilathenaeum.tumblr.com/post/130004207067</t>
  </si>
  <si>
    <t>http://sigilathenaeum.tumblr.com/post/144170758392</t>
  </si>
  <si>
    <t>http://sigilathenaeum.tumblr.com/post/150181356425</t>
  </si>
  <si>
    <t>http://sigilathenaeum.tumblr.com/post/154439368312</t>
  </si>
  <si>
    <t>http://sigilathenaeum.tumblr.com/post/164838817643</t>
  </si>
  <si>
    <t>http://sigilathenaeum.tumblr.com/post/137719705887</t>
  </si>
  <si>
    <t>http://sigilathenaeum.tumblr.com/post/130017502107</t>
  </si>
  <si>
    <t>http://sigilathenaeum.tumblr.com/post/140639243692</t>
  </si>
  <si>
    <t>http://sigilathenaeum.tumblr.com/post/138878686017</t>
  </si>
  <si>
    <t>http://sigilathenaeum.tumblr.com/post/138944921852</t>
  </si>
  <si>
    <t>http://sigilathenaeum.tumblr.com/post/131585265067</t>
  </si>
  <si>
    <t>http://sigilathenaeum.tumblr.com/post/139403584442</t>
  </si>
  <si>
    <t>http://sigilathenaeum.tumblr.com/post/167499622645</t>
  </si>
  <si>
    <t>http://sigilathenaeum.tumblr.com/post/139403492397</t>
  </si>
  <si>
    <t>http://sigilathenaeum.tumblr.com/post/137600320162</t>
  </si>
  <si>
    <t>http://sigilathenaeum.tumblr.com/post/138582932512</t>
  </si>
  <si>
    <t>http://sigilathenaeum.tumblr.com/post/139326222442</t>
  </si>
  <si>
    <t>http://sigilathenaeum.tumblr.com/post/133160295877</t>
  </si>
  <si>
    <t>http://sigilathenaeum.tumblr.com/post/133434251337</t>
  </si>
  <si>
    <t>http://sigilathenaeum.tumblr.com/post/131920263147</t>
  </si>
  <si>
    <t>http://sigilathenaeum.tumblr.com/post/174511434139</t>
  </si>
  <si>
    <t>http://sigilathenaeum.tumblr.com/post/132244118042</t>
  </si>
  <si>
    <t>http://sigilathenaeum.tumblr.com/post/133039705667</t>
  </si>
  <si>
    <t>http://sigilathenaeum.tumblr.com/post/161057068494</t>
  </si>
  <si>
    <t>http://sigilathenaeum.tumblr.com/post/154441917702</t>
  </si>
  <si>
    <t>http://sigilathenaeum.tumblr.com/post/133733150482</t>
  </si>
  <si>
    <t>http://sigilathenaeum.tumblr.com/post/134660504152</t>
  </si>
  <si>
    <t>http://sigilathenaeum.tumblr.com/post/146088883635</t>
  </si>
  <si>
    <t>http://sigilathenaeum.tumblr.com/post/137627671602</t>
  </si>
  <si>
    <t>I am a better person in this life</t>
  </si>
  <si>
    <t>http://sigilathenaeum.tumblr.com/post/134885803332</t>
  </si>
  <si>
    <t>I am better than who I once was</t>
  </si>
  <si>
    <t>http://sigilathenaeum.tumblr.com/post/155908401034</t>
  </si>
  <si>
    <t>http://sigilathenaeum.tumblr.com/post/155902877566</t>
  </si>
  <si>
    <t>http://sigilathenaeum.tumblr.com/post/138933457887</t>
  </si>
  <si>
    <t>http://sigilathenaeum.tumblr.com/post/161905191050</t>
  </si>
  <si>
    <t>http://sigilathenaeum.tumblr.com/post/130853041052</t>
  </si>
  <si>
    <t>http://sigilathenaeum.tumblr.com/post/141496828507</t>
  </si>
  <si>
    <t>http://sigilathenaeum.tumblr.com/post/141067695832</t>
  </si>
  <si>
    <t>http://sigilathenaeum.tumblr.com/post/166302937438</t>
  </si>
  <si>
    <t>http://sigilathenaeum.tumblr.com/post/129872527817</t>
  </si>
  <si>
    <t>http://sigilathenaeum.tumblr.com/post/132372479237</t>
  </si>
  <si>
    <t>http://sigilathenaeum.tumblr.com/post/132372258022</t>
  </si>
  <si>
    <t>http://sigilathenaeum.tumblr.com/post/135085669787</t>
  </si>
  <si>
    <t>http://sigilathenaeum.tumblr.com/post/136626688252</t>
  </si>
  <si>
    <t>http://sigilathenaeum.tumblr.com/post/136626553002</t>
  </si>
  <si>
    <t>http://sigilathenaeum.tumblr.com/post/138582711222</t>
  </si>
  <si>
    <t>http://sigilathenaeum.tumblr.com/post/137171884807</t>
  </si>
  <si>
    <t>http://sigilathenaeum.tumblr.com/post/153994012625</t>
  </si>
  <si>
    <t>http://sigilathenaeum.tumblr.com/post/163768447509</t>
  </si>
  <si>
    <t>http://sigilathenaeum.tumblr.com/post/137627578677</t>
  </si>
  <si>
    <t>http://sigilathenaeum.tumblr.com/post/156275764560</t>
  </si>
  <si>
    <t>http://sigilathenaeum.tumblr.com/post/138097084812</t>
  </si>
  <si>
    <t>http://sigilathenaeum.tumblr.com/post/139326954092</t>
  </si>
  <si>
    <t>http://sigilathenaeum.tumblr.com/post/139429519987</t>
  </si>
  <si>
    <t>http://sigilathenaeum.tumblr.com/post/141067656442</t>
  </si>
  <si>
    <t>http://sigilathenaeum.tumblr.com/post/141066995257</t>
  </si>
  <si>
    <t>http://sigilathenaeum.tumblr.com/post/155173650025</t>
  </si>
  <si>
    <t>http://sigilathenaeum.tumblr.com/post/156458545117</t>
  </si>
  <si>
    <t>http://sigilathenaeum.tumblr.com/post/156598278072</t>
  </si>
  <si>
    <t>http://sigilathenaeum.tumblr.com/post/157406716997</t>
  </si>
  <si>
    <t>http://sigilathenaeum.tumblr.com/post/159378481747</t>
  </si>
  <si>
    <t>http://sigilathenaeum.tumblr.com/post/159424863103</t>
  </si>
  <si>
    <t>http://sigilathenaeum.tumblr.com/post/159424311473</t>
  </si>
  <si>
    <t>http://sigilathenaeum.tumblr.com/post/166515176902</t>
  </si>
  <si>
    <t>http://sigilathenaeum.tumblr.com/post/175022115222</t>
  </si>
  <si>
    <t>Talents/skills</t>
  </si>
  <si>
    <t>http://sigilathenaeum.tumblr.com/post/140586146357</t>
  </si>
  <si>
    <t>http://sigilathenaeum.tumblr.com/post/133497437702</t>
  </si>
  <si>
    <t>http://sigilathenaeum.tumblr.com/post/146110788450</t>
  </si>
  <si>
    <t>http://sigilathenaeum.tumblr.com/post/181531779185</t>
  </si>
  <si>
    <t>http://sigilathenaeum.tumblr.com/post/167606843962</t>
  </si>
  <si>
    <t>http://sigilathenaeum.tumblr.com/post/137953121372</t>
  </si>
  <si>
    <t>http://sigilathenaeum.tumblr.com/post/132828926587</t>
  </si>
  <si>
    <t>http://sigilathenaeum.tumblr.com/post/132545957612</t>
  </si>
  <si>
    <t>http://sigilathenaeum.tumblr.com/post/131919937852</t>
  </si>
  <si>
    <t>http://sigilathenaeum.tumblr.com/post/134689236157</t>
  </si>
  <si>
    <t>http://sigilathenaeum.tumblr.com/post/139429451022</t>
  </si>
  <si>
    <t>http://sigilathenaeum.tumblr.com/post/135146693457</t>
  </si>
  <si>
    <t>http://sigilathenaeum.tumblr.com/post/135086032067</t>
  </si>
  <si>
    <t>http://sigilathenaeum.tumblr.com/post/135732623847</t>
  </si>
  <si>
    <t>http://sigilathenaeum.tumblr.com/post/174610516459</t>
  </si>
  <si>
    <t>http://sigilathenaeum.tumblr.com/post/133160493117</t>
  </si>
  <si>
    <t>http://sigilathenaeum.tumblr.com/post/139746355137</t>
  </si>
  <si>
    <t>http://sigilathenaeum.tumblr.com/post/166157713032</t>
  </si>
  <si>
    <t>http://sigilathenaeum.tumblr.com/post/133968917267</t>
  </si>
  <si>
    <t>http://sigilathenaeum.tumblr.com/post/141496547872</t>
  </si>
  <si>
    <t>http://sigilathenaeum.tumblr.com/post/141407199187</t>
  </si>
  <si>
    <t>http://sigilathenaeum.tumblr.com/post/134689304342</t>
  </si>
  <si>
    <t>http://sigilathenaeum.tumblr.com/post/141512681897</t>
  </si>
  <si>
    <t>http://sigilathenaeum.tumblr.com/post/133968768082</t>
  </si>
  <si>
    <t>http://sigilathenaeum.tumblr.com/post/134553482417</t>
  </si>
  <si>
    <t>http://sigilathenaeum.tumblr.com/post/140245586167</t>
  </si>
  <si>
    <t>http://sigilathenaeum.tumblr.com/post/141512486147</t>
  </si>
  <si>
    <t>http://sigilathenaeum.tumblr.com/post/141104975762</t>
  </si>
  <si>
    <t>http://sigilathenaeum.tumblr.com/post/134688908052</t>
  </si>
  <si>
    <t>http://sigilathenaeum.tumblr.com/post/134689183382</t>
  </si>
  <si>
    <t>http://sigilathenaeum.tumblr.com/post/142464826824</t>
  </si>
  <si>
    <t>http://sigilathenaeum.tumblr.com/post/151164045904</t>
  </si>
  <si>
    <t>http://sigilathenaeum.tumblr.com/post/138097121937</t>
  </si>
  <si>
    <t>http://sigilathenaeum.tumblr.com/post/137907490707</t>
  </si>
  <si>
    <t>http://sigilathenaeum.tumblr.com/post/134688999707</t>
  </si>
  <si>
    <t>http://sigilathenaeum.tumblr.com/post/134885682457</t>
  </si>
  <si>
    <t>http://sigilathenaeum.tumblr.com/post/135732810037</t>
  </si>
  <si>
    <t>http://sigilathenaeum.tumblr.com/post/146117808484</t>
  </si>
  <si>
    <t>http://sigilathenaeum.tumblr.com/post/139805407142</t>
  </si>
  <si>
    <t>http://sigilathenaeum.tumblr.com/post/141031561677</t>
  </si>
  <si>
    <t>http://sigilathenaeum.tumblr.com/post/157400247342</t>
  </si>
  <si>
    <t>http://sigilathenaeum.tumblr.com/post/136195484062</t>
  </si>
  <si>
    <t>http://sigilathenaeum.tumblr.com/post/136626731597</t>
  </si>
  <si>
    <t>http://sigilathenaeum.tumblr.com/post/167533527623</t>
  </si>
  <si>
    <t>http://sigilathenaeum.tumblr.com/post/167569133308</t>
  </si>
  <si>
    <t>http://sigilathenaeum.tumblr.com/post/137128809267</t>
  </si>
  <si>
    <t>http://sigilathenaeum.tumblr.com/post/165273983675</t>
  </si>
  <si>
    <t>http://sigilathenaeum.tumblr.com/post/137953541787</t>
  </si>
  <si>
    <t>http://sigilathenaeum.tumblr.com/post/140339134877</t>
  </si>
  <si>
    <t>http://sigilathenaeum.tumblr.com/post/140639347802</t>
  </si>
  <si>
    <t>http://sigilathenaeum.tumblr.com/post/141031341372</t>
  </si>
  <si>
    <t>http://sigilathenaeum.tumblr.com/post/156560328096</t>
  </si>
  <si>
    <t>http://sigilathenaeum.tumblr.com/post/175352257206</t>
  </si>
  <si>
    <t>Technology/Games</t>
  </si>
  <si>
    <t>http://sigilathenaeum.tumblr.com/post/129916439432</t>
  </si>
  <si>
    <t>http://sigilathenaeum.tumblr.com/post/128585742822</t>
  </si>
  <si>
    <t>http://sigilathenaeum.tumblr.com/post/130156049707</t>
  </si>
  <si>
    <t>http://sigilathenaeum.tumblr.com/post/136688469937</t>
  </si>
  <si>
    <t>http://sigilathenaeum.tumblr.com/post/130373915847</t>
  </si>
  <si>
    <t>http://sigilathenaeum.tumblr.com/post/137128890522</t>
  </si>
  <si>
    <t>http://sigilathenaeum.tumblr.com/post/157403164924</t>
  </si>
  <si>
    <t>http://sigilathenaeum.tumblr.com/post/165024050560</t>
  </si>
  <si>
    <t>http://sigilathenaeum.tumblr.com/post/148027118572</t>
  </si>
  <si>
    <t>http://sigilathenaeum.tumblr.com/post/146115786101</t>
  </si>
  <si>
    <t>http://sigilathenaeum.tumblr.com/post/149182209877</t>
  </si>
  <si>
    <t>http://sigilathenaeum.tumblr.com/post/132441886962</t>
  </si>
  <si>
    <t>http://sigilathenaeum.tumblr.com/post/145613696263</t>
  </si>
  <si>
    <t>http://sigilathenaeum.tumblr.com/post/132829239572</t>
  </si>
  <si>
    <t>http://sigilathenaeum.tumblr.com/post/134951996567</t>
  </si>
  <si>
    <t>http://sigilathenaeum.tumblr.com/post/147674336967</t>
  </si>
  <si>
    <t>http://sigilathenaeum.tumblr.com/post/175554367160</t>
  </si>
  <si>
    <t>http://sigilathenaeum.tumblr.com/post/137600226327</t>
  </si>
  <si>
    <t>http://sigilathenaeum.tumblr.com/post/137600102677</t>
  </si>
  <si>
    <t>http://sigilathenaeum.tumblr.com/post/137907103162</t>
  </si>
  <si>
    <t>http://sigilathenaeum.tumblr.com/post/153994883597</t>
  </si>
  <si>
    <t>http://sigilathenaeum.tumblr.com/post/146089931498</t>
  </si>
  <si>
    <t>http://sigilathenaeum.tumblr.com/post/138933322442</t>
  </si>
  <si>
    <t>http://sigilathenaeum.tumblr.com/post/139805851882</t>
  </si>
  <si>
    <t>http://sigilathenaeum.tumblr.com/post/181411997190</t>
  </si>
  <si>
    <t>http://sigilathenaeum.tumblr.com/post/155141577168</t>
  </si>
  <si>
    <t>http://sigilathenaeum.tumblr.com/post/153993574432</t>
  </si>
  <si>
    <t>http://sigilathenaeum.tumblr.com/post/166651969177</t>
  </si>
  <si>
    <t>http://sigilathenaeum.tumblr.com/post/155170767506</t>
  </si>
  <si>
    <t>http://sigilathenaeum.tumblr.com/post/140339333582</t>
  </si>
  <si>
    <t>http://sigilathenaeum.tumblr.com/post/138830505147</t>
  </si>
  <si>
    <t>http://sigilathenaeum.tumblr.com/post/157404695204</t>
  </si>
  <si>
    <t>http://sigilathenaeum.tumblr.com/post/139008448417</t>
  </si>
  <si>
    <t>Zodiac</t>
  </si>
  <si>
    <t>http://sigilathenaeum.tumblr.com/zodiacsigils</t>
  </si>
  <si>
    <t>Also, they're all on the third sheet of this document. Tab at the bottom of the screen. (On mobile it might be at the top)</t>
  </si>
  <si>
    <t>Name sigils</t>
  </si>
  <si>
    <t xml:space="preserve">Abby </t>
  </si>
  <si>
    <t>Abel</t>
  </si>
  <si>
    <t>Acelin</t>
  </si>
  <si>
    <t>Adi</t>
  </si>
  <si>
    <t>Adrien</t>
  </si>
  <si>
    <t>Aime</t>
  </si>
  <si>
    <t>Aimee</t>
  </si>
  <si>
    <t>Aleksei</t>
  </si>
  <si>
    <t>Alex</t>
  </si>
  <si>
    <t>Alexander</t>
  </si>
  <si>
    <t>Alexandra</t>
  </si>
  <si>
    <t>Alexandrea</t>
  </si>
  <si>
    <t>Alexarae</t>
  </si>
  <si>
    <t>Alexis</t>
  </si>
  <si>
    <t>Ali</t>
  </si>
  <si>
    <t>Alice</t>
  </si>
  <si>
    <t>Aligra</t>
  </si>
  <si>
    <t>Aline</t>
  </si>
  <si>
    <t>Alistair</t>
  </si>
  <si>
    <t>Alizsa</t>
  </si>
  <si>
    <t>Allen</t>
  </si>
  <si>
    <t>Allison</t>
  </si>
  <si>
    <t>Alma</t>
  </si>
  <si>
    <t>Alyn</t>
  </si>
  <si>
    <t>Amanda</t>
  </si>
  <si>
    <t>Amatullah</t>
  </si>
  <si>
    <t>Amber</t>
  </si>
  <si>
    <t>Amy</t>
  </si>
  <si>
    <t>Ana</t>
  </si>
  <si>
    <t>Andromeda</t>
  </si>
  <si>
    <t>Angie</t>
  </si>
  <si>
    <t>Annalisa</t>
  </si>
  <si>
    <t>Annelise</t>
  </si>
  <si>
    <t>Anya</t>
  </si>
  <si>
    <t>Aphrodite</t>
  </si>
  <si>
    <t>Archean System</t>
  </si>
  <si>
    <t>Ari</t>
  </si>
  <si>
    <t>Ariadna</t>
  </si>
  <si>
    <t>Arianna</t>
  </si>
  <si>
    <t>Ariel</t>
  </si>
  <si>
    <t>Arionna</t>
  </si>
  <si>
    <t>Arneb</t>
  </si>
  <si>
    <t>Arrow</t>
  </si>
  <si>
    <t>Asheara</t>
  </si>
  <si>
    <t>Asheiley</t>
  </si>
  <si>
    <t>Asher</t>
  </si>
  <si>
    <t>Asher (different one)</t>
  </si>
  <si>
    <t>Ashley</t>
  </si>
  <si>
    <t>Ashlyn</t>
  </si>
  <si>
    <t>Astra Vox</t>
  </si>
  <si>
    <t>Astrid</t>
  </si>
  <si>
    <t>Atropos</t>
  </si>
  <si>
    <t>Audrey</t>
  </si>
  <si>
    <t>Avairy</t>
  </si>
  <si>
    <t>Avery</t>
  </si>
  <si>
    <t>Ayanna</t>
  </si>
  <si>
    <t>Bailey</t>
  </si>
  <si>
    <t>Beckett</t>
  </si>
  <si>
    <t>Bellisima</t>
  </si>
  <si>
    <t>Billie</t>
  </si>
  <si>
    <t>Blaine</t>
  </si>
  <si>
    <t>Blaise</t>
  </si>
  <si>
    <t>Blake</t>
  </si>
  <si>
    <t>Blanche</t>
  </si>
  <si>
    <t>Blathnaid</t>
  </si>
  <si>
    <t>Blue</t>
  </si>
  <si>
    <t>Brandon</t>
  </si>
  <si>
    <t>Brayden</t>
  </si>
  <si>
    <t>Brenna</t>
  </si>
  <si>
    <t>Brent</t>
  </si>
  <si>
    <t>Briana</t>
  </si>
  <si>
    <t>Bridget</t>
  </si>
  <si>
    <t>Briley</t>
  </si>
  <si>
    <t>Britt</t>
  </si>
  <si>
    <t>Bronson</t>
  </si>
  <si>
    <t>Brooklyn</t>
  </si>
  <si>
    <t>Bryony</t>
  </si>
  <si>
    <t>Bucky</t>
  </si>
  <si>
    <t>Cabes</t>
  </si>
  <si>
    <t>Cade</t>
  </si>
  <si>
    <t>Caelan</t>
  </si>
  <si>
    <t>Caito</t>
  </si>
  <si>
    <t>Caleb</t>
  </si>
  <si>
    <t>Calpurnia</t>
  </si>
  <si>
    <t>Calvin</t>
  </si>
  <si>
    <t>Camila</t>
  </si>
  <si>
    <t>Camilla</t>
  </si>
  <si>
    <t>Carl</t>
  </si>
  <si>
    <t>Carli</t>
  </si>
  <si>
    <t>Carly Anne</t>
  </si>
  <si>
    <t>Carmella</t>
  </si>
  <si>
    <t>Caroline</t>
  </si>
  <si>
    <t>Carolyn</t>
  </si>
  <si>
    <t>Caron</t>
  </si>
  <si>
    <t>Carter</t>
  </si>
  <si>
    <t>Casey</t>
  </si>
  <si>
    <t>Casidy</t>
  </si>
  <si>
    <t>Cassandra</t>
  </si>
  <si>
    <t>Cassy</t>
  </si>
  <si>
    <t>Catie</t>
  </si>
  <si>
    <t>Cayla</t>
  </si>
  <si>
    <t>Cecil</t>
  </si>
  <si>
    <t>Celeste</t>
  </si>
  <si>
    <t>Celia</t>
  </si>
  <si>
    <t>Celina</t>
  </si>
  <si>
    <t>Celine</t>
  </si>
  <si>
    <t>Celosia</t>
  </si>
  <si>
    <t>Chantel</t>
  </si>
  <si>
    <t>Chantilli</t>
  </si>
  <si>
    <t>Charlie</t>
  </si>
  <si>
    <t>Charlotte</t>
  </si>
  <si>
    <t>Cher</t>
  </si>
  <si>
    <t>Cheyenne</t>
  </si>
  <si>
    <t>Chia</t>
  </si>
  <si>
    <t>Chrestien</t>
  </si>
  <si>
    <t>Christen</t>
  </si>
  <si>
    <t>Christie</t>
  </si>
  <si>
    <t xml:space="preserve">Christine Loraine Newman </t>
  </si>
  <si>
    <t>Cicada</t>
  </si>
  <si>
    <t>Cierra</t>
  </si>
  <si>
    <t>Claire</t>
  </si>
  <si>
    <t>Clarice</t>
  </si>
  <si>
    <t>Clayton</t>
  </si>
  <si>
    <t>Clover</t>
  </si>
  <si>
    <t>Codie</t>
  </si>
  <si>
    <t>Cole</t>
  </si>
  <si>
    <t>Colton</t>
  </si>
  <si>
    <t>Connor</t>
  </si>
  <si>
    <t>Corin</t>
  </si>
  <si>
    <t>Cory</t>
  </si>
  <si>
    <t>Courtney</t>
  </si>
  <si>
    <t>Craig</t>
  </si>
  <si>
    <t>Crystal</t>
  </si>
  <si>
    <t>Curtis</t>
  </si>
  <si>
    <t>Cyr</t>
  </si>
  <si>
    <t>Cyrian Geminis</t>
  </si>
  <si>
    <t>Dallas</t>
  </si>
  <si>
    <t>Daniel</t>
  </si>
  <si>
    <t>Danielle</t>
  </si>
  <si>
    <t>Daryn</t>
  </si>
  <si>
    <t>David</t>
  </si>
  <si>
    <t>Dayton</t>
  </si>
  <si>
    <t>Dennis</t>
  </si>
  <si>
    <t>Desirae</t>
  </si>
  <si>
    <t>Devon</t>
  </si>
  <si>
    <t>Dimitri</t>
  </si>
  <si>
    <t>Dipper</t>
  </si>
  <si>
    <t>DiRey</t>
  </si>
  <si>
    <t>Dmitri</t>
  </si>
  <si>
    <t>Doc</t>
  </si>
  <si>
    <t>Dusty</t>
  </si>
  <si>
    <t>Ecenur</t>
  </si>
  <si>
    <t>Elisa</t>
  </si>
  <si>
    <t>Elizabeth</t>
  </si>
  <si>
    <t>Elizabeth Morgenstern</t>
  </si>
  <si>
    <t>Ellie</t>
  </si>
  <si>
    <t>Ellior</t>
  </si>
  <si>
    <t>Elliot</t>
  </si>
  <si>
    <t>Elliot Graham</t>
  </si>
  <si>
    <t>Ellsbeth</t>
  </si>
  <si>
    <t>Eltanien</t>
  </si>
  <si>
    <t>Emaya</t>
  </si>
  <si>
    <t>Ember</t>
  </si>
  <si>
    <t>Emilia</t>
  </si>
  <si>
    <t>Emiliano</t>
  </si>
  <si>
    <t>Emilie</t>
  </si>
  <si>
    <t>Emily</t>
  </si>
  <si>
    <t>Emma</t>
  </si>
  <si>
    <t>Emma Dorothy</t>
  </si>
  <si>
    <t>Erin Rose</t>
  </si>
  <si>
    <t>Faith</t>
  </si>
  <si>
    <t>Faryn</t>
  </si>
  <si>
    <t>Faust</t>
  </si>
  <si>
    <t>Fay</t>
  </si>
  <si>
    <t>Finna</t>
  </si>
  <si>
    <t>Firefly System</t>
  </si>
  <si>
    <t>Forest</t>
  </si>
  <si>
    <t>Fox</t>
  </si>
  <si>
    <t>Frances</t>
  </si>
  <si>
    <t>Franziska</t>
  </si>
  <si>
    <t>Gabriele</t>
  </si>
  <si>
    <t>Gale</t>
  </si>
  <si>
    <t>Gary</t>
  </si>
  <si>
    <t>Gemma</t>
  </si>
  <si>
    <t>Genevieve</t>
  </si>
  <si>
    <t>George</t>
  </si>
  <si>
    <t>Georgia</t>
  </si>
  <si>
    <t>Gina</t>
  </si>
  <si>
    <t>Giovanni</t>
  </si>
  <si>
    <t>Grace</t>
  </si>
  <si>
    <t>Graves</t>
  </si>
  <si>
    <t>Gray</t>
  </si>
  <si>
    <t>Griffin</t>
  </si>
  <si>
    <t>Grin</t>
  </si>
  <si>
    <t>Gwen</t>
  </si>
  <si>
    <t>Hailee</t>
  </si>
  <si>
    <t>Haley</t>
  </si>
  <si>
    <t>Hanna</t>
  </si>
  <si>
    <t>Harley</t>
  </si>
  <si>
    <t>Heather</t>
  </si>
  <si>
    <t>Heaven</t>
  </si>
  <si>
    <t>Helen</t>
  </si>
  <si>
    <t>Hope</t>
  </si>
  <si>
    <t>Isaac</t>
  </si>
  <si>
    <t>Isabella</t>
  </si>
  <si>
    <t>Izy</t>
  </si>
  <si>
    <t>Jace</t>
  </si>
  <si>
    <t>Jaclyn</t>
  </si>
  <si>
    <t>Jadyn</t>
  </si>
  <si>
    <t>Jai</t>
  </si>
  <si>
    <t>Jaime</t>
  </si>
  <si>
    <t>James</t>
  </si>
  <si>
    <t>Jamey</t>
  </si>
  <si>
    <t>Jamie</t>
  </si>
  <si>
    <t>Janelle</t>
  </si>
  <si>
    <t>Jason</t>
  </si>
  <si>
    <t>Jasper</t>
  </si>
  <si>
    <t>Jaya</t>
  </si>
  <si>
    <t>Jayde</t>
  </si>
  <si>
    <t>Jaydee Faire</t>
  </si>
  <si>
    <t>Jenna</t>
  </si>
  <si>
    <t>Jennifer</t>
  </si>
  <si>
    <t>Jeremy</t>
  </si>
  <si>
    <t>Jerika</t>
  </si>
  <si>
    <t>Jessica</t>
  </si>
  <si>
    <t>Jillian</t>
  </si>
  <si>
    <t>Joana</t>
  </si>
  <si>
    <t>John</t>
  </si>
  <si>
    <t>Johnathan</t>
  </si>
  <si>
    <t>Johnny</t>
  </si>
  <si>
    <t>Jordan</t>
  </si>
  <si>
    <t>Joseph</t>
  </si>
  <si>
    <t>Josie</t>
  </si>
  <si>
    <t>Joy</t>
  </si>
  <si>
    <t>Juan</t>
  </si>
  <si>
    <t>Jules</t>
  </si>
  <si>
    <t>Julia</t>
  </si>
  <si>
    <t>Julie</t>
  </si>
  <si>
    <t>Juliette</t>
  </si>
  <si>
    <t>Justin</t>
  </si>
  <si>
    <t>Kae</t>
  </si>
  <si>
    <t>Kaia</t>
  </si>
  <si>
    <t>Kailey</t>
  </si>
  <si>
    <t>Kaira</t>
  </si>
  <si>
    <t>Kaitlyn</t>
  </si>
  <si>
    <t>Karl</t>
  </si>
  <si>
    <t>Kastra</t>
  </si>
  <si>
    <t>Katherine</t>
  </si>
  <si>
    <t>Kathryn</t>
  </si>
  <si>
    <t>Katrina</t>
  </si>
  <si>
    <t>Kayla</t>
  </si>
  <si>
    <t>Kaylee</t>
  </si>
  <si>
    <t>Kayleigh</t>
  </si>
  <si>
    <t>Kees</t>
  </si>
  <si>
    <t>Kelley</t>
  </si>
  <si>
    <t>Kelsey</t>
  </si>
  <si>
    <t>Kenneth</t>
  </si>
  <si>
    <t>Kenzie</t>
  </si>
  <si>
    <t>Kieran</t>
  </si>
  <si>
    <t>Kieren</t>
  </si>
  <si>
    <t>Killian</t>
  </si>
  <si>
    <t>Kira</t>
  </si>
  <si>
    <t>Kit</t>
  </si>
  <si>
    <t>Kris</t>
  </si>
  <si>
    <t>Kriss</t>
  </si>
  <si>
    <t>Kristen</t>
  </si>
  <si>
    <t>Kristi</t>
  </si>
  <si>
    <t>Kristin</t>
  </si>
  <si>
    <t>Kristina</t>
  </si>
  <si>
    <t>Kyler</t>
  </si>
  <si>
    <t>Kyo</t>
  </si>
  <si>
    <t>Lacey</t>
  </si>
  <si>
    <t>Lachesis</t>
  </si>
  <si>
    <t>Lambo</t>
  </si>
  <si>
    <t>Lary Love Dolley</t>
  </si>
  <si>
    <t>Lauren</t>
  </si>
  <si>
    <t>Laysas</t>
  </si>
  <si>
    <t>Leah</t>
  </si>
  <si>
    <t>Leigha</t>
  </si>
  <si>
    <t>Len</t>
  </si>
  <si>
    <t>Leo</t>
  </si>
  <si>
    <t>Les</t>
  </si>
  <si>
    <t>Leticia</t>
  </si>
  <si>
    <t>Liat</t>
  </si>
  <si>
    <t>Lillith</t>
  </si>
  <si>
    <t>Lilybeth</t>
  </si>
  <si>
    <t>Lindsay</t>
  </si>
  <si>
    <t>Lindsey</t>
  </si>
  <si>
    <t>Lio</t>
  </si>
  <si>
    <t>Lisa</t>
  </si>
  <si>
    <t>Logan</t>
  </si>
  <si>
    <t>Lori</t>
  </si>
  <si>
    <t>Louise</t>
  </si>
  <si>
    <t>Lucee</t>
  </si>
  <si>
    <t>Lucía</t>
  </si>
  <si>
    <t>Lucian</t>
  </si>
  <si>
    <t>Lucinda</t>
  </si>
  <si>
    <t>Lukas</t>
  </si>
  <si>
    <t>Luke</t>
  </si>
  <si>
    <t>Luna</t>
  </si>
  <si>
    <t>Lydia</t>
  </si>
  <si>
    <t>Lyriah</t>
  </si>
  <si>
    <t>Lyric</t>
  </si>
  <si>
    <t>Madasyn</t>
  </si>
  <si>
    <t>Madeline</t>
  </si>
  <si>
    <t>Madison</t>
  </si>
  <si>
    <t>Maeve</t>
  </si>
  <si>
    <t>Malachite</t>
  </si>
  <si>
    <t>Mallory</t>
  </si>
  <si>
    <t>Mandy</t>
  </si>
  <si>
    <t>Manuela</t>
  </si>
  <si>
    <t>Marco</t>
  </si>
  <si>
    <t>Margaret</t>
  </si>
  <si>
    <t>Margeaux</t>
  </si>
  <si>
    <t>Mari</t>
  </si>
  <si>
    <t>Maria</t>
  </si>
  <si>
    <t>Maria D. Bucceri</t>
  </si>
  <si>
    <t>Mariana</t>
  </si>
  <si>
    <t>Mariann</t>
  </si>
  <si>
    <t>Marianna</t>
  </si>
  <si>
    <t>Mariel</t>
  </si>
  <si>
    <t>Marina</t>
  </si>
  <si>
    <t>Mary</t>
  </si>
  <si>
    <t>Mason</t>
  </si>
  <si>
    <t>Maureen</t>
  </si>
  <si>
    <t>Maxwell</t>
  </si>
  <si>
    <t>McKennah</t>
  </si>
  <si>
    <t>Megan</t>
  </si>
  <si>
    <t>Meghan</t>
  </si>
  <si>
    <t>Melanie</t>
  </si>
  <si>
    <t>Melissa</t>
  </si>
  <si>
    <t>Mercè</t>
  </si>
  <si>
    <t>Micah</t>
  </si>
  <si>
    <t>Michael</t>
  </si>
  <si>
    <t>Michaela</t>
  </si>
  <si>
    <t>Michelle</t>
  </si>
  <si>
    <t>Mira</t>
  </si>
  <si>
    <t>Miss Maxine</t>
  </si>
  <si>
    <t>Mojito</t>
  </si>
  <si>
    <t>Molly</t>
  </si>
  <si>
    <t>Mona</t>
  </si>
  <si>
    <t>Morgan</t>
  </si>
  <si>
    <t xml:space="preserve">Morgan Tueller </t>
  </si>
  <si>
    <t>Moxxi</t>
  </si>
  <si>
    <t>Myself</t>
  </si>
  <si>
    <t>Nadia</t>
  </si>
  <si>
    <t>Naia</t>
  </si>
  <si>
    <t>Nameless</t>
  </si>
  <si>
    <t>Nasirah</t>
  </si>
  <si>
    <t>Natalie</t>
  </si>
  <si>
    <t>Nemain</t>
  </si>
  <si>
    <t>Neon</t>
  </si>
  <si>
    <t>Nic</t>
  </si>
  <si>
    <t>Nick Ransom</t>
  </si>
  <si>
    <t>Nikolai</t>
  </si>
  <si>
    <t>Nina</t>
  </si>
  <si>
    <t>Nischaya</t>
  </si>
  <si>
    <t>Noah</t>
  </si>
  <si>
    <t>Norma</t>
  </si>
  <si>
    <t>Noxx</t>
  </si>
  <si>
    <t>Olivia</t>
  </si>
  <si>
    <t>Oscar</t>
  </si>
  <si>
    <t>Paige</t>
  </si>
  <si>
    <t>Parker</t>
  </si>
  <si>
    <t>Partra</t>
  </si>
  <si>
    <t>Patricia</t>
  </si>
  <si>
    <t>Paul</t>
  </si>
  <si>
    <t>Paula</t>
  </si>
  <si>
    <t>Paxton Justice</t>
  </si>
  <si>
    <t>Percival</t>
  </si>
  <si>
    <t>Percival (different one)</t>
  </si>
  <si>
    <t>Peridot</t>
  </si>
  <si>
    <t>Persephone</t>
  </si>
  <si>
    <t>Phoenix</t>
  </si>
  <si>
    <t>Psyche</t>
  </si>
  <si>
    <t>Quinn</t>
  </si>
  <si>
    <t>Rayne</t>
  </si>
  <si>
    <t>Reagan</t>
  </si>
  <si>
    <t>Rebecca</t>
  </si>
  <si>
    <t>Ree</t>
  </si>
  <si>
    <t>Rei</t>
  </si>
  <si>
    <t>Reid</t>
  </si>
  <si>
    <t>Ren</t>
  </si>
  <si>
    <t>Reyanna</t>
  </si>
  <si>
    <t>Rhiannon</t>
  </si>
  <si>
    <t>Riley</t>
  </si>
  <si>
    <t>Rival</t>
  </si>
  <si>
    <t>River</t>
  </si>
  <si>
    <t>Robert</t>
  </si>
  <si>
    <t>Robin</t>
  </si>
  <si>
    <t>Robin Sherman</t>
  </si>
  <si>
    <t>Roosmarijn</t>
  </si>
  <si>
    <t>Rose</t>
  </si>
  <si>
    <t>Rosie</t>
  </si>
  <si>
    <t>Ryan</t>
  </si>
  <si>
    <t>Ryland</t>
  </si>
  <si>
    <t>Ruby</t>
  </si>
  <si>
    <t>Sabina</t>
  </si>
  <si>
    <t>Sabrina</t>
  </si>
  <si>
    <t>Sadie</t>
  </si>
  <si>
    <t>Sam (different one)</t>
  </si>
  <si>
    <t>Samantha</t>
  </si>
  <si>
    <t>Saphira</t>
  </si>
  <si>
    <t>Sara</t>
  </si>
  <si>
    <t>Sarah</t>
  </si>
  <si>
    <t>Savanna</t>
  </si>
  <si>
    <t>Savannah</t>
  </si>
  <si>
    <t>Scarlet</t>
  </si>
  <si>
    <t>Sef</t>
  </si>
  <si>
    <t>Selena</t>
  </si>
  <si>
    <t>Shadow</t>
  </si>
  <si>
    <t>Shane</t>
  </si>
  <si>
    <t>Shannon</t>
  </si>
  <si>
    <t>Shelby</t>
  </si>
  <si>
    <t>Shiva</t>
  </si>
  <si>
    <t>Sho</t>
  </si>
  <si>
    <t>Simone</t>
  </si>
  <si>
    <t>Siobhan</t>
  </si>
  <si>
    <t>Siren</t>
  </si>
  <si>
    <t>Siriana</t>
  </si>
  <si>
    <t>Sirius</t>
  </si>
  <si>
    <t>Skadi</t>
  </si>
  <si>
    <t>Skylar</t>
  </si>
  <si>
    <t>Sonya</t>
  </si>
  <si>
    <t>Sorcha</t>
  </si>
  <si>
    <t>Stella</t>
  </si>
  <si>
    <t>Stephanie</t>
  </si>
  <si>
    <t>Susan</t>
  </si>
  <si>
    <t>Sydney</t>
  </si>
  <si>
    <t>Sylan</t>
  </si>
  <si>
    <t>Tabi</t>
  </si>
  <si>
    <t>Tabitha</t>
  </si>
  <si>
    <t>Tage</t>
  </si>
  <si>
    <t>Tanya</t>
  </si>
  <si>
    <t>Tarel</t>
  </si>
  <si>
    <t>Tawny</t>
  </si>
  <si>
    <t>Tay</t>
  </si>
  <si>
    <t>Tayla</t>
  </si>
  <si>
    <t>Terilyn</t>
  </si>
  <si>
    <t>Terrin</t>
  </si>
  <si>
    <t>Tessa</t>
  </si>
  <si>
    <t>Theo</t>
  </si>
  <si>
    <t>Thomas</t>
  </si>
  <si>
    <t>Thompson</t>
  </si>
  <si>
    <t>Tizri</t>
  </si>
  <si>
    <t>Tobin</t>
  </si>
  <si>
    <t>Tori</t>
  </si>
  <si>
    <t>Trent</t>
  </si>
  <si>
    <t>Trixie</t>
  </si>
  <si>
    <t>Tsu</t>
  </si>
  <si>
    <t>Twila</t>
  </si>
  <si>
    <t>Valery</t>
  </si>
  <si>
    <t>Ver</t>
  </si>
  <si>
    <t>Vesper</t>
  </si>
  <si>
    <t>Vess</t>
  </si>
  <si>
    <t>Victor Dragomirov</t>
  </si>
  <si>
    <t>Victoria</t>
  </si>
  <si>
    <t>Whitney</t>
  </si>
  <si>
    <t>Willow Ravenwood</t>
  </si>
  <si>
    <t>Wren</t>
  </si>
  <si>
    <t>Xdony Zezpa</t>
  </si>
  <si>
    <t>Yang</t>
  </si>
  <si>
    <t>Yasmin</t>
  </si>
  <si>
    <t>Yeshua</t>
  </si>
  <si>
    <t>Zack</t>
  </si>
  <si>
    <t>Zarah</t>
  </si>
  <si>
    <t>Zavian</t>
  </si>
  <si>
    <t>Zephyr</t>
  </si>
  <si>
    <t>Zhyrin</t>
  </si>
  <si>
    <t>Zoe</t>
  </si>
  <si>
    <t>Zodiac Sigils</t>
  </si>
  <si>
    <t>Aries</t>
  </si>
  <si>
    <t>Taurus</t>
  </si>
  <si>
    <t>Gemini</t>
  </si>
  <si>
    <t>Cancer</t>
  </si>
  <si>
    <t>Virgo</t>
  </si>
  <si>
    <t>Libra</t>
  </si>
  <si>
    <t>Scorpio</t>
  </si>
  <si>
    <t>Sagittarius</t>
  </si>
  <si>
    <t>Capricorn</t>
  </si>
  <si>
    <t>Aquarius</t>
  </si>
  <si>
    <t>Pisces</t>
  </si>
  <si>
    <t>Aries/Taurus</t>
  </si>
  <si>
    <t>Gemini/Taurus</t>
  </si>
  <si>
    <t>Gemini/Cancer</t>
  </si>
  <si>
    <t>Cancer/Leo</t>
  </si>
  <si>
    <t>Leo/Virgo</t>
  </si>
  <si>
    <t>Virgo/Libra</t>
  </si>
  <si>
    <t>Libra/Scorpio</t>
  </si>
  <si>
    <t>Scorpio/Sagittarius</t>
  </si>
  <si>
    <t>Capricorn/Aquarius</t>
  </si>
  <si>
    <t>Pisces/Aquarius</t>
  </si>
  <si>
    <t>Pisces/Aries</t>
  </si>
  <si>
    <t>Pisces/Gemini</t>
  </si>
  <si>
    <t>Sagittarius/Cancer</t>
  </si>
  <si>
    <t>Sagittarius/Pisces</t>
  </si>
  <si>
    <t>Aries/Aquarius</t>
  </si>
  <si>
    <t>Aries/Sagittarius</t>
  </si>
  <si>
    <t>Aries/Virgo</t>
  </si>
  <si>
    <t>Gemini/Sagittarius</t>
  </si>
  <si>
    <t>Gemini/Libra</t>
  </si>
  <si>
    <t>Gemini/Aries</t>
  </si>
  <si>
    <t>Pisces/Libra</t>
  </si>
  <si>
    <t>Aries/Leo</t>
  </si>
  <si>
    <t>Leo/Capricorn</t>
  </si>
  <si>
    <t>Pisces/Leo</t>
  </si>
  <si>
    <t>Pisces/Cancer</t>
  </si>
  <si>
    <t>Aquarius/Taurus</t>
  </si>
  <si>
    <t>Leo/Leo</t>
  </si>
  <si>
    <t>Libra/Aquarius</t>
  </si>
  <si>
    <t>Cancer/Taurus</t>
  </si>
  <si>
    <t>Cancer/Libra</t>
  </si>
  <si>
    <t>Gemini/Capricorn</t>
  </si>
  <si>
    <t>Libra/Leo</t>
  </si>
  <si>
    <t>Cancer/Capricorn</t>
  </si>
  <si>
    <t>Leo/Sagittarius</t>
  </si>
  <si>
    <t>Gemini/Scorpio</t>
  </si>
  <si>
    <t>Aquarius/Leo</t>
  </si>
  <si>
    <t>Libra/Sagittarius</t>
  </si>
  <si>
    <t>Scorpio/Aries</t>
  </si>
  <si>
    <t>Capricorn/Pisces</t>
  </si>
  <si>
    <t>Libra/Aries</t>
  </si>
  <si>
    <t>Scorpio/Virgo</t>
  </si>
  <si>
    <t>Scorpio/Pisces</t>
  </si>
  <si>
    <t>Taurus/Pisces</t>
  </si>
  <si>
    <t>Aries/Cancer</t>
  </si>
  <si>
    <t>Libra/Libra</t>
  </si>
  <si>
    <t>Aquarius/Gemini</t>
  </si>
  <si>
    <t>Virgo/Capricorn</t>
  </si>
  <si>
    <t>Leo/Gemini</t>
  </si>
  <si>
    <t>Leo/Scorpio</t>
  </si>
  <si>
    <t>Taurus/Virgo</t>
  </si>
  <si>
    <t>Scorpio/Scorpio</t>
  </si>
  <si>
    <t>Cancer/Aquarius</t>
  </si>
  <si>
    <t>Sagittarius/Aquarius</t>
  </si>
  <si>
    <t>Virgo/Sagittarius</t>
  </si>
  <si>
    <t>Aquarius/Scorpio</t>
  </si>
  <si>
    <t>Gemini/Gemini</t>
  </si>
  <si>
    <t>Capricorn/Aries</t>
  </si>
  <si>
    <t>Taurus/Capricorn</t>
  </si>
  <si>
    <t>Scorpio/Cancer</t>
  </si>
  <si>
    <t>Virgo/Aquarius</t>
  </si>
  <si>
    <t>Taurus/Leo</t>
  </si>
  <si>
    <t>Scorpio/Capricorn</t>
  </si>
  <si>
    <t>Taurus/Sagittarius</t>
  </si>
  <si>
    <t>Cancer/Virgo</t>
  </si>
  <si>
    <t>Aquarius/Aquarius</t>
  </si>
  <si>
    <t>Pisces/Virgo</t>
  </si>
  <si>
    <t>Audio Sigils</t>
  </si>
  <si>
    <t>http://sigilathenaeum.tumblr.com/post/165489059862</t>
  </si>
  <si>
    <t>http://sigilathenaeum.tumblr.com/post/147975283242</t>
  </si>
  <si>
    <t>http://sigilathenaeum.tumblr.com/post/147924689547</t>
  </si>
  <si>
    <t>http://sigilathenaeum.tumblr.com/post/148022842637</t>
  </si>
  <si>
    <t>http://sigilathenaeum.tumblr.com/post/148069836807</t>
  </si>
  <si>
    <t>http://sigilathenaeum.tumblr.com/post/159498715977</t>
  </si>
  <si>
    <t>http://sigilathenaeum.tumblr.com/post/165489267007</t>
  </si>
  <si>
    <t>http://sigilathenaeum.tumblr.com/post/148021748407</t>
  </si>
  <si>
    <t>http://sigilathenaeum.tumblr.com/post/148123757997</t>
  </si>
  <si>
    <t>http://sigilathenaeum.tumblr.com/post/146378807397</t>
  </si>
  <si>
    <t>http://sigilathenaeum.tumblr.com/post/145578270372</t>
  </si>
  <si>
    <t>http://sigilathenaeum.tumblr.com/post/165488665687</t>
  </si>
  <si>
    <t>http://sigilathenaeum.tumblr.com/post/147913913897</t>
  </si>
  <si>
    <t>http://sigilathenaeum.tumblr.com/post/159498869252</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</si>
</sst>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font>
    <font/>
    <font>
      <u/>
      <color rgb="FF0000FF"/>
    </font>
    <font>
      <u/>
      <color rgb="FF0000FF"/>
    </font>
    <font>
      <u/>
      <color rgb="FF0000FF"/>
    </font>
    <font>
      <u/>
      <color rgb="FF1155CC"/>
    </font>
    <font>
      <u/>
      <color rgb="FF0000FF"/>
    </font>
    <font>
      <color rgb="FF0000FF"/>
    </font>
  </fonts>
  <fills count="4">
    <fill>
      <patternFill patternType="none"/>
    </fill>
    <fill>
      <patternFill patternType="lightGray"/>
    </fill>
    <fill>
      <patternFill patternType="solid">
        <fgColor rgb="FFB6D7A8"/>
        <bgColor rgb="FFB6D7A8"/>
      </patternFill>
    </fill>
    <fill>
      <patternFill patternType="solid">
        <fgColor rgb="FFB7E1CD"/>
        <bgColor rgb="FFB7E1CD"/>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2" fontId="2" numFmtId="0" xfId="0" applyAlignment="1" applyFont="1">
      <alignment readingOrder="0" shrinkToFit="0" wrapText="1"/>
    </xf>
    <xf borderId="0" fillId="2" fontId="2"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shrinkToFit="0" wrapText="1"/>
    </xf>
    <xf borderId="0" fillId="3" fontId="2" numFmtId="0" xfId="0" applyAlignment="1" applyFill="1" applyFont="1">
      <alignment readingOrder="0"/>
    </xf>
    <xf borderId="0" fillId="3" fontId="2" numFmtId="0" xfId="0" applyAlignment="1" applyFont="1">
      <alignment shrinkToFit="0" wrapText="1"/>
    </xf>
    <xf borderId="0" fillId="0" fontId="3" numFmtId="0" xfId="0" applyAlignment="1" applyFont="1">
      <alignment readingOrder="0"/>
    </xf>
    <xf borderId="0" fillId="0" fontId="4" numFmtId="0" xfId="0" applyAlignment="1" applyFont="1">
      <alignment readingOrder="0" shrinkToFit="0" wrapText="1"/>
    </xf>
    <xf borderId="0" fillId="0" fontId="5" numFmtId="0" xfId="0" applyAlignment="1" applyFont="1">
      <alignment readingOrder="0"/>
    </xf>
    <xf borderId="0" fillId="0" fontId="6" numFmtId="0" xfId="0" applyAlignment="1" applyFont="1">
      <alignment readingOrder="0"/>
    </xf>
    <xf borderId="0" fillId="3" fontId="2" numFmtId="0" xfId="0" applyAlignment="1" applyFont="1">
      <alignment readingOrder="0" shrinkToFit="0" wrapText="1"/>
    </xf>
    <xf borderId="0" fillId="0" fontId="7" numFmtId="0" xfId="0" applyAlignment="1" applyFont="1">
      <alignment readingOrder="0" shrinkToFit="0" wrapText="1"/>
    </xf>
    <xf borderId="0" fillId="0" fontId="2" numFmtId="0" xfId="0" applyAlignment="1" applyFont="1">
      <alignment readingOrder="0" shrinkToFit="0" wrapText="1"/>
    </xf>
    <xf borderId="0" fillId="0" fontId="8" numFmtId="0" xfId="0" applyAlignment="1" applyFont="1">
      <alignment readingOrder="0" shrinkToFit="0" wrapText="1"/>
    </xf>
    <xf borderId="0" fillId="2" fontId="2" numFmtId="0" xfId="0" applyAlignment="1" applyFont="1">
      <alignment readingOrder="0"/>
    </xf>
    <xf borderId="0" fillId="2" fontId="2" numFmtId="0" xfId="0" applyFont="1"/>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392" Type="http://schemas.openxmlformats.org/officeDocument/2006/relationships/hyperlink" Target="http://sigilathenaeum.tumblr.com/post/137485246352" TargetMode="External"/><Relationship Id="rId391" Type="http://schemas.openxmlformats.org/officeDocument/2006/relationships/hyperlink" Target="http://sigilathenaeum.tumblr.com/post/137485246352" TargetMode="External"/><Relationship Id="rId390" Type="http://schemas.openxmlformats.org/officeDocument/2006/relationships/hyperlink" Target="http://sigilathenaeum.tumblr.com/post/167713603259" TargetMode="External"/><Relationship Id="rId1" Type="http://schemas.openxmlformats.org/officeDocument/2006/relationships/hyperlink" Target="http://sigilathenaeum.tumblr.com/post/129875839902" TargetMode="External"/><Relationship Id="rId2" Type="http://schemas.openxmlformats.org/officeDocument/2006/relationships/hyperlink" Target="http://sigilathenaeum.tumblr.com/post/129875839902" TargetMode="External"/><Relationship Id="rId3" Type="http://schemas.openxmlformats.org/officeDocument/2006/relationships/hyperlink" Target="http://sigilathenaeum.tumblr.com/post/129875915457" TargetMode="External"/><Relationship Id="rId4" Type="http://schemas.openxmlformats.org/officeDocument/2006/relationships/hyperlink" Target="http://sigilathenaeum.tumblr.com/post/129875915457" TargetMode="External"/><Relationship Id="rId9" Type="http://schemas.openxmlformats.org/officeDocument/2006/relationships/hyperlink" Target="http://sigilathenaeum.tumblr.com/post/140706355507" TargetMode="External"/><Relationship Id="rId385" Type="http://schemas.openxmlformats.org/officeDocument/2006/relationships/hyperlink" Target="http://sigilathenaeum.tumblr.com/post/133968880322" TargetMode="External"/><Relationship Id="rId384" Type="http://schemas.openxmlformats.org/officeDocument/2006/relationships/hyperlink" Target="http://sigilathenaeum.tumblr.com/post/156558058420" TargetMode="External"/><Relationship Id="rId383" Type="http://schemas.openxmlformats.org/officeDocument/2006/relationships/hyperlink" Target="http://sigilathenaeum.tumblr.com/post/132372420597" TargetMode="External"/><Relationship Id="rId382" Type="http://schemas.openxmlformats.org/officeDocument/2006/relationships/hyperlink" Target="http://sigilathenaeum.tumblr.com/post/132372420597" TargetMode="External"/><Relationship Id="rId5" Type="http://schemas.openxmlformats.org/officeDocument/2006/relationships/hyperlink" Target="http://sigilathenaeum.tumblr.com/post/131979548647" TargetMode="External"/><Relationship Id="rId389" Type="http://schemas.openxmlformats.org/officeDocument/2006/relationships/hyperlink" Target="http://sigilathenaeum.tumblr.com/post/141468051327" TargetMode="External"/><Relationship Id="rId6" Type="http://schemas.openxmlformats.org/officeDocument/2006/relationships/hyperlink" Target="http://sigilathenaeum.tumblr.com/post/131979548647" TargetMode="External"/><Relationship Id="rId388" Type="http://schemas.openxmlformats.org/officeDocument/2006/relationships/hyperlink" Target="http://sigilathenaeum.tumblr.com/post/141468051327" TargetMode="External"/><Relationship Id="rId7" Type="http://schemas.openxmlformats.org/officeDocument/2006/relationships/hyperlink" Target="http://sigilathenaeum.tumblr.com/post/146112781466" TargetMode="External"/><Relationship Id="rId387" Type="http://schemas.openxmlformats.org/officeDocument/2006/relationships/hyperlink" Target="http://sigilathenaeum.tumblr.com/post/141512838037" TargetMode="External"/><Relationship Id="rId8" Type="http://schemas.openxmlformats.org/officeDocument/2006/relationships/hyperlink" Target="http://sigilathenaeum.tumblr.com/post/140706355507" TargetMode="External"/><Relationship Id="rId386" Type="http://schemas.openxmlformats.org/officeDocument/2006/relationships/hyperlink" Target="http://sigilathenaeum.tumblr.com/post/133968880322" TargetMode="External"/><Relationship Id="rId381" Type="http://schemas.openxmlformats.org/officeDocument/2006/relationships/hyperlink" Target="https://sigilathenaeum.tumblr.com/post/623472245639200768" TargetMode="External"/><Relationship Id="rId380" Type="http://schemas.openxmlformats.org/officeDocument/2006/relationships/hyperlink" Target="https://sigilathenaeum.tumblr.com/post/623472245639200768" TargetMode="External"/><Relationship Id="rId379" Type="http://schemas.openxmlformats.org/officeDocument/2006/relationships/hyperlink" Target="http://sigilathenaeum.tumblr.com/post/132181366167" TargetMode="External"/><Relationship Id="rId374" Type="http://schemas.openxmlformats.org/officeDocument/2006/relationships/hyperlink" Target="http://sigilathenaeum.tumblr.com/post/131719745582" TargetMode="External"/><Relationship Id="rId373" Type="http://schemas.openxmlformats.org/officeDocument/2006/relationships/hyperlink" Target="http://sigilathenaeum.tumblr.com/post/131719745582" TargetMode="External"/><Relationship Id="rId372" Type="http://schemas.openxmlformats.org/officeDocument/2006/relationships/hyperlink" Target="http://sigilathenaeum.tumblr.com/post/166194939954" TargetMode="External"/><Relationship Id="rId371" Type="http://schemas.openxmlformats.org/officeDocument/2006/relationships/hyperlink" Target="http://sigilathenaeum.tumblr.com/post/131585363582" TargetMode="External"/><Relationship Id="rId378" Type="http://schemas.openxmlformats.org/officeDocument/2006/relationships/hyperlink" Target="http://sigilathenaeum.tumblr.com/post/132181366167" TargetMode="External"/><Relationship Id="rId377" Type="http://schemas.openxmlformats.org/officeDocument/2006/relationships/hyperlink" Target="http://sigilathenaeum.tumblr.com/post/131832116552" TargetMode="External"/><Relationship Id="rId376" Type="http://schemas.openxmlformats.org/officeDocument/2006/relationships/hyperlink" Target="http://sigilathenaeum.tumblr.com/post/131832116552" TargetMode="External"/><Relationship Id="rId375" Type="http://schemas.openxmlformats.org/officeDocument/2006/relationships/hyperlink" Target="http://sigilathenaeum.tumblr.com/post/181412318173" TargetMode="External"/><Relationship Id="rId396" Type="http://schemas.openxmlformats.org/officeDocument/2006/relationships/hyperlink" Target="http://sigilathenaeum.tumblr.com/post/134660864297" TargetMode="External"/><Relationship Id="rId395" Type="http://schemas.openxmlformats.org/officeDocument/2006/relationships/hyperlink" Target="http://sigilathenaeum.tumblr.com/post/134660864297" TargetMode="External"/><Relationship Id="rId394" Type="http://schemas.openxmlformats.org/officeDocument/2006/relationships/hyperlink" Target="http://sigilathenaeum.tumblr.com/post/137485246352" TargetMode="External"/><Relationship Id="rId393" Type="http://schemas.openxmlformats.org/officeDocument/2006/relationships/hyperlink" Target="http://sigilathenaeum.tumblr.com/post/137485246352" TargetMode="External"/><Relationship Id="rId399" Type="http://schemas.openxmlformats.org/officeDocument/2006/relationships/hyperlink" Target="http://sigilathenaeum.tumblr.com/post/141067330557" TargetMode="External"/><Relationship Id="rId398" Type="http://schemas.openxmlformats.org/officeDocument/2006/relationships/hyperlink" Target="http://sigilathenaeum.tumblr.com/post/134660619622" TargetMode="External"/><Relationship Id="rId397" Type="http://schemas.openxmlformats.org/officeDocument/2006/relationships/hyperlink" Target="http://sigilathenaeum.tumblr.com/post/134660619622" TargetMode="External"/><Relationship Id="rId1730" Type="http://schemas.openxmlformats.org/officeDocument/2006/relationships/hyperlink" Target="http://sigilathenaeum.tumblr.com/post/130853041052" TargetMode="External"/><Relationship Id="rId1731" Type="http://schemas.openxmlformats.org/officeDocument/2006/relationships/hyperlink" Target="http://sigilathenaeum.tumblr.com/post/141496828507" TargetMode="External"/><Relationship Id="rId1732" Type="http://schemas.openxmlformats.org/officeDocument/2006/relationships/hyperlink" Target="http://sigilathenaeum.tumblr.com/post/141067695832" TargetMode="External"/><Relationship Id="rId1733" Type="http://schemas.openxmlformats.org/officeDocument/2006/relationships/hyperlink" Target="http://sigilathenaeum.tumblr.com/post/166302937438" TargetMode="External"/><Relationship Id="rId1734" Type="http://schemas.openxmlformats.org/officeDocument/2006/relationships/hyperlink" Target="http://sigilathenaeum.tumblr.com/post/129872527817" TargetMode="External"/><Relationship Id="rId1735" Type="http://schemas.openxmlformats.org/officeDocument/2006/relationships/hyperlink" Target="http://sigilathenaeum.tumblr.com/post/132372479237" TargetMode="External"/><Relationship Id="rId1736" Type="http://schemas.openxmlformats.org/officeDocument/2006/relationships/hyperlink" Target="http://sigilathenaeum.tumblr.com/post/134822130682" TargetMode="External"/><Relationship Id="rId1737" Type="http://schemas.openxmlformats.org/officeDocument/2006/relationships/hyperlink" Target="http://sigilathenaeum.tumblr.com/post/132372258022" TargetMode="External"/><Relationship Id="rId1738" Type="http://schemas.openxmlformats.org/officeDocument/2006/relationships/hyperlink" Target="http://sigilathenaeum.tumblr.com/post/135085669787" TargetMode="External"/><Relationship Id="rId1739" Type="http://schemas.openxmlformats.org/officeDocument/2006/relationships/hyperlink" Target="http://sigilathenaeum.tumblr.com/post/136626688252" TargetMode="External"/><Relationship Id="rId1720" Type="http://schemas.openxmlformats.org/officeDocument/2006/relationships/hyperlink" Target="http://sigilathenaeum.tumblr.com/post/134885803332" TargetMode="External"/><Relationship Id="rId1721" Type="http://schemas.openxmlformats.org/officeDocument/2006/relationships/hyperlink" Target="http://sigilathenaeum.tumblr.com/post/134885803332" TargetMode="External"/><Relationship Id="rId1722" Type="http://schemas.openxmlformats.org/officeDocument/2006/relationships/hyperlink" Target="http://sigilathenaeum.tumblr.com/post/134885803332" TargetMode="External"/><Relationship Id="rId1723" Type="http://schemas.openxmlformats.org/officeDocument/2006/relationships/hyperlink" Target="http://sigilathenaeum.tumblr.com/post/134885803332" TargetMode="External"/><Relationship Id="rId1724" Type="http://schemas.openxmlformats.org/officeDocument/2006/relationships/hyperlink" Target="http://sigilathenaeum.tumblr.com/post/155908401034" TargetMode="External"/><Relationship Id="rId1725" Type="http://schemas.openxmlformats.org/officeDocument/2006/relationships/hyperlink" Target="http://sigilathenaeum.tumblr.com/post/155908401034" TargetMode="External"/><Relationship Id="rId1726" Type="http://schemas.openxmlformats.org/officeDocument/2006/relationships/hyperlink" Target="http://sigilathenaeum.tumblr.com/post/155902877566" TargetMode="External"/><Relationship Id="rId1727" Type="http://schemas.openxmlformats.org/officeDocument/2006/relationships/hyperlink" Target="http://sigilathenaeum.tumblr.com/post/131780012142" TargetMode="External"/><Relationship Id="rId1728" Type="http://schemas.openxmlformats.org/officeDocument/2006/relationships/hyperlink" Target="http://sigilathenaeum.tumblr.com/post/138933457887" TargetMode="External"/><Relationship Id="rId1729" Type="http://schemas.openxmlformats.org/officeDocument/2006/relationships/hyperlink" Target="http://sigilathenaeum.tumblr.com/post/161905191050" TargetMode="External"/><Relationship Id="rId1752" Type="http://schemas.openxmlformats.org/officeDocument/2006/relationships/hyperlink" Target="http://sigilathenaeum.tumblr.com/post/155173650025" TargetMode="External"/><Relationship Id="rId1753" Type="http://schemas.openxmlformats.org/officeDocument/2006/relationships/hyperlink" Target="http://sigilathenaeum.tumblr.com/post/156458545117" TargetMode="External"/><Relationship Id="rId1754" Type="http://schemas.openxmlformats.org/officeDocument/2006/relationships/hyperlink" Target="http://sigilathenaeum.tumblr.com/post/156598278072" TargetMode="External"/><Relationship Id="rId1755" Type="http://schemas.openxmlformats.org/officeDocument/2006/relationships/hyperlink" Target="http://sigilathenaeum.tumblr.com/post/157406716997" TargetMode="External"/><Relationship Id="rId1756" Type="http://schemas.openxmlformats.org/officeDocument/2006/relationships/hyperlink" Target="http://sigilathenaeum.tumblr.com/post/159378481747" TargetMode="External"/><Relationship Id="rId1757" Type="http://schemas.openxmlformats.org/officeDocument/2006/relationships/hyperlink" Target="http://sigilathenaeum.tumblr.com/post/159378481747" TargetMode="External"/><Relationship Id="rId1758" Type="http://schemas.openxmlformats.org/officeDocument/2006/relationships/hyperlink" Target="http://sigilathenaeum.tumblr.com/post/159424863103" TargetMode="External"/><Relationship Id="rId1759" Type="http://schemas.openxmlformats.org/officeDocument/2006/relationships/hyperlink" Target="http://sigilathenaeum.tumblr.com/post/159424863103" TargetMode="External"/><Relationship Id="rId808" Type="http://schemas.openxmlformats.org/officeDocument/2006/relationships/hyperlink" Target="http://sigilathenaeum.tumblr.com/post/174704786318" TargetMode="External"/><Relationship Id="rId807" Type="http://schemas.openxmlformats.org/officeDocument/2006/relationships/hyperlink" Target="http://sigilathenaeum.tumblr.com/post/145619192673" TargetMode="External"/><Relationship Id="rId806" Type="http://schemas.openxmlformats.org/officeDocument/2006/relationships/hyperlink" Target="http://sigilathenaeum.tumblr.com/post/141031488057" TargetMode="External"/><Relationship Id="rId805" Type="http://schemas.openxmlformats.org/officeDocument/2006/relationships/hyperlink" Target="http://sigilathenaeum.tumblr.com/post/140586634042" TargetMode="External"/><Relationship Id="rId809" Type="http://schemas.openxmlformats.org/officeDocument/2006/relationships/hyperlink" Target="http://sigilathenaeum.tumblr.com/post/132443420362" TargetMode="External"/><Relationship Id="rId800" Type="http://schemas.openxmlformats.org/officeDocument/2006/relationships/hyperlink" Target="http://sigilathenaeum.tumblr.com/post/162294601624" TargetMode="External"/><Relationship Id="rId804" Type="http://schemas.openxmlformats.org/officeDocument/2006/relationships/hyperlink" Target="http://sigilathenaeum.tumblr.com/post/139804945092" TargetMode="External"/><Relationship Id="rId803" Type="http://schemas.openxmlformats.org/officeDocument/2006/relationships/hyperlink" Target="http://sigilathenaeum.tumblr.com/post/144183750872" TargetMode="External"/><Relationship Id="rId802" Type="http://schemas.openxmlformats.org/officeDocument/2006/relationships/hyperlink" Target="http://sigilathenaeum.tumblr.com/post/134821797307" TargetMode="External"/><Relationship Id="rId801" Type="http://schemas.openxmlformats.org/officeDocument/2006/relationships/hyperlink" Target="http://sigilathenaeum.tumblr.com/post/134425689352" TargetMode="External"/><Relationship Id="rId1750" Type="http://schemas.openxmlformats.org/officeDocument/2006/relationships/hyperlink" Target="http://sigilathenaeum.tumblr.com/post/141067656442" TargetMode="External"/><Relationship Id="rId1751" Type="http://schemas.openxmlformats.org/officeDocument/2006/relationships/hyperlink" Target="http://sigilathenaeum.tumblr.com/post/141066995257" TargetMode="External"/><Relationship Id="rId1741" Type="http://schemas.openxmlformats.org/officeDocument/2006/relationships/hyperlink" Target="http://sigilathenaeum.tumblr.com/post/138582711222" TargetMode="External"/><Relationship Id="rId1742" Type="http://schemas.openxmlformats.org/officeDocument/2006/relationships/hyperlink" Target="http://sigilathenaeum.tumblr.com/post/137171884807" TargetMode="External"/><Relationship Id="rId1743" Type="http://schemas.openxmlformats.org/officeDocument/2006/relationships/hyperlink" Target="http://sigilathenaeum.tumblr.com/post/153994012625" TargetMode="External"/><Relationship Id="rId1744" Type="http://schemas.openxmlformats.org/officeDocument/2006/relationships/hyperlink" Target="http://sigilathenaeum.tumblr.com/post/163768447509" TargetMode="External"/><Relationship Id="rId1745" Type="http://schemas.openxmlformats.org/officeDocument/2006/relationships/hyperlink" Target="http://sigilathenaeum.tumblr.com/post/137627578677" TargetMode="External"/><Relationship Id="rId1746" Type="http://schemas.openxmlformats.org/officeDocument/2006/relationships/hyperlink" Target="http://sigilathenaeum.tumblr.com/post/156275764560" TargetMode="External"/><Relationship Id="rId1747" Type="http://schemas.openxmlformats.org/officeDocument/2006/relationships/hyperlink" Target="http://sigilathenaeum.tumblr.com/post/138097084812" TargetMode="External"/><Relationship Id="rId1748" Type="http://schemas.openxmlformats.org/officeDocument/2006/relationships/hyperlink" Target="http://sigilathenaeum.tumblr.com/post/139326954092" TargetMode="External"/><Relationship Id="rId1749" Type="http://schemas.openxmlformats.org/officeDocument/2006/relationships/hyperlink" Target="http://sigilathenaeum.tumblr.com/post/139429519987" TargetMode="External"/><Relationship Id="rId1740" Type="http://schemas.openxmlformats.org/officeDocument/2006/relationships/hyperlink" Target="http://sigilathenaeum.tumblr.com/post/136626553002" TargetMode="External"/><Relationship Id="rId1710" Type="http://schemas.openxmlformats.org/officeDocument/2006/relationships/hyperlink" Target="http://sigilathenaeum.tumblr.com/post/174511434139" TargetMode="External"/><Relationship Id="rId1711" Type="http://schemas.openxmlformats.org/officeDocument/2006/relationships/hyperlink" Target="http://sigilathenaeum.tumblr.com/post/132244118042" TargetMode="External"/><Relationship Id="rId1712" Type="http://schemas.openxmlformats.org/officeDocument/2006/relationships/hyperlink" Target="http://sigilathenaeum.tumblr.com/post/133039705667" TargetMode="External"/><Relationship Id="rId1713" Type="http://schemas.openxmlformats.org/officeDocument/2006/relationships/hyperlink" Target="http://sigilathenaeum.tumblr.com/post/161057068494" TargetMode="External"/><Relationship Id="rId1714" Type="http://schemas.openxmlformats.org/officeDocument/2006/relationships/hyperlink" Target="http://sigilathenaeum.tumblr.com/post/154441917702" TargetMode="External"/><Relationship Id="rId1715" Type="http://schemas.openxmlformats.org/officeDocument/2006/relationships/hyperlink" Target="http://sigilathenaeum.tumblr.com/post/133733150482" TargetMode="External"/><Relationship Id="rId1716" Type="http://schemas.openxmlformats.org/officeDocument/2006/relationships/hyperlink" Target="http://sigilathenaeum.tumblr.com/post/134660504152" TargetMode="External"/><Relationship Id="rId1717" Type="http://schemas.openxmlformats.org/officeDocument/2006/relationships/hyperlink" Target="http://sigilathenaeum.tumblr.com/post/154441405584" TargetMode="External"/><Relationship Id="rId1718" Type="http://schemas.openxmlformats.org/officeDocument/2006/relationships/hyperlink" Target="http://sigilathenaeum.tumblr.com/post/146088883635" TargetMode="External"/><Relationship Id="rId1719" Type="http://schemas.openxmlformats.org/officeDocument/2006/relationships/hyperlink" Target="http://sigilathenaeum.tumblr.com/post/137627671602" TargetMode="External"/><Relationship Id="rId1700" Type="http://schemas.openxmlformats.org/officeDocument/2006/relationships/hyperlink" Target="http://sigilathenaeum.tumblr.com/post/139403584442" TargetMode="External"/><Relationship Id="rId1701" Type="http://schemas.openxmlformats.org/officeDocument/2006/relationships/hyperlink" Target="http://sigilathenaeum.tumblr.com/post/167499622645" TargetMode="External"/><Relationship Id="rId1702" Type="http://schemas.openxmlformats.org/officeDocument/2006/relationships/hyperlink" Target="http://sigilathenaeum.tumblr.com/post/139403492397" TargetMode="External"/><Relationship Id="rId1703" Type="http://schemas.openxmlformats.org/officeDocument/2006/relationships/hyperlink" Target="http://sigilathenaeum.tumblr.com/post/137600320162" TargetMode="External"/><Relationship Id="rId1704" Type="http://schemas.openxmlformats.org/officeDocument/2006/relationships/hyperlink" Target="http://sigilathenaeum.tumblr.com/post/138582932512" TargetMode="External"/><Relationship Id="rId1705" Type="http://schemas.openxmlformats.org/officeDocument/2006/relationships/hyperlink" Target="http://sigilathenaeum.tumblr.com/post/139326222442" TargetMode="External"/><Relationship Id="rId1706" Type="http://schemas.openxmlformats.org/officeDocument/2006/relationships/hyperlink" Target="http://sigilathenaeum.tumblr.com/post/133160295877" TargetMode="External"/><Relationship Id="rId1707" Type="http://schemas.openxmlformats.org/officeDocument/2006/relationships/hyperlink" Target="http://sigilathenaeum.tumblr.com/post/133434251337" TargetMode="External"/><Relationship Id="rId1708" Type="http://schemas.openxmlformats.org/officeDocument/2006/relationships/hyperlink" Target="http://sigilathenaeum.tumblr.com/post/133434251337" TargetMode="External"/><Relationship Id="rId1709" Type="http://schemas.openxmlformats.org/officeDocument/2006/relationships/hyperlink" Target="http://sigilathenaeum.tumblr.com/post/131920263147" TargetMode="External"/><Relationship Id="rId40" Type="http://schemas.openxmlformats.org/officeDocument/2006/relationships/hyperlink" Target="http://sigilathenaeum.tumblr.com/post/130414346042" TargetMode="External"/><Relationship Id="rId1334" Type="http://schemas.openxmlformats.org/officeDocument/2006/relationships/hyperlink" Target="http://sigilathenaeum.tumblr.com/post/155901795198" TargetMode="External"/><Relationship Id="rId1335" Type="http://schemas.openxmlformats.org/officeDocument/2006/relationships/hyperlink" Target="http://sigilathenaeum.tumblr.com/post/147139485552" TargetMode="External"/><Relationship Id="rId42" Type="http://schemas.openxmlformats.org/officeDocument/2006/relationships/hyperlink" Target="http://sigilathenaeum.tumblr.com/post/126482248782" TargetMode="External"/><Relationship Id="rId1336" Type="http://schemas.openxmlformats.org/officeDocument/2006/relationships/hyperlink" Target="http://sigilathenaeum.tumblr.com/post/150181875561" TargetMode="External"/><Relationship Id="rId41" Type="http://schemas.openxmlformats.org/officeDocument/2006/relationships/hyperlink" Target="http://sigilathenaeum.tumblr.com/post/130414346042" TargetMode="External"/><Relationship Id="rId1337" Type="http://schemas.openxmlformats.org/officeDocument/2006/relationships/hyperlink" Target="http://sigilathenaeum.tumblr.com/post/153994440639" TargetMode="External"/><Relationship Id="rId44" Type="http://schemas.openxmlformats.org/officeDocument/2006/relationships/hyperlink" Target="http://sigilathenaeum.tumblr.com/post/122467506347" TargetMode="External"/><Relationship Id="rId1338" Type="http://schemas.openxmlformats.org/officeDocument/2006/relationships/hyperlink" Target="http://sigilathenaeum.tumblr.com/post/155899280081" TargetMode="External"/><Relationship Id="rId43" Type="http://schemas.openxmlformats.org/officeDocument/2006/relationships/hyperlink" Target="http://sigilathenaeum.tumblr.com/post/126482248782" TargetMode="External"/><Relationship Id="rId1339" Type="http://schemas.openxmlformats.org/officeDocument/2006/relationships/hyperlink" Target="http://sigilathenaeum.tumblr.com/post/155900769989" TargetMode="External"/><Relationship Id="rId46" Type="http://schemas.openxmlformats.org/officeDocument/2006/relationships/hyperlink" Target="http://sigilathenaeum.tumblr.com/post/130154961112" TargetMode="External"/><Relationship Id="rId45" Type="http://schemas.openxmlformats.org/officeDocument/2006/relationships/hyperlink" Target="http://sigilathenaeum.tumblr.com/post/122467506347" TargetMode="External"/><Relationship Id="rId745" Type="http://schemas.openxmlformats.org/officeDocument/2006/relationships/hyperlink" Target="http://sigilathenaeum.tumblr.com/post/156598861451" TargetMode="External"/><Relationship Id="rId744" Type="http://schemas.openxmlformats.org/officeDocument/2006/relationships/hyperlink" Target="http://sigilathenaeum.tumblr.com/post/156600597585" TargetMode="External"/><Relationship Id="rId743" Type="http://schemas.openxmlformats.org/officeDocument/2006/relationships/hyperlink" Target="http://sigilathenaeum.tumblr.com/post/139497227687" TargetMode="External"/><Relationship Id="rId742" Type="http://schemas.openxmlformats.org/officeDocument/2006/relationships/hyperlink" Target="http://sigilathenaeum.tumblr.com/post/139497276327" TargetMode="External"/><Relationship Id="rId749" Type="http://schemas.openxmlformats.org/officeDocument/2006/relationships/hyperlink" Target="http://sigilathenaeum.tumblr.com/post/144178747545" TargetMode="External"/><Relationship Id="rId748" Type="http://schemas.openxmlformats.org/officeDocument/2006/relationships/hyperlink" Target="http://sigilathenaeum.tumblr.com/post/144184886660" TargetMode="External"/><Relationship Id="rId747" Type="http://schemas.openxmlformats.org/officeDocument/2006/relationships/hyperlink" Target="http://sigilathenaeum.tumblr.com/post/144184886660" TargetMode="External"/><Relationship Id="rId746" Type="http://schemas.openxmlformats.org/officeDocument/2006/relationships/hyperlink" Target="http://sigilathenaeum.tumblr.com/post/140976077762" TargetMode="External"/><Relationship Id="rId48" Type="http://schemas.openxmlformats.org/officeDocument/2006/relationships/hyperlink" Target="http://sigilathenaeum.tumblr.com/post/131779813202" TargetMode="External"/><Relationship Id="rId47" Type="http://schemas.openxmlformats.org/officeDocument/2006/relationships/hyperlink" Target="http://sigilathenaeum.tumblr.com/post/130154961112" TargetMode="External"/><Relationship Id="rId49" Type="http://schemas.openxmlformats.org/officeDocument/2006/relationships/hyperlink" Target="http://sigilathenaeum.tumblr.com/post/131779813202" TargetMode="External"/><Relationship Id="rId741" Type="http://schemas.openxmlformats.org/officeDocument/2006/relationships/hyperlink" Target="http://sigilathenaeum.tumblr.com/post/140165136787" TargetMode="External"/><Relationship Id="rId1330" Type="http://schemas.openxmlformats.org/officeDocument/2006/relationships/hyperlink" Target="http://sigilathenaeum.tumblr.com/post/156595297064" TargetMode="External"/><Relationship Id="rId740" Type="http://schemas.openxmlformats.org/officeDocument/2006/relationships/hyperlink" Target="http://sigilathenaeum.tumblr.com/post/139326329342" TargetMode="External"/><Relationship Id="rId1331" Type="http://schemas.openxmlformats.org/officeDocument/2006/relationships/hyperlink" Target="http://sigilathenaeum.tumblr.com/post/156559742304" TargetMode="External"/><Relationship Id="rId1332" Type="http://schemas.openxmlformats.org/officeDocument/2006/relationships/hyperlink" Target="http://sigilathenaeum.tumblr.com/post/142656292062" TargetMode="External"/><Relationship Id="rId1333" Type="http://schemas.openxmlformats.org/officeDocument/2006/relationships/hyperlink" Target="http://sigilathenaeum.tumblr.com/post/144172544962" TargetMode="External"/><Relationship Id="rId1323" Type="http://schemas.openxmlformats.org/officeDocument/2006/relationships/hyperlink" Target="http://sigilathenaeum.tumblr.com/post/141407297487" TargetMode="External"/><Relationship Id="rId1324" Type="http://schemas.openxmlformats.org/officeDocument/2006/relationships/hyperlink" Target="http://sigilathenaeum.tumblr.com/post/144181309293" TargetMode="External"/><Relationship Id="rId31" Type="http://schemas.openxmlformats.org/officeDocument/2006/relationships/hyperlink" Target="http://sigilathenaeum.tumblr.com/post/129530105917" TargetMode="External"/><Relationship Id="rId1325" Type="http://schemas.openxmlformats.org/officeDocument/2006/relationships/hyperlink" Target="http://sigilathenaeum.tumblr.com/post/141496705637" TargetMode="External"/><Relationship Id="rId30" Type="http://schemas.openxmlformats.org/officeDocument/2006/relationships/hyperlink" Target="http://sigilathenaeum.tumblr.com/post/159425330914" TargetMode="External"/><Relationship Id="rId1326" Type="http://schemas.openxmlformats.org/officeDocument/2006/relationships/hyperlink" Target="http://sigilathenaeum.tumblr.com/post/141496659092" TargetMode="External"/><Relationship Id="rId33" Type="http://schemas.openxmlformats.org/officeDocument/2006/relationships/hyperlink" Target="http://sigilathenaeum.tumblr.com/post/124887075847" TargetMode="External"/><Relationship Id="rId1327" Type="http://schemas.openxmlformats.org/officeDocument/2006/relationships/hyperlink" Target="http://sigilathenaeum.tumblr.com/post/141496659092" TargetMode="External"/><Relationship Id="rId32" Type="http://schemas.openxmlformats.org/officeDocument/2006/relationships/hyperlink" Target="http://sigilathenaeum.tumblr.com/post/129530105917" TargetMode="External"/><Relationship Id="rId1328" Type="http://schemas.openxmlformats.org/officeDocument/2006/relationships/hyperlink" Target="http://sigilathenaeum.tumblr.com/post/156559742304" TargetMode="External"/><Relationship Id="rId35" Type="http://schemas.openxmlformats.org/officeDocument/2006/relationships/hyperlink" Target="http://sigilathenaeum.tumblr.com/post/159427338326" TargetMode="External"/><Relationship Id="rId1329" Type="http://schemas.openxmlformats.org/officeDocument/2006/relationships/hyperlink" Target="http://sigilathenaeum.tumblr.com/post/164764981414" TargetMode="External"/><Relationship Id="rId34" Type="http://schemas.openxmlformats.org/officeDocument/2006/relationships/hyperlink" Target="http://sigilathenaeum.tumblr.com/post/124887075847" TargetMode="External"/><Relationship Id="rId739" Type="http://schemas.openxmlformats.org/officeDocument/2006/relationships/hyperlink" Target="http://sigilathenaeum.tumblr.com/post/138944840817" TargetMode="External"/><Relationship Id="rId734" Type="http://schemas.openxmlformats.org/officeDocument/2006/relationships/hyperlink" Target="http://sigilathenaeum.tumblr.com/post/154483230912" TargetMode="External"/><Relationship Id="rId733" Type="http://schemas.openxmlformats.org/officeDocument/2006/relationships/hyperlink" Target="http://sigilathenaeum.tumblr.com/post/162318253402" TargetMode="External"/><Relationship Id="rId732" Type="http://schemas.openxmlformats.org/officeDocument/2006/relationships/hyperlink" Target="http://sigilathenaeum.tumblr.com/post/137627625327" TargetMode="External"/><Relationship Id="rId731" Type="http://schemas.openxmlformats.org/officeDocument/2006/relationships/hyperlink" Target="http://sigilathenaeum.tumblr.com/post/137558968672" TargetMode="External"/><Relationship Id="rId738" Type="http://schemas.openxmlformats.org/officeDocument/2006/relationships/hyperlink" Target="http://sigilathenaeum.tumblr.com/post/140938740772" TargetMode="External"/><Relationship Id="rId737" Type="http://schemas.openxmlformats.org/officeDocument/2006/relationships/hyperlink" Target="http://sigilathenaeum.tumblr.com/post/161059548962" TargetMode="External"/><Relationship Id="rId736" Type="http://schemas.openxmlformats.org/officeDocument/2006/relationships/hyperlink" Target="http://sigilathenaeum.tumblr.com/post/138945039407" TargetMode="External"/><Relationship Id="rId735" Type="http://schemas.openxmlformats.org/officeDocument/2006/relationships/hyperlink" Target="http://sigilathenaeum.tumblr.com/post/137953328017" TargetMode="External"/><Relationship Id="rId37" Type="http://schemas.openxmlformats.org/officeDocument/2006/relationships/hyperlink" Target="http://sigilathenaeum.tumblr.com/post/127038982877" TargetMode="External"/><Relationship Id="rId36" Type="http://schemas.openxmlformats.org/officeDocument/2006/relationships/hyperlink" Target="http://sigilathenaeum.tumblr.com/post/127038982877" TargetMode="External"/><Relationship Id="rId39" Type="http://schemas.openxmlformats.org/officeDocument/2006/relationships/hyperlink" Target="http://sigilathenaeum.tumblr.com/post/129883963807" TargetMode="External"/><Relationship Id="rId38" Type="http://schemas.openxmlformats.org/officeDocument/2006/relationships/hyperlink" Target="http://sigilathenaeum.tumblr.com/post/129883963807" TargetMode="External"/><Relationship Id="rId730" Type="http://schemas.openxmlformats.org/officeDocument/2006/relationships/hyperlink" Target="http://sigilathenaeum.tumblr.com/post/156274100345" TargetMode="External"/><Relationship Id="rId1320" Type="http://schemas.openxmlformats.org/officeDocument/2006/relationships/hyperlink" Target="http://sigilathenaeum.tumblr.com/post/141104879157" TargetMode="External"/><Relationship Id="rId1321" Type="http://schemas.openxmlformats.org/officeDocument/2006/relationships/hyperlink" Target="http://sigilathenaeum.tumblr.com/post/141467754277" TargetMode="External"/><Relationship Id="rId1322" Type="http://schemas.openxmlformats.org/officeDocument/2006/relationships/hyperlink" Target="http://sigilathenaeum.tumblr.com/post/141407297487" TargetMode="External"/><Relationship Id="rId1356" Type="http://schemas.openxmlformats.org/officeDocument/2006/relationships/hyperlink" Target="http://sigilathenaeum.tumblr.com/post/166827745571" TargetMode="External"/><Relationship Id="rId1357" Type="http://schemas.openxmlformats.org/officeDocument/2006/relationships/hyperlink" Target="http://sigilathenaeum.tumblr.com/post/166859909995" TargetMode="External"/><Relationship Id="rId20" Type="http://schemas.openxmlformats.org/officeDocument/2006/relationships/hyperlink" Target="http://sigilathenaeum.tumblr.com/post/141467517482" TargetMode="External"/><Relationship Id="rId1358" Type="http://schemas.openxmlformats.org/officeDocument/2006/relationships/hyperlink" Target="http://sigilathenaeum.tumblr.com/post/174544803946" TargetMode="External"/><Relationship Id="rId1359" Type="http://schemas.openxmlformats.org/officeDocument/2006/relationships/hyperlink" Target="http://sigilathenaeum.tumblr.com/post/175088916037" TargetMode="External"/><Relationship Id="rId22" Type="http://schemas.openxmlformats.org/officeDocument/2006/relationships/hyperlink" Target="http://sigilathenaeum.tumblr.com/post/141407241487" TargetMode="External"/><Relationship Id="rId21" Type="http://schemas.openxmlformats.org/officeDocument/2006/relationships/hyperlink" Target="http://sigilathenaeum.tumblr.com/post/141467517482" TargetMode="External"/><Relationship Id="rId24" Type="http://schemas.openxmlformats.org/officeDocument/2006/relationships/hyperlink" Target="http://sigilathenaeum.tumblr.com/post/155907279536" TargetMode="External"/><Relationship Id="rId23" Type="http://schemas.openxmlformats.org/officeDocument/2006/relationships/hyperlink" Target="http://sigilathenaeum.tumblr.com/post/141407241487" TargetMode="External"/><Relationship Id="rId767" Type="http://schemas.openxmlformats.org/officeDocument/2006/relationships/hyperlink" Target="http://sigilathenaeum.tumblr.com/post/133360787032" TargetMode="External"/><Relationship Id="rId766" Type="http://schemas.openxmlformats.org/officeDocument/2006/relationships/hyperlink" Target="http://sigilathenaeum.tumblr.com/post/151159011651" TargetMode="External"/><Relationship Id="rId765" Type="http://schemas.openxmlformats.org/officeDocument/2006/relationships/hyperlink" Target="http://sigilathenaeum.tumblr.com/post/132635894157" TargetMode="External"/><Relationship Id="rId764" Type="http://schemas.openxmlformats.org/officeDocument/2006/relationships/hyperlink" Target="http://sigilathenaeum.tumblr.com/post/132372544662" TargetMode="External"/><Relationship Id="rId769" Type="http://schemas.openxmlformats.org/officeDocument/2006/relationships/hyperlink" Target="http://sigilathenaeum.tumblr.com/post/154036283083" TargetMode="External"/><Relationship Id="rId768" Type="http://schemas.openxmlformats.org/officeDocument/2006/relationships/hyperlink" Target="http://sigilathenaeum.tumblr.com/post/133732934732" TargetMode="External"/><Relationship Id="rId26" Type="http://schemas.openxmlformats.org/officeDocument/2006/relationships/hyperlink" Target="http://sigilathenaeum.tumblr.com/post/137728427932" TargetMode="External"/><Relationship Id="rId25" Type="http://schemas.openxmlformats.org/officeDocument/2006/relationships/hyperlink" Target="http://sigilathenaeum.tumblr.com/post/137728427932" TargetMode="External"/><Relationship Id="rId28" Type="http://schemas.openxmlformats.org/officeDocument/2006/relationships/hyperlink" Target="http://sigilathenaeum.tumblr.com/post/140535222512" TargetMode="External"/><Relationship Id="rId1350" Type="http://schemas.openxmlformats.org/officeDocument/2006/relationships/hyperlink" Target="http://sigilathenaeum.tumblr.com/post/159843773171" TargetMode="External"/><Relationship Id="rId27" Type="http://schemas.openxmlformats.org/officeDocument/2006/relationships/hyperlink" Target="http://sigilathenaeum.tumblr.com/post/140535222512" TargetMode="External"/><Relationship Id="rId1351" Type="http://schemas.openxmlformats.org/officeDocument/2006/relationships/hyperlink" Target="http://sigilathenaeum.tumblr.com/post/161249216872" TargetMode="External"/><Relationship Id="rId763" Type="http://schemas.openxmlformats.org/officeDocument/2006/relationships/hyperlink" Target="http://sigilathenaeum.tumblr.com/post/151166637776" TargetMode="External"/><Relationship Id="rId1352" Type="http://schemas.openxmlformats.org/officeDocument/2006/relationships/hyperlink" Target="http://sigilathenaeum.tumblr.com/post/159871639117" TargetMode="External"/><Relationship Id="rId29" Type="http://schemas.openxmlformats.org/officeDocument/2006/relationships/hyperlink" Target="http://sigilathenaeum.tumblr.com/post/149186748844" TargetMode="External"/><Relationship Id="rId762" Type="http://schemas.openxmlformats.org/officeDocument/2006/relationships/hyperlink" Target="http://sigilathenaeum.tumblr.com/post/132121973802" TargetMode="External"/><Relationship Id="rId1353" Type="http://schemas.openxmlformats.org/officeDocument/2006/relationships/hyperlink" Target="http://sigilathenaeum.tumblr.com/post/162317961312" TargetMode="External"/><Relationship Id="rId761" Type="http://schemas.openxmlformats.org/officeDocument/2006/relationships/hyperlink" Target="http://sigilathenaeum.tumblr.com/post/132121973802" TargetMode="External"/><Relationship Id="rId1354" Type="http://schemas.openxmlformats.org/officeDocument/2006/relationships/hyperlink" Target="http://sigilathenaeum.tumblr.com/post/163767001770" TargetMode="External"/><Relationship Id="rId760" Type="http://schemas.openxmlformats.org/officeDocument/2006/relationships/hyperlink" Target="http://sigilathenaeum.tumblr.com/post/130653598667" TargetMode="External"/><Relationship Id="rId1355" Type="http://schemas.openxmlformats.org/officeDocument/2006/relationships/hyperlink" Target="http://sigilathenaeum.tumblr.com/post/165488938654" TargetMode="External"/><Relationship Id="rId1345" Type="http://schemas.openxmlformats.org/officeDocument/2006/relationships/hyperlink" Target="http://sigilathenaeum.tumblr.com/post/159426858089" TargetMode="External"/><Relationship Id="rId1346" Type="http://schemas.openxmlformats.org/officeDocument/2006/relationships/hyperlink" Target="http://sigilathenaeum.tumblr.com/post/159426858089" TargetMode="External"/><Relationship Id="rId1347" Type="http://schemas.openxmlformats.org/officeDocument/2006/relationships/hyperlink" Target="http://sigilathenaeum.tumblr.com/post/159872081527" TargetMode="External"/><Relationship Id="rId1348" Type="http://schemas.openxmlformats.org/officeDocument/2006/relationships/hyperlink" Target="http://sigilathenaeum.tumblr.com/post/159846203696" TargetMode="External"/><Relationship Id="rId11" Type="http://schemas.openxmlformats.org/officeDocument/2006/relationships/hyperlink" Target="http://sigilathenaeum.tumblr.com/post/133112793912" TargetMode="External"/><Relationship Id="rId1349" Type="http://schemas.openxmlformats.org/officeDocument/2006/relationships/hyperlink" Target="http://sigilathenaeum.tumblr.com/post/159842937011" TargetMode="External"/><Relationship Id="rId10" Type="http://schemas.openxmlformats.org/officeDocument/2006/relationships/hyperlink" Target="http://sigilathenaeum.tumblr.com/post/183434478745" TargetMode="External"/><Relationship Id="rId13" Type="http://schemas.openxmlformats.org/officeDocument/2006/relationships/hyperlink" Target="http://sigilathenaeum.tumblr.com/post/161906016665" TargetMode="External"/><Relationship Id="rId12" Type="http://schemas.openxmlformats.org/officeDocument/2006/relationships/hyperlink" Target="http://sigilathenaeum.tumblr.com/post/133112793912" TargetMode="External"/><Relationship Id="rId756" Type="http://schemas.openxmlformats.org/officeDocument/2006/relationships/hyperlink" Target="http://sigilathenaeum.tumblr.com/post/129540203577" TargetMode="External"/><Relationship Id="rId755" Type="http://schemas.openxmlformats.org/officeDocument/2006/relationships/hyperlink" Target="http://sigilathenaeum.tumblr.com/post/166959600742" TargetMode="External"/><Relationship Id="rId754" Type="http://schemas.openxmlformats.org/officeDocument/2006/relationships/hyperlink" Target="http://sigilathenaeum.tumblr.com/post/166267786660" TargetMode="External"/><Relationship Id="rId753" Type="http://schemas.openxmlformats.org/officeDocument/2006/relationships/hyperlink" Target="http://sigilathenaeum.tumblr.com/post/164948269343" TargetMode="External"/><Relationship Id="rId759" Type="http://schemas.openxmlformats.org/officeDocument/2006/relationships/hyperlink" Target="http://sigilathenaeum.tumblr.com/post/128964895317" TargetMode="External"/><Relationship Id="rId758" Type="http://schemas.openxmlformats.org/officeDocument/2006/relationships/hyperlink" Target="http://sigilathenaeum.tumblr.com/post/128912387307" TargetMode="External"/><Relationship Id="rId757" Type="http://schemas.openxmlformats.org/officeDocument/2006/relationships/hyperlink" Target="http://sigilathenaeum.tumblr.com/post/130004486202" TargetMode="External"/><Relationship Id="rId15" Type="http://schemas.openxmlformats.org/officeDocument/2006/relationships/hyperlink" Target="http://sigilathenaeum.tumblr.com/post/140706927447" TargetMode="External"/><Relationship Id="rId14" Type="http://schemas.openxmlformats.org/officeDocument/2006/relationships/hyperlink" Target="http://sigilathenaeum.tumblr.com/post/140706927447" TargetMode="External"/><Relationship Id="rId17" Type="http://schemas.openxmlformats.org/officeDocument/2006/relationships/hyperlink" Target="http://sigilathenaeum.tumblr.com/post/134492025447" TargetMode="External"/><Relationship Id="rId16" Type="http://schemas.openxmlformats.org/officeDocument/2006/relationships/hyperlink" Target="http://sigilathenaeum.tumblr.com/post/134492025447" TargetMode="External"/><Relationship Id="rId1340" Type="http://schemas.openxmlformats.org/officeDocument/2006/relationships/hyperlink" Target="http://sigilathenaeum.tumblr.com/post/155905061595" TargetMode="External"/><Relationship Id="rId19" Type="http://schemas.openxmlformats.org/officeDocument/2006/relationships/hyperlink" Target="http://sigilathenaeum.tumblr.com/post/141467558312" TargetMode="External"/><Relationship Id="rId752" Type="http://schemas.openxmlformats.org/officeDocument/2006/relationships/hyperlink" Target="http://sigilathenaeum.tumblr.com/post/156597685753" TargetMode="External"/><Relationship Id="rId1341" Type="http://schemas.openxmlformats.org/officeDocument/2006/relationships/hyperlink" Target="http://sigilathenaeum.tumblr.com/post/156279905524" TargetMode="External"/><Relationship Id="rId18" Type="http://schemas.openxmlformats.org/officeDocument/2006/relationships/hyperlink" Target="http://sigilathenaeum.tumblr.com/post/141467558312" TargetMode="External"/><Relationship Id="rId751" Type="http://schemas.openxmlformats.org/officeDocument/2006/relationships/hyperlink" Target="http://sigilathenaeum.tumblr.com/post/156599470842" TargetMode="External"/><Relationship Id="rId1342" Type="http://schemas.openxmlformats.org/officeDocument/2006/relationships/hyperlink" Target="http://sigilathenaeum.tumblr.com/post/157403678640" TargetMode="External"/><Relationship Id="rId750" Type="http://schemas.openxmlformats.org/officeDocument/2006/relationships/hyperlink" Target="http://sigilathenaeum.tumblr.com/post/155903957015" TargetMode="External"/><Relationship Id="rId1343" Type="http://schemas.openxmlformats.org/officeDocument/2006/relationships/hyperlink" Target="http://sigilathenaeum.tumblr.com/post/157403678640" TargetMode="External"/><Relationship Id="rId1344" Type="http://schemas.openxmlformats.org/officeDocument/2006/relationships/hyperlink" Target="http://sigilathenaeum.tumblr.com/post/159380731012" TargetMode="External"/><Relationship Id="rId84" Type="http://schemas.openxmlformats.org/officeDocument/2006/relationships/hyperlink" Target="http://sigilathenaeum.tumblr.com/post/137649608587" TargetMode="External"/><Relationship Id="rId1774" Type="http://schemas.openxmlformats.org/officeDocument/2006/relationships/hyperlink" Target="http://sigilathenaeum.tumblr.com/post/135146693457" TargetMode="External"/><Relationship Id="rId83" Type="http://schemas.openxmlformats.org/officeDocument/2006/relationships/hyperlink" Target="http://sigilathenaeum.tumblr.com/post/137649608587" TargetMode="External"/><Relationship Id="rId1775" Type="http://schemas.openxmlformats.org/officeDocument/2006/relationships/hyperlink" Target="http://sigilathenaeum.tumblr.com/post/135086032067" TargetMode="External"/><Relationship Id="rId86" Type="http://schemas.openxmlformats.org/officeDocument/2006/relationships/hyperlink" Target="http://sigilathenaeum.tumblr.com/post/140339171167" TargetMode="External"/><Relationship Id="rId1776" Type="http://schemas.openxmlformats.org/officeDocument/2006/relationships/hyperlink" Target="http://sigilathenaeum.tumblr.com/post/135732623847" TargetMode="External"/><Relationship Id="rId85" Type="http://schemas.openxmlformats.org/officeDocument/2006/relationships/hyperlink" Target="http://sigilathenaeum.tumblr.com/post/140339171167" TargetMode="External"/><Relationship Id="rId1777" Type="http://schemas.openxmlformats.org/officeDocument/2006/relationships/hyperlink" Target="http://sigilathenaeum.tumblr.com/post/174610516459" TargetMode="External"/><Relationship Id="rId88" Type="http://schemas.openxmlformats.org/officeDocument/2006/relationships/hyperlink" Target="http://sigilathenaeum.tumblr.com/post/156457976330" TargetMode="External"/><Relationship Id="rId1778" Type="http://schemas.openxmlformats.org/officeDocument/2006/relationships/hyperlink" Target="http://sigilathenaeum.tumblr.com/post/131831519832" TargetMode="External"/><Relationship Id="rId87" Type="http://schemas.openxmlformats.org/officeDocument/2006/relationships/hyperlink" Target="http://sigilathenaeum.tumblr.com/post/156559175980" TargetMode="External"/><Relationship Id="rId1779" Type="http://schemas.openxmlformats.org/officeDocument/2006/relationships/hyperlink" Target="http://sigilathenaeum.tumblr.com/post/133160493117" TargetMode="External"/><Relationship Id="rId89" Type="http://schemas.openxmlformats.org/officeDocument/2006/relationships/hyperlink" Target="http://sigilathenaeum.tumblr.com/post/159845797948" TargetMode="External"/><Relationship Id="rId709" Type="http://schemas.openxmlformats.org/officeDocument/2006/relationships/hyperlink" Target="http://sigilathenaeum.tumblr.com/post/132636111777" TargetMode="External"/><Relationship Id="rId708" Type="http://schemas.openxmlformats.org/officeDocument/2006/relationships/hyperlink" Target="http://sigilathenaeum.tumblr.com/post/132337468682" TargetMode="External"/><Relationship Id="rId707" Type="http://schemas.openxmlformats.org/officeDocument/2006/relationships/hyperlink" Target="http://sigilathenaeum.tumblr.com/post/140976176457" TargetMode="External"/><Relationship Id="rId706" Type="http://schemas.openxmlformats.org/officeDocument/2006/relationships/hyperlink" Target="http://sigilathenaeum.tumblr.com/post/132031563807" TargetMode="External"/><Relationship Id="rId80" Type="http://schemas.openxmlformats.org/officeDocument/2006/relationships/hyperlink" Target="http://sigilathenaeum.tumblr.com/post/140938984442" TargetMode="External"/><Relationship Id="rId82" Type="http://schemas.openxmlformats.org/officeDocument/2006/relationships/hyperlink" Target="http://sigilathenaeum.tumblr.com/post/137172259247" TargetMode="External"/><Relationship Id="rId81" Type="http://schemas.openxmlformats.org/officeDocument/2006/relationships/hyperlink" Target="http://sigilathenaeum.tumblr.com/post/137172259247" TargetMode="External"/><Relationship Id="rId701" Type="http://schemas.openxmlformats.org/officeDocument/2006/relationships/hyperlink" Target="http://sigilathenaeum.tumblr.com/post/165912031090" TargetMode="External"/><Relationship Id="rId700" Type="http://schemas.openxmlformats.org/officeDocument/2006/relationships/hyperlink" Target="http://sigilathenaeum.tumblr.com/post/145131838872" TargetMode="External"/><Relationship Id="rId705" Type="http://schemas.openxmlformats.org/officeDocument/2006/relationships/hyperlink" Target="http://sigilathenaeum.tumblr.com/post/140700838662" TargetMode="External"/><Relationship Id="rId704" Type="http://schemas.openxmlformats.org/officeDocument/2006/relationships/hyperlink" Target="http://sigilathenaeum.tumblr.com/post/165524786357" TargetMode="External"/><Relationship Id="rId703" Type="http://schemas.openxmlformats.org/officeDocument/2006/relationships/hyperlink" Target="http://sigilathenaeum.tumblr.com/post/165877780138" TargetMode="External"/><Relationship Id="rId702" Type="http://schemas.openxmlformats.org/officeDocument/2006/relationships/hyperlink" Target="http://sigilathenaeum.tumblr.com/post/137171845917" TargetMode="External"/><Relationship Id="rId1770" Type="http://schemas.openxmlformats.org/officeDocument/2006/relationships/hyperlink" Target="http://sigilathenaeum.tumblr.com/post/132545957612" TargetMode="External"/><Relationship Id="rId1771" Type="http://schemas.openxmlformats.org/officeDocument/2006/relationships/hyperlink" Target="http://sigilathenaeum.tumblr.com/post/131919937852" TargetMode="External"/><Relationship Id="rId1772" Type="http://schemas.openxmlformats.org/officeDocument/2006/relationships/hyperlink" Target="http://sigilathenaeum.tumblr.com/post/134689236157" TargetMode="External"/><Relationship Id="rId1773" Type="http://schemas.openxmlformats.org/officeDocument/2006/relationships/hyperlink" Target="http://sigilathenaeum.tumblr.com/post/139429451022" TargetMode="External"/><Relationship Id="rId73" Type="http://schemas.openxmlformats.org/officeDocument/2006/relationships/hyperlink" Target="http://sigilathenaeum.tumblr.com/post/134746271667" TargetMode="External"/><Relationship Id="rId1763" Type="http://schemas.openxmlformats.org/officeDocument/2006/relationships/hyperlink" Target="http://sigilathenaeum.tumblr.com/post/140586146357" TargetMode="External"/><Relationship Id="rId72" Type="http://schemas.openxmlformats.org/officeDocument/2006/relationships/hyperlink" Target="http://sigilathenaeum.tumblr.com/post/134746271667" TargetMode="External"/><Relationship Id="rId1764" Type="http://schemas.openxmlformats.org/officeDocument/2006/relationships/hyperlink" Target="http://sigilathenaeum.tumblr.com/post/133497437702" TargetMode="External"/><Relationship Id="rId75" Type="http://schemas.openxmlformats.org/officeDocument/2006/relationships/hyperlink" Target="http://sigilathenaeum.tumblr.com/post/135732692737" TargetMode="External"/><Relationship Id="rId1765" Type="http://schemas.openxmlformats.org/officeDocument/2006/relationships/hyperlink" Target="http://sigilathenaeum.tumblr.com/post/146110788450" TargetMode="External"/><Relationship Id="rId74" Type="http://schemas.openxmlformats.org/officeDocument/2006/relationships/hyperlink" Target="http://sigilathenaeum.tumblr.com/post/134746271667" TargetMode="External"/><Relationship Id="rId1766" Type="http://schemas.openxmlformats.org/officeDocument/2006/relationships/hyperlink" Target="http://sigilathenaeum.tumblr.com/post/181531779185" TargetMode="External"/><Relationship Id="rId77" Type="http://schemas.openxmlformats.org/officeDocument/2006/relationships/hyperlink" Target="http://sigilathenaeum.tumblr.com/post/136626404062" TargetMode="External"/><Relationship Id="rId1767" Type="http://schemas.openxmlformats.org/officeDocument/2006/relationships/hyperlink" Target="http://sigilathenaeum.tumblr.com/post/167606843962" TargetMode="External"/><Relationship Id="rId76" Type="http://schemas.openxmlformats.org/officeDocument/2006/relationships/hyperlink" Target="http://sigilathenaeum.tumblr.com/post/135732692737" TargetMode="External"/><Relationship Id="rId1768" Type="http://schemas.openxmlformats.org/officeDocument/2006/relationships/hyperlink" Target="http://sigilathenaeum.tumblr.com/post/137953121372" TargetMode="External"/><Relationship Id="rId79" Type="http://schemas.openxmlformats.org/officeDocument/2006/relationships/hyperlink" Target="http://sigilathenaeum.tumblr.com/post/140938984442" TargetMode="External"/><Relationship Id="rId1769" Type="http://schemas.openxmlformats.org/officeDocument/2006/relationships/hyperlink" Target="http://sigilathenaeum.tumblr.com/post/132828926587" TargetMode="External"/><Relationship Id="rId78" Type="http://schemas.openxmlformats.org/officeDocument/2006/relationships/hyperlink" Target="http://sigilathenaeum.tumblr.com/post/136626404062" TargetMode="External"/><Relationship Id="rId71" Type="http://schemas.openxmlformats.org/officeDocument/2006/relationships/hyperlink" Target="http://sigilathenaeum.tumblr.com/post/134746271667" TargetMode="External"/><Relationship Id="rId70" Type="http://schemas.openxmlformats.org/officeDocument/2006/relationships/hyperlink" Target="http://sigilathenaeum.tumblr.com/post/130096699932" TargetMode="External"/><Relationship Id="rId1760" Type="http://schemas.openxmlformats.org/officeDocument/2006/relationships/hyperlink" Target="http://sigilathenaeum.tumblr.com/post/159424311473" TargetMode="External"/><Relationship Id="rId1761" Type="http://schemas.openxmlformats.org/officeDocument/2006/relationships/hyperlink" Target="http://sigilathenaeum.tumblr.com/post/166515176902" TargetMode="External"/><Relationship Id="rId1762" Type="http://schemas.openxmlformats.org/officeDocument/2006/relationships/hyperlink" Target="http://sigilathenaeum.tumblr.com/post/175022115222" TargetMode="External"/><Relationship Id="rId62" Type="http://schemas.openxmlformats.org/officeDocument/2006/relationships/hyperlink" Target="http://sigilathenaeum.tumblr.com/post/133733197717" TargetMode="External"/><Relationship Id="rId1312" Type="http://schemas.openxmlformats.org/officeDocument/2006/relationships/hyperlink" Target="http://sigilathenaeum.tumblr.com/post/140586474132" TargetMode="External"/><Relationship Id="rId1796" Type="http://schemas.openxmlformats.org/officeDocument/2006/relationships/hyperlink" Target="http://sigilathenaeum.tumblr.com/post/140245586167" TargetMode="External"/><Relationship Id="rId61" Type="http://schemas.openxmlformats.org/officeDocument/2006/relationships/hyperlink" Target="http://sigilathenaeum.tumblr.com/post/133733197717" TargetMode="External"/><Relationship Id="rId1313" Type="http://schemas.openxmlformats.org/officeDocument/2006/relationships/hyperlink" Target="http://sigilathenaeum.tumblr.com/post/140639405952" TargetMode="External"/><Relationship Id="rId1797" Type="http://schemas.openxmlformats.org/officeDocument/2006/relationships/hyperlink" Target="http://sigilathenaeum.tumblr.com/post/141512486147" TargetMode="External"/><Relationship Id="rId64" Type="http://schemas.openxmlformats.org/officeDocument/2006/relationships/hyperlink" Target="http://sigilathenaeum.tumblr.com/post/133884650417" TargetMode="External"/><Relationship Id="rId1314" Type="http://schemas.openxmlformats.org/officeDocument/2006/relationships/hyperlink" Target="http://sigilathenaeum.tumblr.com/post/140706137327" TargetMode="External"/><Relationship Id="rId1798" Type="http://schemas.openxmlformats.org/officeDocument/2006/relationships/hyperlink" Target="http://sigilathenaeum.tumblr.com/post/141104975762" TargetMode="External"/><Relationship Id="rId63" Type="http://schemas.openxmlformats.org/officeDocument/2006/relationships/hyperlink" Target="http://sigilathenaeum.tumblr.com/post/133884650417" TargetMode="External"/><Relationship Id="rId1315" Type="http://schemas.openxmlformats.org/officeDocument/2006/relationships/hyperlink" Target="http://sigilathenaeum.tumblr.com/post/140975364362" TargetMode="External"/><Relationship Id="rId1799" Type="http://schemas.openxmlformats.org/officeDocument/2006/relationships/hyperlink" Target="http://sigilathenaeum.tumblr.com/post/134688908052" TargetMode="External"/><Relationship Id="rId66" Type="http://schemas.openxmlformats.org/officeDocument/2006/relationships/hyperlink" Target="http://sigilathenaeum.tumblr.com/post/134426235912" TargetMode="External"/><Relationship Id="rId1316" Type="http://schemas.openxmlformats.org/officeDocument/2006/relationships/hyperlink" Target="http://sigilathenaeum.tumblr.com/post/140975309207" TargetMode="External"/><Relationship Id="rId65" Type="http://schemas.openxmlformats.org/officeDocument/2006/relationships/hyperlink" Target="http://sigilathenaeum.tumblr.com/post/134426235912" TargetMode="External"/><Relationship Id="rId1317" Type="http://schemas.openxmlformats.org/officeDocument/2006/relationships/hyperlink" Target="http://sigilathenaeum.tumblr.com/post/155907844280" TargetMode="External"/><Relationship Id="rId68" Type="http://schemas.openxmlformats.org/officeDocument/2006/relationships/hyperlink" Target="http://sigilathenaeum.tumblr.com/post/134660721602" TargetMode="External"/><Relationship Id="rId1318" Type="http://schemas.openxmlformats.org/officeDocument/2006/relationships/hyperlink" Target="http://sigilathenaeum.tumblr.com/post/141031729172" TargetMode="External"/><Relationship Id="rId67" Type="http://schemas.openxmlformats.org/officeDocument/2006/relationships/hyperlink" Target="http://sigilathenaeum.tumblr.com/post/134660721602" TargetMode="External"/><Relationship Id="rId1319" Type="http://schemas.openxmlformats.org/officeDocument/2006/relationships/hyperlink" Target="http://sigilathenaeum.tumblr.com/post/141031373922" TargetMode="External"/><Relationship Id="rId729" Type="http://schemas.openxmlformats.org/officeDocument/2006/relationships/hyperlink" Target="http://sigilathenaeum.tumblr.com/post/137020322522" TargetMode="External"/><Relationship Id="rId728" Type="http://schemas.openxmlformats.org/officeDocument/2006/relationships/hyperlink" Target="http://sigilathenaeum.tumblr.com/post/137020322522" TargetMode="External"/><Relationship Id="rId60" Type="http://schemas.openxmlformats.org/officeDocument/2006/relationships/hyperlink" Target="http://sigilathenaeum.tumblr.com/post/133243410562" TargetMode="External"/><Relationship Id="rId723" Type="http://schemas.openxmlformats.org/officeDocument/2006/relationships/hyperlink" Target="http://sigilathenaeum.tumblr.com/post/136121066407" TargetMode="External"/><Relationship Id="rId722" Type="http://schemas.openxmlformats.org/officeDocument/2006/relationships/hyperlink" Target="http://sigilathenaeum.tumblr.com/post/148021261507" TargetMode="External"/><Relationship Id="rId721" Type="http://schemas.openxmlformats.org/officeDocument/2006/relationships/hyperlink" Target="http://sigilathenaeum.tumblr.com/post/148021261507" TargetMode="External"/><Relationship Id="rId720" Type="http://schemas.openxmlformats.org/officeDocument/2006/relationships/hyperlink" Target="http://sigilathenaeum.tumblr.com/post/135732761257" TargetMode="External"/><Relationship Id="rId727" Type="http://schemas.openxmlformats.org/officeDocument/2006/relationships/hyperlink" Target="http://sigilathenaeum.tumblr.com/post/136051404697" TargetMode="External"/><Relationship Id="rId726" Type="http://schemas.openxmlformats.org/officeDocument/2006/relationships/hyperlink" Target="http://sigilathenaeum.tumblr.com/post/136051404697" TargetMode="External"/><Relationship Id="rId725" Type="http://schemas.openxmlformats.org/officeDocument/2006/relationships/hyperlink" Target="http://sigilathenaeum.tumblr.com/post/156274100345" TargetMode="External"/><Relationship Id="rId724" Type="http://schemas.openxmlformats.org/officeDocument/2006/relationships/hyperlink" Target="http://sigilathenaeum.tumblr.com/post/156275183704" TargetMode="External"/><Relationship Id="rId69" Type="http://schemas.openxmlformats.org/officeDocument/2006/relationships/hyperlink" Target="http://sigilathenaeum.tumblr.com/post/130096699932" TargetMode="External"/><Relationship Id="rId1790" Type="http://schemas.openxmlformats.org/officeDocument/2006/relationships/hyperlink" Target="http://sigilathenaeum.tumblr.com/post/133968768082" TargetMode="External"/><Relationship Id="rId1791" Type="http://schemas.openxmlformats.org/officeDocument/2006/relationships/hyperlink" Target="http://sigilathenaeum.tumblr.com/post/134434994402" TargetMode="External"/><Relationship Id="rId1792" Type="http://schemas.openxmlformats.org/officeDocument/2006/relationships/hyperlink" Target="http://sigilathenaeum.tumblr.com/post/134553482417" TargetMode="External"/><Relationship Id="rId1793" Type="http://schemas.openxmlformats.org/officeDocument/2006/relationships/hyperlink" Target="http://sigilathenaeum.tumblr.com/post/134560516907" TargetMode="External"/><Relationship Id="rId1310" Type="http://schemas.openxmlformats.org/officeDocument/2006/relationships/hyperlink" Target="http://sigilathenaeum.tumblr.com/post/140165350447" TargetMode="External"/><Relationship Id="rId1794" Type="http://schemas.openxmlformats.org/officeDocument/2006/relationships/hyperlink" Target="http://sigilathenaeum.tumblr.com/post/134560516907" TargetMode="External"/><Relationship Id="rId1311" Type="http://schemas.openxmlformats.org/officeDocument/2006/relationships/hyperlink" Target="http://sigilathenaeum.tumblr.com/post/140245769847" TargetMode="External"/><Relationship Id="rId1795" Type="http://schemas.openxmlformats.org/officeDocument/2006/relationships/hyperlink" Target="http://sigilathenaeum.tumblr.com/post/131585466887" TargetMode="External"/><Relationship Id="rId51" Type="http://schemas.openxmlformats.org/officeDocument/2006/relationships/hyperlink" Target="http://sigilathenaeum.tumblr.com/post/131831921097" TargetMode="External"/><Relationship Id="rId1301" Type="http://schemas.openxmlformats.org/officeDocument/2006/relationships/hyperlink" Target="http://sigilathenaeum.tumblr.com/post/138427989437" TargetMode="External"/><Relationship Id="rId1785" Type="http://schemas.openxmlformats.org/officeDocument/2006/relationships/hyperlink" Target="http://sigilathenaeum.tumblr.com/post/141496547872" TargetMode="External"/><Relationship Id="rId50" Type="http://schemas.openxmlformats.org/officeDocument/2006/relationships/hyperlink" Target="http://sigilathenaeum.tumblr.com/post/131831921097" TargetMode="External"/><Relationship Id="rId1302" Type="http://schemas.openxmlformats.org/officeDocument/2006/relationships/hyperlink" Target="http://sigilathenaeum.tumblr.com/post/138427747117" TargetMode="External"/><Relationship Id="rId1786" Type="http://schemas.openxmlformats.org/officeDocument/2006/relationships/hyperlink" Target="http://sigilathenaeum.tumblr.com/post/141496547872" TargetMode="External"/><Relationship Id="rId53" Type="http://schemas.openxmlformats.org/officeDocument/2006/relationships/hyperlink" Target="https://sigilathenaeum.tumblr.com/post/624563259171848192" TargetMode="External"/><Relationship Id="rId1303" Type="http://schemas.openxmlformats.org/officeDocument/2006/relationships/hyperlink" Target="http://sigilathenaeum.tumblr.com/post/138582761487" TargetMode="External"/><Relationship Id="rId1787" Type="http://schemas.openxmlformats.org/officeDocument/2006/relationships/hyperlink" Target="http://sigilathenaeum.tumblr.com/post/141407199187" TargetMode="External"/><Relationship Id="rId52" Type="http://schemas.openxmlformats.org/officeDocument/2006/relationships/hyperlink" Target="http://sigilathenaeum.tumblr.com/post/146118856354" TargetMode="External"/><Relationship Id="rId1304" Type="http://schemas.openxmlformats.org/officeDocument/2006/relationships/hyperlink" Target="http://sigilathenaeum.tumblr.com/post/138879235487" TargetMode="External"/><Relationship Id="rId1788" Type="http://schemas.openxmlformats.org/officeDocument/2006/relationships/hyperlink" Target="http://sigilathenaeum.tumblr.com/post/134689304342" TargetMode="External"/><Relationship Id="rId55" Type="http://schemas.openxmlformats.org/officeDocument/2006/relationships/hyperlink" Target="http://sigilathenaeum.tumblr.com/post/132244218627" TargetMode="External"/><Relationship Id="rId1305" Type="http://schemas.openxmlformats.org/officeDocument/2006/relationships/hyperlink" Target="http://sigilathenaeum.tumblr.com/post/165238368647" TargetMode="External"/><Relationship Id="rId1789" Type="http://schemas.openxmlformats.org/officeDocument/2006/relationships/hyperlink" Target="http://sigilathenaeum.tumblr.com/post/141512681897" TargetMode="External"/><Relationship Id="rId54" Type="http://schemas.openxmlformats.org/officeDocument/2006/relationships/hyperlink" Target="https://sigilathenaeum.tumblr.com/post/624563259171848192" TargetMode="External"/><Relationship Id="rId1306" Type="http://schemas.openxmlformats.org/officeDocument/2006/relationships/hyperlink" Target="http://sigilathenaeum.tumblr.com/post/138933191877" TargetMode="External"/><Relationship Id="rId57" Type="http://schemas.openxmlformats.org/officeDocument/2006/relationships/hyperlink" Target="http://sigilathenaeum.tumblr.com/post/132244172697" TargetMode="External"/><Relationship Id="rId1307" Type="http://schemas.openxmlformats.org/officeDocument/2006/relationships/hyperlink" Target="http://sigilathenaeum.tumblr.com/post/139497183022" TargetMode="External"/><Relationship Id="rId56" Type="http://schemas.openxmlformats.org/officeDocument/2006/relationships/hyperlink" Target="http://sigilathenaeum.tumblr.com/post/132244218627" TargetMode="External"/><Relationship Id="rId1308" Type="http://schemas.openxmlformats.org/officeDocument/2006/relationships/hyperlink" Target="http://sigilathenaeum.tumblr.com/post/139497183022" TargetMode="External"/><Relationship Id="rId1309" Type="http://schemas.openxmlformats.org/officeDocument/2006/relationships/hyperlink" Target="http://sigilathenaeum.tumblr.com/post/139805029837" TargetMode="External"/><Relationship Id="rId719" Type="http://schemas.openxmlformats.org/officeDocument/2006/relationships/hyperlink" Target="http://sigilathenaeum.tumblr.com/post/135280979077" TargetMode="External"/><Relationship Id="rId718" Type="http://schemas.openxmlformats.org/officeDocument/2006/relationships/hyperlink" Target="http://sigilathenaeum.tumblr.com/post/135345850757" TargetMode="External"/><Relationship Id="rId717" Type="http://schemas.openxmlformats.org/officeDocument/2006/relationships/hyperlink" Target="http://sigilathenaeum.tumblr.com/post/134661132832" TargetMode="External"/><Relationship Id="rId712" Type="http://schemas.openxmlformats.org/officeDocument/2006/relationships/hyperlink" Target="http://sigilathenaeum.tumblr.com/post/155173070245" TargetMode="External"/><Relationship Id="rId711" Type="http://schemas.openxmlformats.org/officeDocument/2006/relationships/hyperlink" Target="http://sigilathenaeum.tumblr.com/post/132911143292" TargetMode="External"/><Relationship Id="rId710" Type="http://schemas.openxmlformats.org/officeDocument/2006/relationships/hyperlink" Target="http://sigilathenaeum.tumblr.com/post/132829316367" TargetMode="External"/><Relationship Id="rId716" Type="http://schemas.openxmlformats.org/officeDocument/2006/relationships/hyperlink" Target="http://sigilathenaeum.tumblr.com/post/134491925867" TargetMode="External"/><Relationship Id="rId715" Type="http://schemas.openxmlformats.org/officeDocument/2006/relationships/hyperlink" Target="http://sigilathenaeum.tumblr.com/post/156275183704" TargetMode="External"/><Relationship Id="rId714" Type="http://schemas.openxmlformats.org/officeDocument/2006/relationships/hyperlink" Target="http://sigilathenaeum.tumblr.com/post/133878720252" TargetMode="External"/><Relationship Id="rId713" Type="http://schemas.openxmlformats.org/officeDocument/2006/relationships/hyperlink" Target="http://sigilathenaeum.tumblr.com/post/133361027192" TargetMode="External"/><Relationship Id="rId59" Type="http://schemas.openxmlformats.org/officeDocument/2006/relationships/hyperlink" Target="http://sigilathenaeum.tumblr.com/post/133243410562" TargetMode="External"/><Relationship Id="rId58" Type="http://schemas.openxmlformats.org/officeDocument/2006/relationships/hyperlink" Target="http://sigilathenaeum.tumblr.com/post/132244172697" TargetMode="External"/><Relationship Id="rId1780" Type="http://schemas.openxmlformats.org/officeDocument/2006/relationships/hyperlink" Target="http://sigilathenaeum.tumblr.com/post/131061769797" TargetMode="External"/><Relationship Id="rId1781" Type="http://schemas.openxmlformats.org/officeDocument/2006/relationships/hyperlink" Target="http://sigilathenaeum.tumblr.com/post/139746355137" TargetMode="External"/><Relationship Id="rId1782" Type="http://schemas.openxmlformats.org/officeDocument/2006/relationships/hyperlink" Target="http://sigilathenaeum.tumblr.com/post/139746355137" TargetMode="External"/><Relationship Id="rId1783" Type="http://schemas.openxmlformats.org/officeDocument/2006/relationships/hyperlink" Target="http://sigilathenaeum.tumblr.com/post/166157713032" TargetMode="External"/><Relationship Id="rId1300" Type="http://schemas.openxmlformats.org/officeDocument/2006/relationships/hyperlink" Target="http://sigilathenaeum.tumblr.com/post/138119645162" TargetMode="External"/><Relationship Id="rId1784" Type="http://schemas.openxmlformats.org/officeDocument/2006/relationships/hyperlink" Target="http://sigilathenaeum.tumblr.com/post/133968917267" TargetMode="External"/><Relationship Id="rId349" Type="http://schemas.openxmlformats.org/officeDocument/2006/relationships/hyperlink" Target="http://sigilathenaeum.tumblr.com/post/123165829762" TargetMode="External"/><Relationship Id="rId348" Type="http://schemas.openxmlformats.org/officeDocument/2006/relationships/hyperlink" Target="http://sigilathenaeum.tumblr.com/post/123165829762" TargetMode="External"/><Relationship Id="rId347" Type="http://schemas.openxmlformats.org/officeDocument/2006/relationships/hyperlink" Target="http://sigilathenaeum.tumblr.com/post/127666252587" TargetMode="External"/><Relationship Id="rId346" Type="http://schemas.openxmlformats.org/officeDocument/2006/relationships/hyperlink" Target="http://sigilathenaeum.tumblr.com/post/127666252587" TargetMode="External"/><Relationship Id="rId341" Type="http://schemas.openxmlformats.org/officeDocument/2006/relationships/hyperlink" Target="http://sigilathenaeum.tumblr.com/post/153995324593" TargetMode="External"/><Relationship Id="rId340" Type="http://schemas.openxmlformats.org/officeDocument/2006/relationships/hyperlink" Target="http://sigilathenaeum.tumblr.com/post/125561936492" TargetMode="External"/><Relationship Id="rId345" Type="http://schemas.openxmlformats.org/officeDocument/2006/relationships/hyperlink" Target="http://sigilathenaeum.tumblr.com/post/137649496727" TargetMode="External"/><Relationship Id="rId344" Type="http://schemas.openxmlformats.org/officeDocument/2006/relationships/hyperlink" Target="http://sigilathenaeum.tumblr.com/post/137649496727" TargetMode="External"/><Relationship Id="rId343" Type="http://schemas.openxmlformats.org/officeDocument/2006/relationships/hyperlink" Target="http://sigilathenaeum.tumblr.com/post/154482716573" TargetMode="External"/><Relationship Id="rId342" Type="http://schemas.openxmlformats.org/officeDocument/2006/relationships/hyperlink" Target="http://sigilathenaeum.tumblr.com/post/167815882507" TargetMode="External"/><Relationship Id="rId338" Type="http://schemas.openxmlformats.org/officeDocument/2006/relationships/hyperlink" Target="http://sigilathenaeum.tumblr.com/post/128288698922" TargetMode="External"/><Relationship Id="rId337" Type="http://schemas.openxmlformats.org/officeDocument/2006/relationships/hyperlink" Target="http://sigilathenaeum.tumblr.com/post/128288698922" TargetMode="External"/><Relationship Id="rId336" Type="http://schemas.openxmlformats.org/officeDocument/2006/relationships/hyperlink" Target="http://sigilathenaeum.tumblr.com/post/128238866772" TargetMode="External"/><Relationship Id="rId335" Type="http://schemas.openxmlformats.org/officeDocument/2006/relationships/hyperlink" Target="http://sigilathenaeum.tumblr.com/post/128238866772" TargetMode="External"/><Relationship Id="rId339" Type="http://schemas.openxmlformats.org/officeDocument/2006/relationships/hyperlink" Target="http://sigilathenaeum.tumblr.com/post/125561936492" TargetMode="External"/><Relationship Id="rId330" Type="http://schemas.openxmlformats.org/officeDocument/2006/relationships/hyperlink" Target="http://sigilathenaeum.tumblr.com/post/163770364367" TargetMode="External"/><Relationship Id="rId334" Type="http://schemas.openxmlformats.org/officeDocument/2006/relationships/hyperlink" Target="http://sigilathenaeum.tumblr.com/post/129311305687" TargetMode="External"/><Relationship Id="rId333" Type="http://schemas.openxmlformats.org/officeDocument/2006/relationships/hyperlink" Target="http://sigilathenaeum.tumblr.com/post/129311305687" TargetMode="External"/><Relationship Id="rId332" Type="http://schemas.openxmlformats.org/officeDocument/2006/relationships/hyperlink" Target="http://sigilathenaeum.tumblr.com/post/140535159677" TargetMode="External"/><Relationship Id="rId331" Type="http://schemas.openxmlformats.org/officeDocument/2006/relationships/hyperlink" Target="http://sigilathenaeum.tumblr.com/post/140535159677" TargetMode="External"/><Relationship Id="rId370" Type="http://schemas.openxmlformats.org/officeDocument/2006/relationships/hyperlink" Target="http://sigilathenaeum.tumblr.com/post/131585363582" TargetMode="External"/><Relationship Id="rId369" Type="http://schemas.openxmlformats.org/officeDocument/2006/relationships/hyperlink" Target="http://sigilathenaeum.tumblr.com/post/131585466887" TargetMode="External"/><Relationship Id="rId368" Type="http://schemas.openxmlformats.org/officeDocument/2006/relationships/hyperlink" Target="http://sigilathenaeum.tumblr.com/post/131585466887" TargetMode="External"/><Relationship Id="rId363" Type="http://schemas.openxmlformats.org/officeDocument/2006/relationships/hyperlink" Target="http://sigilathenaeum.tumblr.com/post/130627998602" TargetMode="External"/><Relationship Id="rId362" Type="http://schemas.openxmlformats.org/officeDocument/2006/relationships/hyperlink" Target="http://sigilathenaeum.tumblr.com/post/130627998602" TargetMode="External"/><Relationship Id="rId361" Type="http://schemas.openxmlformats.org/officeDocument/2006/relationships/hyperlink" Target="http://sigilathenaeum.tumblr.com/post/129246315422" TargetMode="External"/><Relationship Id="rId360" Type="http://schemas.openxmlformats.org/officeDocument/2006/relationships/hyperlink" Target="http://sigilathenaeum.tumblr.com/post/162958455564" TargetMode="External"/><Relationship Id="rId367" Type="http://schemas.openxmlformats.org/officeDocument/2006/relationships/hyperlink" Target="http://sigilathenaeum.tumblr.com/post/155901283103" TargetMode="External"/><Relationship Id="rId366" Type="http://schemas.openxmlformats.org/officeDocument/2006/relationships/hyperlink" Target="http://sigilathenaeum.tumblr.com/post/154483715043" TargetMode="External"/><Relationship Id="rId365" Type="http://schemas.openxmlformats.org/officeDocument/2006/relationships/hyperlink" Target="http://sigilathenaeum.tumblr.com/post/130627998602" TargetMode="External"/><Relationship Id="rId364" Type="http://schemas.openxmlformats.org/officeDocument/2006/relationships/hyperlink" Target="http://sigilathenaeum.tumblr.com/post/130627998602" TargetMode="External"/><Relationship Id="rId95" Type="http://schemas.openxmlformats.org/officeDocument/2006/relationships/hyperlink" Target="http://sigilathenaeum.tumblr.com/post/137649429462" TargetMode="External"/><Relationship Id="rId94" Type="http://schemas.openxmlformats.org/officeDocument/2006/relationships/hyperlink" Target="http://sigilathenaeum.tumblr.com/post/137649429462" TargetMode="External"/><Relationship Id="rId97" Type="http://schemas.openxmlformats.org/officeDocument/2006/relationships/hyperlink" Target="http://sigilathenaeum.tumblr.com/post/145131724767" TargetMode="External"/><Relationship Id="rId96" Type="http://schemas.openxmlformats.org/officeDocument/2006/relationships/hyperlink" Target="http://sigilathenaeum.tumblr.com/post/166443636361" TargetMode="External"/><Relationship Id="rId99" Type="http://schemas.openxmlformats.org/officeDocument/2006/relationships/hyperlink" Target="http://sigilathenaeum.tumblr.com/post/130852847702" TargetMode="External"/><Relationship Id="rId98" Type="http://schemas.openxmlformats.org/officeDocument/2006/relationships/hyperlink" Target="http://sigilathenaeum.tumblr.com/post/157405733578" TargetMode="External"/><Relationship Id="rId91" Type="http://schemas.openxmlformats.org/officeDocument/2006/relationships/hyperlink" Target="http://sigilathenaeum.tumblr.com/post/128728552377" TargetMode="External"/><Relationship Id="rId90" Type="http://schemas.openxmlformats.org/officeDocument/2006/relationships/hyperlink" Target="http://sigilathenaeum.tumblr.com/post/128728552377" TargetMode="External"/><Relationship Id="rId93" Type="http://schemas.openxmlformats.org/officeDocument/2006/relationships/hyperlink" Target="http://sigilathenaeum.tumblr.com/post/147974038883" TargetMode="External"/><Relationship Id="rId92" Type="http://schemas.openxmlformats.org/officeDocument/2006/relationships/hyperlink" Target="http://sigilathenaeum.tumblr.com/post/145131760572" TargetMode="External"/><Relationship Id="rId359" Type="http://schemas.openxmlformats.org/officeDocument/2006/relationships/hyperlink" Target="http://sigilathenaeum.tumblr.com/post/142467105750" TargetMode="External"/><Relationship Id="rId358" Type="http://schemas.openxmlformats.org/officeDocument/2006/relationships/hyperlink" Target="http://sigilathenaeum.tumblr.com/post/128058580157" TargetMode="External"/><Relationship Id="rId357" Type="http://schemas.openxmlformats.org/officeDocument/2006/relationships/hyperlink" Target="http://sigilathenaeum.tumblr.com/post/131919544982" TargetMode="External"/><Relationship Id="rId352" Type="http://schemas.openxmlformats.org/officeDocument/2006/relationships/hyperlink" Target="http://sigilathenaeum.tumblr.com/post/136121258047" TargetMode="External"/><Relationship Id="rId351" Type="http://schemas.openxmlformats.org/officeDocument/2006/relationships/hyperlink" Target="http://sigilathenaeum.tumblr.com/post/175587313426" TargetMode="External"/><Relationship Id="rId350" Type="http://schemas.openxmlformats.org/officeDocument/2006/relationships/hyperlink" Target="http://sigilathenaeum.tumblr.com/post/161904723802" TargetMode="External"/><Relationship Id="rId356" Type="http://schemas.openxmlformats.org/officeDocument/2006/relationships/hyperlink" Target="http://sigilathenaeum.tumblr.com/post/145122366632" TargetMode="External"/><Relationship Id="rId355" Type="http://schemas.openxmlformats.org/officeDocument/2006/relationships/hyperlink" Target="http://sigilathenaeum.tumblr.com/post/151158443631" TargetMode="External"/><Relationship Id="rId354" Type="http://schemas.openxmlformats.org/officeDocument/2006/relationships/hyperlink" Target="http://sigilathenaeum.tumblr.com/post/162318436392" TargetMode="External"/><Relationship Id="rId353" Type="http://schemas.openxmlformats.org/officeDocument/2006/relationships/hyperlink" Target="http://sigilathenaeum.tumblr.com/post/136121258047" TargetMode="External"/><Relationship Id="rId1378" Type="http://schemas.openxmlformats.org/officeDocument/2006/relationships/hyperlink" Target="http://sigilathenaeum.tumblr.com/post/147141143594" TargetMode="External"/><Relationship Id="rId1379" Type="http://schemas.openxmlformats.org/officeDocument/2006/relationships/hyperlink" Target="http://sigilathenaeum.tumblr.com/post/157405214376" TargetMode="External"/><Relationship Id="rId305" Type="http://schemas.openxmlformats.org/officeDocument/2006/relationships/hyperlink" Target="http://sigilathenaeum.tumblr.com/post/139745961962" TargetMode="External"/><Relationship Id="rId789" Type="http://schemas.openxmlformats.org/officeDocument/2006/relationships/hyperlink" Target="http://sigilathenaeum.tumblr.com/post/181386060597" TargetMode="External"/><Relationship Id="rId304" Type="http://schemas.openxmlformats.org/officeDocument/2006/relationships/hyperlink" Target="http://sigilathenaeum.tumblr.com/post/142687479047" TargetMode="External"/><Relationship Id="rId788" Type="http://schemas.openxmlformats.org/officeDocument/2006/relationships/hyperlink" Target="http://sigilathenaeum.tumblr.com/post/133039257177" TargetMode="External"/><Relationship Id="rId303" Type="http://schemas.openxmlformats.org/officeDocument/2006/relationships/hyperlink" Target="http://sigilathenaeum.tumblr.com/post/142687479047" TargetMode="External"/><Relationship Id="rId787" Type="http://schemas.openxmlformats.org/officeDocument/2006/relationships/hyperlink" Target="http://sigilathenaeum.tumblr.com/post/130987436252" TargetMode="External"/><Relationship Id="rId302" Type="http://schemas.openxmlformats.org/officeDocument/2006/relationships/hyperlink" Target="http://sigilathenaeum.tumblr.com/post/141067470707" TargetMode="External"/><Relationship Id="rId786" Type="http://schemas.openxmlformats.org/officeDocument/2006/relationships/hyperlink" Target="http://sigilathenaeum.tumblr.com/post/130919693852" TargetMode="External"/><Relationship Id="rId309" Type="http://schemas.openxmlformats.org/officeDocument/2006/relationships/hyperlink" Target="http://sigilathenaeum.tumblr.com/post/138504331967" TargetMode="External"/><Relationship Id="rId308" Type="http://schemas.openxmlformats.org/officeDocument/2006/relationships/hyperlink" Target="http://sigilathenaeum.tumblr.com/post/138878982752" TargetMode="External"/><Relationship Id="rId307" Type="http://schemas.openxmlformats.org/officeDocument/2006/relationships/hyperlink" Target="http://sigilathenaeum.tumblr.com/post/138878982752" TargetMode="External"/><Relationship Id="rId306" Type="http://schemas.openxmlformats.org/officeDocument/2006/relationships/hyperlink" Target="http://sigilathenaeum.tumblr.com/post/139745961962" TargetMode="External"/><Relationship Id="rId781" Type="http://schemas.openxmlformats.org/officeDocument/2006/relationships/hyperlink" Target="http://sigilathenaeum.tumblr.com/post/148026137487" TargetMode="External"/><Relationship Id="rId1370" Type="http://schemas.openxmlformats.org/officeDocument/2006/relationships/hyperlink" Target="http://sigilathenaeum.tumblr.com/post/165058705981" TargetMode="External"/><Relationship Id="rId780" Type="http://schemas.openxmlformats.org/officeDocument/2006/relationships/hyperlink" Target="http://sigilathenaeum.tumblr.com/post/128286171867" TargetMode="External"/><Relationship Id="rId1371" Type="http://schemas.openxmlformats.org/officeDocument/2006/relationships/hyperlink" Target="http://sigilathenaeum.tumblr.com/post/181410706170" TargetMode="External"/><Relationship Id="rId1372" Type="http://schemas.openxmlformats.org/officeDocument/2006/relationships/hyperlink" Target="https://sigilathenaeum.tumblr.com/post/623653448209104896" TargetMode="External"/><Relationship Id="rId1373" Type="http://schemas.openxmlformats.org/officeDocument/2006/relationships/hyperlink" Target="https://sigilathenaeum.tumblr.com/post/623653448209104896" TargetMode="External"/><Relationship Id="rId301" Type="http://schemas.openxmlformats.org/officeDocument/2006/relationships/hyperlink" Target="http://sigilathenaeum.tumblr.com/post/141067470707" TargetMode="External"/><Relationship Id="rId785" Type="http://schemas.openxmlformats.org/officeDocument/2006/relationships/hyperlink" Target="http://sigilathenaeum.tumblr.com/post/130030057187" TargetMode="External"/><Relationship Id="rId1374" Type="http://schemas.openxmlformats.org/officeDocument/2006/relationships/hyperlink" Target="http://sigilathenaeum.tumblr.com/post/174469266787" TargetMode="External"/><Relationship Id="rId300" Type="http://schemas.openxmlformats.org/officeDocument/2006/relationships/hyperlink" Target="http://sigilathenaeum.tumblr.com/post/138097460177" TargetMode="External"/><Relationship Id="rId784" Type="http://schemas.openxmlformats.org/officeDocument/2006/relationships/hyperlink" Target="http://sigilathenaeum.tumblr.com/post/174674058799" TargetMode="External"/><Relationship Id="rId1375" Type="http://schemas.openxmlformats.org/officeDocument/2006/relationships/hyperlink" Target="http://sigilathenaeum.tumblr.com/post/166617837113" TargetMode="External"/><Relationship Id="rId783" Type="http://schemas.openxmlformats.org/officeDocument/2006/relationships/hyperlink" Target="http://sigilathenaeum.tumblr.com/post/181532961267" TargetMode="External"/><Relationship Id="rId1376" Type="http://schemas.openxmlformats.org/officeDocument/2006/relationships/hyperlink" Target="http://sigilathenaeum.tumblr.com/post/150182938797" TargetMode="External"/><Relationship Id="rId782" Type="http://schemas.openxmlformats.org/officeDocument/2006/relationships/hyperlink" Target="http://sigilathenaeum.tumblr.com/post/128286171867" TargetMode="External"/><Relationship Id="rId1377" Type="http://schemas.openxmlformats.org/officeDocument/2006/relationships/hyperlink" Target="http://sigilathenaeum.tumblr.com/post/165094458814" TargetMode="External"/><Relationship Id="rId1367" Type="http://schemas.openxmlformats.org/officeDocument/2006/relationships/hyperlink" Target="http://sigilathenaeum.tumblr.com/post/128671675072" TargetMode="External"/><Relationship Id="rId1368" Type="http://schemas.openxmlformats.org/officeDocument/2006/relationships/hyperlink" Target="http://sigilathenaeum.tumblr.com/post/128867281252" TargetMode="External"/><Relationship Id="rId1369" Type="http://schemas.openxmlformats.org/officeDocument/2006/relationships/hyperlink" Target="http://sigilathenaeum.tumblr.com/post/130787610617" TargetMode="External"/><Relationship Id="rId778" Type="http://schemas.openxmlformats.org/officeDocument/2006/relationships/hyperlink" Target="http://sigilathenaeum.tumblr.com/post/143138029989" TargetMode="External"/><Relationship Id="rId777" Type="http://schemas.openxmlformats.org/officeDocument/2006/relationships/hyperlink" Target="http://sigilathenaeum.tumblr.com/post/137526490622" TargetMode="External"/><Relationship Id="rId776" Type="http://schemas.openxmlformats.org/officeDocument/2006/relationships/hyperlink" Target="http://sigilathenaeum.tumblr.com/post/136782780997" TargetMode="External"/><Relationship Id="rId775" Type="http://schemas.openxmlformats.org/officeDocument/2006/relationships/hyperlink" Target="http://sigilathenaeum.tumblr.com/post/147818279207" TargetMode="External"/><Relationship Id="rId779" Type="http://schemas.openxmlformats.org/officeDocument/2006/relationships/hyperlink" Target="http://sigilathenaeum.tumblr.com/post/167134775746" TargetMode="External"/><Relationship Id="rId770" Type="http://schemas.openxmlformats.org/officeDocument/2006/relationships/hyperlink" Target="http://sigilathenaeum.tumblr.com/post/133826892957" TargetMode="External"/><Relationship Id="rId1360" Type="http://schemas.openxmlformats.org/officeDocument/2006/relationships/hyperlink" Target="http://sigilathenaeum.tumblr.com/post/174832958543" TargetMode="External"/><Relationship Id="rId1361" Type="http://schemas.openxmlformats.org/officeDocument/2006/relationships/hyperlink" Target="http://sigilathenaeum.tumblr.com/post/175218049791" TargetMode="External"/><Relationship Id="rId1362" Type="http://schemas.openxmlformats.org/officeDocument/2006/relationships/hyperlink" Target="http://sigilathenaeum.tumblr.com/post/175152530645" TargetMode="External"/><Relationship Id="rId774" Type="http://schemas.openxmlformats.org/officeDocument/2006/relationships/hyperlink" Target="http://sigilathenaeum.tumblr.com/post/135280832227" TargetMode="External"/><Relationship Id="rId1363" Type="http://schemas.openxmlformats.org/officeDocument/2006/relationships/hyperlink" Target="http://sigilathenaeum.tumblr.com/post/129662744977" TargetMode="External"/><Relationship Id="rId773" Type="http://schemas.openxmlformats.org/officeDocument/2006/relationships/hyperlink" Target="http://sigilathenaeum.tumblr.com/post/135193542077" TargetMode="External"/><Relationship Id="rId1364" Type="http://schemas.openxmlformats.org/officeDocument/2006/relationships/hyperlink" Target="http://sigilathenaeum.tumblr.com/post/129716263812" TargetMode="External"/><Relationship Id="rId772" Type="http://schemas.openxmlformats.org/officeDocument/2006/relationships/hyperlink" Target="http://sigilathenaeum.tumblr.com/post/134821964352" TargetMode="External"/><Relationship Id="rId1365" Type="http://schemas.openxmlformats.org/officeDocument/2006/relationships/hyperlink" Target="http://sigilathenaeum.tumblr.com/post/129716263812" TargetMode="External"/><Relationship Id="rId771" Type="http://schemas.openxmlformats.org/officeDocument/2006/relationships/hyperlink" Target="http://sigilathenaeum.tumblr.com/post/134363240012" TargetMode="External"/><Relationship Id="rId1366" Type="http://schemas.openxmlformats.org/officeDocument/2006/relationships/hyperlink" Target="http://sigilathenaeum.tumblr.com/post/129304974902" TargetMode="External"/><Relationship Id="rId327" Type="http://schemas.openxmlformats.org/officeDocument/2006/relationships/hyperlink" Target="http://sigilathenaeum.tumblr.com/post/142664371867" TargetMode="External"/><Relationship Id="rId326" Type="http://schemas.openxmlformats.org/officeDocument/2006/relationships/hyperlink" Target="http://sigilathenaeum.tumblr.com/post/142664371867" TargetMode="External"/><Relationship Id="rId325" Type="http://schemas.openxmlformats.org/officeDocument/2006/relationships/hyperlink" Target="http://sigilathenaeum.tumblr.com/post/141031704337" TargetMode="External"/><Relationship Id="rId324" Type="http://schemas.openxmlformats.org/officeDocument/2006/relationships/hyperlink" Target="http://sigilathenaeum.tumblr.com/post/141031704337" TargetMode="External"/><Relationship Id="rId329" Type="http://schemas.openxmlformats.org/officeDocument/2006/relationships/hyperlink" Target="http://sigilathenaeum.tumblr.com/post/129304974902" TargetMode="External"/><Relationship Id="rId1390" Type="http://schemas.openxmlformats.org/officeDocument/2006/relationships/hyperlink" Target="http://sigilathenaeum.tumblr.com/post/128137625127" TargetMode="External"/><Relationship Id="rId328" Type="http://schemas.openxmlformats.org/officeDocument/2006/relationships/hyperlink" Target="http://sigilathenaeum.tumblr.com/post/129304974902" TargetMode="External"/><Relationship Id="rId1391" Type="http://schemas.openxmlformats.org/officeDocument/2006/relationships/hyperlink" Target="http://sigilathenaeum.tumblr.com/post/129383198072" TargetMode="External"/><Relationship Id="rId1392" Type="http://schemas.openxmlformats.org/officeDocument/2006/relationships/hyperlink" Target="http://sigilathenaeum.tumblr.com/post/130580183467" TargetMode="External"/><Relationship Id="rId1393" Type="http://schemas.openxmlformats.org/officeDocument/2006/relationships/hyperlink" Target="http://sigilathenaeum.tumblr.com/post/130628165177" TargetMode="External"/><Relationship Id="rId1394" Type="http://schemas.openxmlformats.org/officeDocument/2006/relationships/hyperlink" Target="http://sigilathenaeum.tumblr.com/post/130628072067" TargetMode="External"/><Relationship Id="rId1395" Type="http://schemas.openxmlformats.org/officeDocument/2006/relationships/hyperlink" Target="http://sigilathenaeum.tumblr.com/post/146084916882" TargetMode="External"/><Relationship Id="rId323" Type="http://schemas.openxmlformats.org/officeDocument/2006/relationships/hyperlink" Target="http://sigilathenaeum.tumblr.com/post/144556854959" TargetMode="External"/><Relationship Id="rId1396" Type="http://schemas.openxmlformats.org/officeDocument/2006/relationships/hyperlink" Target="http://sigilathenaeum.tumblr.com/post/149292764202" TargetMode="External"/><Relationship Id="rId322" Type="http://schemas.openxmlformats.org/officeDocument/2006/relationships/hyperlink" Target="http://sigilathenaeum.tumblr.com/post/140939728702" TargetMode="External"/><Relationship Id="rId1397" Type="http://schemas.openxmlformats.org/officeDocument/2006/relationships/hyperlink" Target="http://sigilathenaeum.tumblr.com/post/174988905988" TargetMode="External"/><Relationship Id="rId321" Type="http://schemas.openxmlformats.org/officeDocument/2006/relationships/hyperlink" Target="http://sigilathenaeum.tumblr.com/post/140939728702" TargetMode="External"/><Relationship Id="rId1398" Type="http://schemas.openxmlformats.org/officeDocument/2006/relationships/hyperlink" Target="http://sigilathenaeum.tumblr.com/post/141407519122" TargetMode="External"/><Relationship Id="rId320" Type="http://schemas.openxmlformats.org/officeDocument/2006/relationships/hyperlink" Target="http://sigilathenaeum.tumblr.com/post/174864716735" TargetMode="External"/><Relationship Id="rId1399" Type="http://schemas.openxmlformats.org/officeDocument/2006/relationships/hyperlink" Target="http://sigilathenaeum.tumblr.com/post/144585165472" TargetMode="External"/><Relationship Id="rId1389" Type="http://schemas.openxmlformats.org/officeDocument/2006/relationships/hyperlink" Target="http://sigilathenaeum.tumblr.com/post/128138181577" TargetMode="External"/><Relationship Id="rId316" Type="http://schemas.openxmlformats.org/officeDocument/2006/relationships/hyperlink" Target="http://sigilathenaeum.tumblr.com/post/140938954382" TargetMode="External"/><Relationship Id="rId315" Type="http://schemas.openxmlformats.org/officeDocument/2006/relationships/hyperlink" Target="http://sigilathenaeum.tumblr.com/post/139805728437" TargetMode="External"/><Relationship Id="rId799" Type="http://schemas.openxmlformats.org/officeDocument/2006/relationships/hyperlink" Target="http://sigilathenaeum.tumblr.com/post/134492253642" TargetMode="External"/><Relationship Id="rId314" Type="http://schemas.openxmlformats.org/officeDocument/2006/relationships/hyperlink" Target="http://sigilathenaeum.tumblr.com/post/139805728437" TargetMode="External"/><Relationship Id="rId798" Type="http://schemas.openxmlformats.org/officeDocument/2006/relationships/hyperlink" Target="http://sigilathenaeum.tumblr.com/post/134363544332" TargetMode="External"/><Relationship Id="rId313" Type="http://schemas.openxmlformats.org/officeDocument/2006/relationships/hyperlink" Target="http://sigilathenaeum.tumblr.com/post/139008518467" TargetMode="External"/><Relationship Id="rId797" Type="http://schemas.openxmlformats.org/officeDocument/2006/relationships/hyperlink" Target="http://sigilathenaeum.tumblr.com/post/166232004660" TargetMode="External"/><Relationship Id="rId319" Type="http://schemas.openxmlformats.org/officeDocument/2006/relationships/hyperlink" Target="http://sigilathenaeum.tumblr.com/post/140706191742" TargetMode="External"/><Relationship Id="rId318" Type="http://schemas.openxmlformats.org/officeDocument/2006/relationships/hyperlink" Target="http://sigilathenaeum.tumblr.com/post/140706191742" TargetMode="External"/><Relationship Id="rId317" Type="http://schemas.openxmlformats.org/officeDocument/2006/relationships/hyperlink" Target="http://sigilathenaeum.tumblr.com/post/140938954382" TargetMode="External"/><Relationship Id="rId1380" Type="http://schemas.openxmlformats.org/officeDocument/2006/relationships/hyperlink" Target="http://sigilathenaeum.tumblr.com/post/127988395727" TargetMode="External"/><Relationship Id="rId792" Type="http://schemas.openxmlformats.org/officeDocument/2006/relationships/hyperlink" Target="http://sigilathenaeum.tumblr.com/post/139497560277" TargetMode="External"/><Relationship Id="rId1381" Type="http://schemas.openxmlformats.org/officeDocument/2006/relationships/hyperlink" Target="http://sigilathenaeum.tumblr.com/post/143140359962" TargetMode="External"/><Relationship Id="rId791" Type="http://schemas.openxmlformats.org/officeDocument/2006/relationships/hyperlink" Target="http://sigilathenaeum.tumblr.com/post/181411354590" TargetMode="External"/><Relationship Id="rId1382" Type="http://schemas.openxmlformats.org/officeDocument/2006/relationships/hyperlink" Target="http://sigilathenaeum.tumblr.com/post/156456866351" TargetMode="External"/><Relationship Id="rId790" Type="http://schemas.openxmlformats.org/officeDocument/2006/relationships/hyperlink" Target="http://sigilathenaeum.tumblr.com/post/145131724767" TargetMode="External"/><Relationship Id="rId1383" Type="http://schemas.openxmlformats.org/officeDocument/2006/relationships/hyperlink" Target="http://sigilathenaeum.tumblr.com/post/159842501223" TargetMode="External"/><Relationship Id="rId1384" Type="http://schemas.openxmlformats.org/officeDocument/2006/relationships/hyperlink" Target="http://sigilathenaeum.tumblr.com/post/162317587667" TargetMode="External"/><Relationship Id="rId312" Type="http://schemas.openxmlformats.org/officeDocument/2006/relationships/hyperlink" Target="http://sigilathenaeum.tumblr.com/post/139008518467" TargetMode="External"/><Relationship Id="rId796" Type="http://schemas.openxmlformats.org/officeDocument/2006/relationships/hyperlink" Target="http://sigilathenaeum.tumblr.com/post/132874746732" TargetMode="External"/><Relationship Id="rId1385" Type="http://schemas.openxmlformats.org/officeDocument/2006/relationships/hyperlink" Target="http://sigilathenaeum.tumblr.com/post/129735067642" TargetMode="External"/><Relationship Id="rId311" Type="http://schemas.openxmlformats.org/officeDocument/2006/relationships/hyperlink" Target="http://sigilathenaeum.tumblr.com/post/150211051910" TargetMode="External"/><Relationship Id="rId795" Type="http://schemas.openxmlformats.org/officeDocument/2006/relationships/hyperlink" Target="http://sigilathenaeum.tumblr.com/post/132337312852" TargetMode="External"/><Relationship Id="rId1386" Type="http://schemas.openxmlformats.org/officeDocument/2006/relationships/hyperlink" Target="http://sigilathenaeum.tumblr.com/post/161248760422" TargetMode="External"/><Relationship Id="rId310" Type="http://schemas.openxmlformats.org/officeDocument/2006/relationships/hyperlink" Target="http://sigilathenaeum.tumblr.com/post/138504331967" TargetMode="External"/><Relationship Id="rId794" Type="http://schemas.openxmlformats.org/officeDocument/2006/relationships/hyperlink" Target="http://sigilathenaeum.tumblr.com/post/139745797152" TargetMode="External"/><Relationship Id="rId1387" Type="http://schemas.openxmlformats.org/officeDocument/2006/relationships/hyperlink" Target="http://sigilathenaeum.tumblr.com/post/159842501223" TargetMode="External"/><Relationship Id="rId793" Type="http://schemas.openxmlformats.org/officeDocument/2006/relationships/hyperlink" Target="http://sigilathenaeum.tumblr.com/post/139745797152" TargetMode="External"/><Relationship Id="rId1388" Type="http://schemas.openxmlformats.org/officeDocument/2006/relationships/hyperlink" Target="http://sigilathenaeum.tumblr.com/post/129734681262" TargetMode="External"/><Relationship Id="rId297" Type="http://schemas.openxmlformats.org/officeDocument/2006/relationships/hyperlink" Target="http://sigilathenaeum.tumblr.com/post/137980930092" TargetMode="External"/><Relationship Id="rId296" Type="http://schemas.openxmlformats.org/officeDocument/2006/relationships/hyperlink" Target="http://sigilathenaeum.tumblr.com/post/137649375552" TargetMode="External"/><Relationship Id="rId295" Type="http://schemas.openxmlformats.org/officeDocument/2006/relationships/hyperlink" Target="http://sigilathenaeum.tumblr.com/post/137649375552" TargetMode="External"/><Relationship Id="rId294" Type="http://schemas.openxmlformats.org/officeDocument/2006/relationships/hyperlink" Target="http://sigilathenaeum.tumblr.com/post/137559202442" TargetMode="External"/><Relationship Id="rId299" Type="http://schemas.openxmlformats.org/officeDocument/2006/relationships/hyperlink" Target="http://sigilathenaeum.tumblr.com/post/138097460177" TargetMode="External"/><Relationship Id="rId298" Type="http://schemas.openxmlformats.org/officeDocument/2006/relationships/hyperlink" Target="http://sigilathenaeum.tumblr.com/post/137980930092" TargetMode="External"/><Relationship Id="rId271" Type="http://schemas.openxmlformats.org/officeDocument/2006/relationships/hyperlink" Target="http://sigilathenaeum.tumblr.com/post/138119545017" TargetMode="External"/><Relationship Id="rId270" Type="http://schemas.openxmlformats.org/officeDocument/2006/relationships/hyperlink" Target="http://sigilathenaeum.tumblr.com/post/150179788888" TargetMode="External"/><Relationship Id="rId269" Type="http://schemas.openxmlformats.org/officeDocument/2006/relationships/hyperlink" Target="http://sigilathenaeum.tumblr.com/post/164986941513" TargetMode="External"/><Relationship Id="rId264" Type="http://schemas.openxmlformats.org/officeDocument/2006/relationships/hyperlink" Target="http://sigilathenaeum.tumblr.com/post/137100418172" TargetMode="External"/><Relationship Id="rId263" Type="http://schemas.openxmlformats.org/officeDocument/2006/relationships/hyperlink" Target="http://sigilathenaeum.tumblr.com/post/141512442847" TargetMode="External"/><Relationship Id="rId262" Type="http://schemas.openxmlformats.org/officeDocument/2006/relationships/hyperlink" Target="http://sigilathenaeum.tumblr.com/post/141512442847" TargetMode="External"/><Relationship Id="rId261" Type="http://schemas.openxmlformats.org/officeDocument/2006/relationships/hyperlink" Target="http://sigilathenaeum.tumblr.com/post/136195400562" TargetMode="External"/><Relationship Id="rId268" Type="http://schemas.openxmlformats.org/officeDocument/2006/relationships/hyperlink" Target="http://sigilathenaeum.tumblr.com/post/156278696520" TargetMode="External"/><Relationship Id="rId267" Type="http://schemas.openxmlformats.org/officeDocument/2006/relationships/hyperlink" Target="http://sigilathenaeum.tumblr.com/post/138028081917" TargetMode="External"/><Relationship Id="rId266" Type="http://schemas.openxmlformats.org/officeDocument/2006/relationships/hyperlink" Target="http://sigilathenaeum.tumblr.com/post/138028081917" TargetMode="External"/><Relationship Id="rId265" Type="http://schemas.openxmlformats.org/officeDocument/2006/relationships/hyperlink" Target="http://sigilathenaeum.tumblr.com/post/137100418172" TargetMode="External"/><Relationship Id="rId260" Type="http://schemas.openxmlformats.org/officeDocument/2006/relationships/hyperlink" Target="http://sigilathenaeum.tumblr.com/post/136195400562" TargetMode="External"/><Relationship Id="rId259" Type="http://schemas.openxmlformats.org/officeDocument/2006/relationships/hyperlink" Target="http://sigilathenaeum.tumblr.com/post/145122447517" TargetMode="External"/><Relationship Id="rId258" Type="http://schemas.openxmlformats.org/officeDocument/2006/relationships/hyperlink" Target="http://sigilathenaeum.tumblr.com/post/181563738858" TargetMode="External"/><Relationship Id="rId253" Type="http://schemas.openxmlformats.org/officeDocument/2006/relationships/hyperlink" Target="http://sigilathenaeum.tumblr.com/post/139076383847" TargetMode="External"/><Relationship Id="rId252" Type="http://schemas.openxmlformats.org/officeDocument/2006/relationships/hyperlink" Target="http://sigilathenaeum.tumblr.com/post/134890034737" TargetMode="External"/><Relationship Id="rId251" Type="http://schemas.openxmlformats.org/officeDocument/2006/relationships/hyperlink" Target="http://sigilathenaeum.tumblr.com/post/134890034737" TargetMode="External"/><Relationship Id="rId250" Type="http://schemas.openxmlformats.org/officeDocument/2006/relationships/hyperlink" Target="http://sigilathenaeum.tumblr.com/post/134890034737" TargetMode="External"/><Relationship Id="rId257" Type="http://schemas.openxmlformats.org/officeDocument/2006/relationships/hyperlink" Target="http://sigilathenaeum.tumblr.com/post/161058125937" TargetMode="External"/><Relationship Id="rId256" Type="http://schemas.openxmlformats.org/officeDocument/2006/relationships/hyperlink" Target="https://sigilathenaeum.tumblr.com/post/624376356937056256" TargetMode="External"/><Relationship Id="rId255" Type="http://schemas.openxmlformats.org/officeDocument/2006/relationships/hyperlink" Target="https://sigilathenaeum.tumblr.com/post/624376356937056256" TargetMode="External"/><Relationship Id="rId254" Type="http://schemas.openxmlformats.org/officeDocument/2006/relationships/hyperlink" Target="http://sigilathenaeum.tumblr.com/post/139076383847" TargetMode="External"/><Relationship Id="rId293" Type="http://schemas.openxmlformats.org/officeDocument/2006/relationships/hyperlink" Target="http://sigilathenaeum.tumblr.com/post/137559202442" TargetMode="External"/><Relationship Id="rId292" Type="http://schemas.openxmlformats.org/officeDocument/2006/relationships/hyperlink" Target="http://sigilathenaeum.tumblr.com/post/137485388437" TargetMode="External"/><Relationship Id="rId291" Type="http://schemas.openxmlformats.org/officeDocument/2006/relationships/hyperlink" Target="http://sigilathenaeum.tumblr.com/post/137485388437" TargetMode="External"/><Relationship Id="rId290" Type="http://schemas.openxmlformats.org/officeDocument/2006/relationships/hyperlink" Target="http://sigilathenaeum.tumblr.com/post/137485422367" TargetMode="External"/><Relationship Id="rId286" Type="http://schemas.openxmlformats.org/officeDocument/2006/relationships/hyperlink" Target="http://sigilathenaeum.tumblr.com/post/141031618042" TargetMode="External"/><Relationship Id="rId285" Type="http://schemas.openxmlformats.org/officeDocument/2006/relationships/hyperlink" Target="http://sigilathenaeum.tumblr.com/post/141031618042" TargetMode="External"/><Relationship Id="rId284" Type="http://schemas.openxmlformats.org/officeDocument/2006/relationships/hyperlink" Target="http://sigilathenaeum.tumblr.com/post/140976135087" TargetMode="External"/><Relationship Id="rId283" Type="http://schemas.openxmlformats.org/officeDocument/2006/relationships/hyperlink" Target="http://sigilathenaeum.tumblr.com/post/140976135087" TargetMode="External"/><Relationship Id="rId289" Type="http://schemas.openxmlformats.org/officeDocument/2006/relationships/hyperlink" Target="http://sigilathenaeum.tumblr.com/post/137485422367" TargetMode="External"/><Relationship Id="rId288" Type="http://schemas.openxmlformats.org/officeDocument/2006/relationships/hyperlink" Target="http://sigilathenaeum.tumblr.com/post/137100259092" TargetMode="External"/><Relationship Id="rId287" Type="http://schemas.openxmlformats.org/officeDocument/2006/relationships/hyperlink" Target="http://sigilathenaeum.tumblr.com/post/137100259092" TargetMode="External"/><Relationship Id="rId282" Type="http://schemas.openxmlformats.org/officeDocument/2006/relationships/hyperlink" Target="http://sigilathenaeum.tumblr.com/post/140534940317" TargetMode="External"/><Relationship Id="rId281" Type="http://schemas.openxmlformats.org/officeDocument/2006/relationships/hyperlink" Target="http://sigilathenaeum.tumblr.com/post/140534940317" TargetMode="External"/><Relationship Id="rId280" Type="http://schemas.openxmlformats.org/officeDocument/2006/relationships/hyperlink" Target="http://sigilathenaeum.tumblr.com/post/137627827862" TargetMode="External"/><Relationship Id="rId275" Type="http://schemas.openxmlformats.org/officeDocument/2006/relationships/hyperlink" Target="http://sigilathenaeum.tumblr.com/post/137981056177" TargetMode="External"/><Relationship Id="rId274" Type="http://schemas.openxmlformats.org/officeDocument/2006/relationships/hyperlink" Target="http://sigilathenaeum.tumblr.com/post/137981114822" TargetMode="External"/><Relationship Id="rId273" Type="http://schemas.openxmlformats.org/officeDocument/2006/relationships/hyperlink" Target="http://sigilathenaeum.tumblr.com/post/137981114822" TargetMode="External"/><Relationship Id="rId272" Type="http://schemas.openxmlformats.org/officeDocument/2006/relationships/hyperlink" Target="http://sigilathenaeum.tumblr.com/post/138119545017" TargetMode="External"/><Relationship Id="rId279" Type="http://schemas.openxmlformats.org/officeDocument/2006/relationships/hyperlink" Target="http://sigilathenaeum.tumblr.com/post/141104942302" TargetMode="External"/><Relationship Id="rId278" Type="http://schemas.openxmlformats.org/officeDocument/2006/relationships/hyperlink" Target="http://sigilathenaeum.tumblr.com/post/141104942302" TargetMode="External"/><Relationship Id="rId277" Type="http://schemas.openxmlformats.org/officeDocument/2006/relationships/hyperlink" Target="http://sigilathenaeum.tumblr.com/post/155900266901" TargetMode="External"/><Relationship Id="rId276" Type="http://schemas.openxmlformats.org/officeDocument/2006/relationships/hyperlink" Target="http://sigilathenaeum.tumblr.com/post/137981056177" TargetMode="External"/><Relationship Id="rId1851" Type="http://schemas.openxmlformats.org/officeDocument/2006/relationships/hyperlink" Target="http://sigilathenaeum.tumblr.com/post/137600102677" TargetMode="External"/><Relationship Id="rId1852" Type="http://schemas.openxmlformats.org/officeDocument/2006/relationships/hyperlink" Target="http://sigilathenaeum.tumblr.com/post/137907103162" TargetMode="External"/><Relationship Id="rId1853" Type="http://schemas.openxmlformats.org/officeDocument/2006/relationships/hyperlink" Target="http://sigilathenaeum.tumblr.com/post/153994883597" TargetMode="External"/><Relationship Id="rId1854" Type="http://schemas.openxmlformats.org/officeDocument/2006/relationships/hyperlink" Target="http://sigilathenaeum.tumblr.com/post/146089931498" TargetMode="External"/><Relationship Id="rId1855" Type="http://schemas.openxmlformats.org/officeDocument/2006/relationships/hyperlink" Target="http://sigilathenaeum.tumblr.com/post/138933322442" TargetMode="External"/><Relationship Id="rId1856" Type="http://schemas.openxmlformats.org/officeDocument/2006/relationships/hyperlink" Target="http://sigilathenaeum.tumblr.com/post/139805851882" TargetMode="External"/><Relationship Id="rId1857" Type="http://schemas.openxmlformats.org/officeDocument/2006/relationships/hyperlink" Target="http://sigilathenaeum.tumblr.com/post/181411997190" TargetMode="External"/><Relationship Id="rId1858" Type="http://schemas.openxmlformats.org/officeDocument/2006/relationships/hyperlink" Target="http://sigilathenaeum.tumblr.com/post/155141577168" TargetMode="External"/><Relationship Id="rId1859" Type="http://schemas.openxmlformats.org/officeDocument/2006/relationships/hyperlink" Target="http://sigilathenaeum.tumblr.com/post/153993574432" TargetMode="External"/><Relationship Id="rId1850" Type="http://schemas.openxmlformats.org/officeDocument/2006/relationships/hyperlink" Target="http://sigilathenaeum.tumblr.com/post/137600102677" TargetMode="External"/><Relationship Id="rId1840" Type="http://schemas.openxmlformats.org/officeDocument/2006/relationships/hyperlink" Target="http://sigilathenaeum.tumblr.com/post/149182209877" TargetMode="External"/><Relationship Id="rId1841" Type="http://schemas.openxmlformats.org/officeDocument/2006/relationships/hyperlink" Target="http://sigilathenaeum.tumblr.com/post/132441886962" TargetMode="External"/><Relationship Id="rId1842" Type="http://schemas.openxmlformats.org/officeDocument/2006/relationships/hyperlink" Target="http://sigilathenaeum.tumblr.com/post/145613696263" TargetMode="External"/><Relationship Id="rId1843" Type="http://schemas.openxmlformats.org/officeDocument/2006/relationships/hyperlink" Target="http://sigilathenaeum.tumblr.com/post/147143980916" TargetMode="External"/><Relationship Id="rId1844" Type="http://schemas.openxmlformats.org/officeDocument/2006/relationships/hyperlink" Target="http://sigilathenaeum.tumblr.com/post/132829239572" TargetMode="External"/><Relationship Id="rId1845" Type="http://schemas.openxmlformats.org/officeDocument/2006/relationships/hyperlink" Target="http://sigilathenaeum.tumblr.com/post/134951996567" TargetMode="External"/><Relationship Id="rId1846" Type="http://schemas.openxmlformats.org/officeDocument/2006/relationships/hyperlink" Target="http://sigilathenaeum.tumblr.com/post/138878982752" TargetMode="External"/><Relationship Id="rId1847" Type="http://schemas.openxmlformats.org/officeDocument/2006/relationships/hyperlink" Target="http://sigilathenaeum.tumblr.com/post/147674336967" TargetMode="External"/><Relationship Id="rId1848" Type="http://schemas.openxmlformats.org/officeDocument/2006/relationships/hyperlink" Target="http://sigilathenaeum.tumblr.com/post/175554367160" TargetMode="External"/><Relationship Id="rId1849" Type="http://schemas.openxmlformats.org/officeDocument/2006/relationships/hyperlink" Target="http://sigilathenaeum.tumblr.com/post/137600226327" TargetMode="External"/><Relationship Id="rId1862" Type="http://schemas.openxmlformats.org/officeDocument/2006/relationships/hyperlink" Target="http://sigilathenaeum.tumblr.com/post/140339333582" TargetMode="External"/><Relationship Id="rId1863" Type="http://schemas.openxmlformats.org/officeDocument/2006/relationships/hyperlink" Target="http://sigilathenaeum.tumblr.com/post/140339333582" TargetMode="External"/><Relationship Id="rId1864" Type="http://schemas.openxmlformats.org/officeDocument/2006/relationships/hyperlink" Target="http://sigilathenaeum.tumblr.com/post/138830505147" TargetMode="External"/><Relationship Id="rId1865" Type="http://schemas.openxmlformats.org/officeDocument/2006/relationships/hyperlink" Target="http://sigilathenaeum.tumblr.com/post/157404695204" TargetMode="External"/><Relationship Id="rId1866" Type="http://schemas.openxmlformats.org/officeDocument/2006/relationships/hyperlink" Target="http://sigilathenaeum.tumblr.com/post/139008448417" TargetMode="External"/><Relationship Id="rId1867" Type="http://schemas.openxmlformats.org/officeDocument/2006/relationships/hyperlink" Target="http://sigilathenaeum.tumblr.com/zodiacsigils" TargetMode="External"/><Relationship Id="rId1868" Type="http://schemas.openxmlformats.org/officeDocument/2006/relationships/drawing" Target="../drawings/drawing1.xml"/><Relationship Id="rId1860" Type="http://schemas.openxmlformats.org/officeDocument/2006/relationships/hyperlink" Target="http://sigilathenaeum.tumblr.com/post/166651969177" TargetMode="External"/><Relationship Id="rId1861" Type="http://schemas.openxmlformats.org/officeDocument/2006/relationships/hyperlink" Target="http://sigilathenaeum.tumblr.com/post/155170767506" TargetMode="External"/><Relationship Id="rId1810" Type="http://schemas.openxmlformats.org/officeDocument/2006/relationships/hyperlink" Target="http://sigilathenaeum.tumblr.com/post/146117808484" TargetMode="External"/><Relationship Id="rId1811" Type="http://schemas.openxmlformats.org/officeDocument/2006/relationships/hyperlink" Target="http://sigilathenaeum.tumblr.com/post/139805407142" TargetMode="External"/><Relationship Id="rId1812" Type="http://schemas.openxmlformats.org/officeDocument/2006/relationships/hyperlink" Target="http://sigilathenaeum.tumblr.com/post/141031561677" TargetMode="External"/><Relationship Id="rId1813" Type="http://schemas.openxmlformats.org/officeDocument/2006/relationships/hyperlink" Target="http://sigilathenaeum.tumblr.com/post/157400247342" TargetMode="External"/><Relationship Id="rId1814" Type="http://schemas.openxmlformats.org/officeDocument/2006/relationships/hyperlink" Target="http://sigilathenaeum.tumblr.com/post/136195484062" TargetMode="External"/><Relationship Id="rId1815" Type="http://schemas.openxmlformats.org/officeDocument/2006/relationships/hyperlink" Target="http://sigilathenaeum.tumblr.com/post/136626731597" TargetMode="External"/><Relationship Id="rId1816" Type="http://schemas.openxmlformats.org/officeDocument/2006/relationships/hyperlink" Target="http://sigilathenaeum.tumblr.com/post/167533527623" TargetMode="External"/><Relationship Id="rId1817" Type="http://schemas.openxmlformats.org/officeDocument/2006/relationships/hyperlink" Target="http://sigilathenaeum.tumblr.com/post/167569133308" TargetMode="External"/><Relationship Id="rId1818" Type="http://schemas.openxmlformats.org/officeDocument/2006/relationships/hyperlink" Target="http://sigilathenaeum.tumblr.com/post/137128809267" TargetMode="External"/><Relationship Id="rId1819" Type="http://schemas.openxmlformats.org/officeDocument/2006/relationships/hyperlink" Target="http://sigilathenaeum.tumblr.com/post/165273983675" TargetMode="External"/><Relationship Id="rId1800" Type="http://schemas.openxmlformats.org/officeDocument/2006/relationships/hyperlink" Target="http://sigilathenaeum.tumblr.com/post/134689183382" TargetMode="External"/><Relationship Id="rId1801" Type="http://schemas.openxmlformats.org/officeDocument/2006/relationships/hyperlink" Target="http://sigilathenaeum.tumblr.com/post/142464826824" TargetMode="External"/><Relationship Id="rId1802" Type="http://schemas.openxmlformats.org/officeDocument/2006/relationships/hyperlink" Target="http://sigilathenaeum.tumblr.com/post/151164045904" TargetMode="External"/><Relationship Id="rId1803" Type="http://schemas.openxmlformats.org/officeDocument/2006/relationships/hyperlink" Target="http://sigilathenaeum.tumblr.com/post/138097121937" TargetMode="External"/><Relationship Id="rId1804" Type="http://schemas.openxmlformats.org/officeDocument/2006/relationships/hyperlink" Target="http://sigilathenaeum.tumblr.com/post/137907490707" TargetMode="External"/><Relationship Id="rId1805" Type="http://schemas.openxmlformats.org/officeDocument/2006/relationships/hyperlink" Target="http://sigilathenaeum.tumblr.com/post/134689183382" TargetMode="External"/><Relationship Id="rId1806" Type="http://schemas.openxmlformats.org/officeDocument/2006/relationships/hyperlink" Target="http://sigilathenaeum.tumblr.com/post/134688999707" TargetMode="External"/><Relationship Id="rId1807" Type="http://schemas.openxmlformats.org/officeDocument/2006/relationships/hyperlink" Target="http://sigilathenaeum.tumblr.com/post/134688999707" TargetMode="External"/><Relationship Id="rId1808" Type="http://schemas.openxmlformats.org/officeDocument/2006/relationships/hyperlink" Target="http://sigilathenaeum.tumblr.com/post/134885682457" TargetMode="External"/><Relationship Id="rId1809" Type="http://schemas.openxmlformats.org/officeDocument/2006/relationships/hyperlink" Target="http://sigilathenaeum.tumblr.com/post/135732810037" TargetMode="External"/><Relationship Id="rId1830" Type="http://schemas.openxmlformats.org/officeDocument/2006/relationships/hyperlink" Target="http://sigilathenaeum.tumblr.com/post/129916439432" TargetMode="External"/><Relationship Id="rId1831" Type="http://schemas.openxmlformats.org/officeDocument/2006/relationships/hyperlink" Target="http://sigilathenaeum.tumblr.com/post/128585742822" TargetMode="External"/><Relationship Id="rId1832" Type="http://schemas.openxmlformats.org/officeDocument/2006/relationships/hyperlink" Target="http://sigilathenaeum.tumblr.com/post/130156049707" TargetMode="External"/><Relationship Id="rId1833" Type="http://schemas.openxmlformats.org/officeDocument/2006/relationships/hyperlink" Target="http://sigilathenaeum.tumblr.com/post/136688469937" TargetMode="External"/><Relationship Id="rId1834" Type="http://schemas.openxmlformats.org/officeDocument/2006/relationships/hyperlink" Target="http://sigilathenaeum.tumblr.com/post/130373915847" TargetMode="External"/><Relationship Id="rId1835" Type="http://schemas.openxmlformats.org/officeDocument/2006/relationships/hyperlink" Target="http://sigilathenaeum.tumblr.com/post/137128890522" TargetMode="External"/><Relationship Id="rId1836" Type="http://schemas.openxmlformats.org/officeDocument/2006/relationships/hyperlink" Target="http://sigilathenaeum.tumblr.com/post/157403164924" TargetMode="External"/><Relationship Id="rId1837" Type="http://schemas.openxmlformats.org/officeDocument/2006/relationships/hyperlink" Target="http://sigilathenaeum.tumblr.com/post/165024050560" TargetMode="External"/><Relationship Id="rId1838" Type="http://schemas.openxmlformats.org/officeDocument/2006/relationships/hyperlink" Target="http://sigilathenaeum.tumblr.com/post/148027118572" TargetMode="External"/><Relationship Id="rId1839" Type="http://schemas.openxmlformats.org/officeDocument/2006/relationships/hyperlink" Target="http://sigilathenaeum.tumblr.com/post/146115786101" TargetMode="External"/><Relationship Id="rId1820" Type="http://schemas.openxmlformats.org/officeDocument/2006/relationships/hyperlink" Target="http://sigilathenaeum.tumblr.com/post/137953541787" TargetMode="External"/><Relationship Id="rId1821" Type="http://schemas.openxmlformats.org/officeDocument/2006/relationships/hyperlink" Target="http://sigilathenaeum.tumblr.com/post/137953541787" TargetMode="External"/><Relationship Id="rId1822" Type="http://schemas.openxmlformats.org/officeDocument/2006/relationships/hyperlink" Target="http://sigilathenaeum.tumblr.com/post/140339134877" TargetMode="External"/><Relationship Id="rId1823" Type="http://schemas.openxmlformats.org/officeDocument/2006/relationships/hyperlink" Target="http://sigilathenaeum.tumblr.com/post/140639347802" TargetMode="External"/><Relationship Id="rId1824" Type="http://schemas.openxmlformats.org/officeDocument/2006/relationships/hyperlink" Target="http://sigilathenaeum.tumblr.com/post/141031341372" TargetMode="External"/><Relationship Id="rId1825" Type="http://schemas.openxmlformats.org/officeDocument/2006/relationships/hyperlink" Target="http://sigilathenaeum.tumblr.com/post/141512838037" TargetMode="External"/><Relationship Id="rId1826" Type="http://schemas.openxmlformats.org/officeDocument/2006/relationships/hyperlink" Target="http://sigilathenaeum.tumblr.com/post/137719775362" TargetMode="External"/><Relationship Id="rId1827" Type="http://schemas.openxmlformats.org/officeDocument/2006/relationships/hyperlink" Target="http://sigilathenaeum.tumblr.com/post/156560328096" TargetMode="External"/><Relationship Id="rId1828" Type="http://schemas.openxmlformats.org/officeDocument/2006/relationships/hyperlink" Target="http://sigilathenaeum.tumblr.com/post/175352257206" TargetMode="External"/><Relationship Id="rId1829" Type="http://schemas.openxmlformats.org/officeDocument/2006/relationships/hyperlink" Target="http://sigilathenaeum.tumblr.com/post/129872527817" TargetMode="External"/><Relationship Id="rId1455" Type="http://schemas.openxmlformats.org/officeDocument/2006/relationships/hyperlink" Target="http://sigilathenaeum.tumblr.com/post/156455789232" TargetMode="External"/><Relationship Id="rId1456" Type="http://schemas.openxmlformats.org/officeDocument/2006/relationships/hyperlink" Target="http://sigilathenaeum.tumblr.com/post/139862931487" TargetMode="External"/><Relationship Id="rId1457" Type="http://schemas.openxmlformats.org/officeDocument/2006/relationships/hyperlink" Target="http://sigilathenaeum.tumblr.com/post/139862831427" TargetMode="External"/><Relationship Id="rId1458" Type="http://schemas.openxmlformats.org/officeDocument/2006/relationships/hyperlink" Target="http://sigilathenaeum.tumblr.com/post/139862592162" TargetMode="External"/><Relationship Id="rId1459" Type="http://schemas.openxmlformats.org/officeDocument/2006/relationships/hyperlink" Target="http://sigilathenaeum.tumblr.com/post/139805468417" TargetMode="External"/><Relationship Id="rId629" Type="http://schemas.openxmlformats.org/officeDocument/2006/relationships/hyperlink" Target="http://sigilathenaeum.tumblr.com/post/156277464105" TargetMode="External"/><Relationship Id="rId624" Type="http://schemas.openxmlformats.org/officeDocument/2006/relationships/hyperlink" Target="http://sigilathenaeum.tumblr.com/post/135681767472" TargetMode="External"/><Relationship Id="rId623" Type="http://schemas.openxmlformats.org/officeDocument/2006/relationships/hyperlink" Target="http://sigilathenaeum.tumblr.com/post/135681767472" TargetMode="External"/><Relationship Id="rId622" Type="http://schemas.openxmlformats.org/officeDocument/2006/relationships/hyperlink" Target="http://sigilathenaeum.tumblr.com/post/134166313097" TargetMode="External"/><Relationship Id="rId621" Type="http://schemas.openxmlformats.org/officeDocument/2006/relationships/hyperlink" Target="http://sigilathenaeum.tumblr.com/post/134166313097" TargetMode="External"/><Relationship Id="rId628" Type="http://schemas.openxmlformats.org/officeDocument/2006/relationships/hyperlink" Target="http://sigilathenaeum.tumblr.com/post/154442899494" TargetMode="External"/><Relationship Id="rId627" Type="http://schemas.openxmlformats.org/officeDocument/2006/relationships/hyperlink" Target="http://sigilathenaeum.tumblr.com/post/153996205472" TargetMode="External"/><Relationship Id="rId626" Type="http://schemas.openxmlformats.org/officeDocument/2006/relationships/hyperlink" Target="http://sigilathenaeum.tumblr.com/post/136121175162" TargetMode="External"/><Relationship Id="rId625" Type="http://schemas.openxmlformats.org/officeDocument/2006/relationships/hyperlink" Target="http://sigilathenaeum.tumblr.com/post/136121175162" TargetMode="External"/><Relationship Id="rId1450" Type="http://schemas.openxmlformats.org/officeDocument/2006/relationships/hyperlink" Target="http://sigilathenaeum.tumblr.com/post/139326517487" TargetMode="External"/><Relationship Id="rId620" Type="http://schemas.openxmlformats.org/officeDocument/2006/relationships/hyperlink" Target="http://sigilathenaeum.tumblr.com/post/133827229062" TargetMode="External"/><Relationship Id="rId1451" Type="http://schemas.openxmlformats.org/officeDocument/2006/relationships/hyperlink" Target="http://sigilathenaeum.tumblr.com/post/140278200947" TargetMode="External"/><Relationship Id="rId1452" Type="http://schemas.openxmlformats.org/officeDocument/2006/relationships/hyperlink" Target="http://sigilathenaeum.tumblr.com/post/139862682207" TargetMode="External"/><Relationship Id="rId1453" Type="http://schemas.openxmlformats.org/officeDocument/2006/relationships/hyperlink" Target="http://sigilathenaeum.tumblr.com/post/139746426257" TargetMode="External"/><Relationship Id="rId1454" Type="http://schemas.openxmlformats.org/officeDocument/2006/relationships/hyperlink" Target="http://sigilathenaeum.tumblr.com/post/163716854812" TargetMode="External"/><Relationship Id="rId1444" Type="http://schemas.openxmlformats.org/officeDocument/2006/relationships/hyperlink" Target="http://sigilathenaeum.tumblr.com/post/137981005917" TargetMode="External"/><Relationship Id="rId1445" Type="http://schemas.openxmlformats.org/officeDocument/2006/relationships/hyperlink" Target="http://sigilathenaeum.tumblr.com/post/138119699732" TargetMode="External"/><Relationship Id="rId1446" Type="http://schemas.openxmlformats.org/officeDocument/2006/relationships/hyperlink" Target="http://sigilathenaeum.tumblr.com/post/162296026785" TargetMode="External"/><Relationship Id="rId1447" Type="http://schemas.openxmlformats.org/officeDocument/2006/relationships/hyperlink" Target="http://sigilathenaeum.tumblr.com/post/138428853847" TargetMode="External"/><Relationship Id="rId1448" Type="http://schemas.openxmlformats.org/officeDocument/2006/relationships/hyperlink" Target="http://sigilathenaeum.tumblr.com/post/138427924127" TargetMode="External"/><Relationship Id="rId1449" Type="http://schemas.openxmlformats.org/officeDocument/2006/relationships/hyperlink" Target="http://sigilathenaeum.tumblr.com/post/138559574252" TargetMode="External"/><Relationship Id="rId619" Type="http://schemas.openxmlformats.org/officeDocument/2006/relationships/hyperlink" Target="http://sigilathenaeum.tumblr.com/post/133827229062" TargetMode="External"/><Relationship Id="rId618" Type="http://schemas.openxmlformats.org/officeDocument/2006/relationships/hyperlink" Target="http://sigilathenaeum.tumblr.com/post/156906988804" TargetMode="External"/><Relationship Id="rId613" Type="http://schemas.openxmlformats.org/officeDocument/2006/relationships/hyperlink" Target="http://sigilathenaeum.tumblr.com/post/175654280823" TargetMode="External"/><Relationship Id="rId612" Type="http://schemas.openxmlformats.org/officeDocument/2006/relationships/hyperlink" Target="http://sigilathenaeum.tumblr.com/post/151164558038" TargetMode="External"/><Relationship Id="rId611" Type="http://schemas.openxmlformats.org/officeDocument/2006/relationships/hyperlink" Target="http://sigilathenaeum.tumblr.com/post/175285216571" TargetMode="External"/><Relationship Id="rId610" Type="http://schemas.openxmlformats.org/officeDocument/2006/relationships/hyperlink" Target="http://sigilathenaeum.tumblr.com/post/162956575097" TargetMode="External"/><Relationship Id="rId617" Type="http://schemas.openxmlformats.org/officeDocument/2006/relationships/hyperlink" Target="http://sigilathenaeum.tumblr.com/post/135450664382" TargetMode="External"/><Relationship Id="rId616" Type="http://schemas.openxmlformats.org/officeDocument/2006/relationships/hyperlink" Target="http://sigilathenaeum.tumblr.com/post/135450664382" TargetMode="External"/><Relationship Id="rId615" Type="http://schemas.openxmlformats.org/officeDocument/2006/relationships/hyperlink" Target="http://sigilathenaeum.tumblr.com/post/175252113128" TargetMode="External"/><Relationship Id="rId614" Type="http://schemas.openxmlformats.org/officeDocument/2006/relationships/hyperlink" Target="http://sigilathenaeum.tumblr.com/post/175758262403" TargetMode="External"/><Relationship Id="rId1440" Type="http://schemas.openxmlformats.org/officeDocument/2006/relationships/hyperlink" Target="http://sigilathenaeum.tumblr.com/post/139745720137" TargetMode="External"/><Relationship Id="rId1441" Type="http://schemas.openxmlformats.org/officeDocument/2006/relationships/hyperlink" Target="http://sigilathenaeum.tumblr.com/post/155909547166" TargetMode="External"/><Relationship Id="rId1442" Type="http://schemas.openxmlformats.org/officeDocument/2006/relationships/hyperlink" Target="http://sigilathenaeum.tumblr.com/post/139008074947" TargetMode="External"/><Relationship Id="rId1443" Type="http://schemas.openxmlformats.org/officeDocument/2006/relationships/hyperlink" Target="http://sigilathenaeum.tumblr.com/post/166549367277" TargetMode="External"/><Relationship Id="rId1477" Type="http://schemas.openxmlformats.org/officeDocument/2006/relationships/hyperlink" Target="http://sigilathenaeum.tumblr.com/post/159872585582" TargetMode="External"/><Relationship Id="rId1478" Type="http://schemas.openxmlformats.org/officeDocument/2006/relationships/hyperlink" Target="http://sigilathenaeum.tumblr.com/post/175520189109" TargetMode="External"/><Relationship Id="rId1479" Type="http://schemas.openxmlformats.org/officeDocument/2006/relationships/hyperlink" Target="http://sigilathenaeum.tumblr.com/post/175485886378" TargetMode="External"/><Relationship Id="rId646" Type="http://schemas.openxmlformats.org/officeDocument/2006/relationships/hyperlink" Target="http://sigilathenaeum.tumblr.com/post/161059257986" TargetMode="External"/><Relationship Id="rId645" Type="http://schemas.openxmlformats.org/officeDocument/2006/relationships/hyperlink" Target="http://sigilathenaeum.tumblr.com/post/130104151517" TargetMode="External"/><Relationship Id="rId644" Type="http://schemas.openxmlformats.org/officeDocument/2006/relationships/hyperlink" Target="http://sigilathenaeum.tumblr.com/post/130104151517" TargetMode="External"/><Relationship Id="rId643" Type="http://schemas.openxmlformats.org/officeDocument/2006/relationships/hyperlink" Target="http://sigilathenaeum.tumblr.com/post/130104151517" TargetMode="External"/><Relationship Id="rId649" Type="http://schemas.openxmlformats.org/officeDocument/2006/relationships/hyperlink" Target="http://sigilathenaeum.tumblr.com/post/140700667497" TargetMode="External"/><Relationship Id="rId648" Type="http://schemas.openxmlformats.org/officeDocument/2006/relationships/hyperlink" Target="http://sigilathenaeum.tumblr.com/post/130721641467" TargetMode="External"/><Relationship Id="rId647" Type="http://schemas.openxmlformats.org/officeDocument/2006/relationships/hyperlink" Target="http://sigilathenaeum.tumblr.com/post/130721641467" TargetMode="External"/><Relationship Id="rId1470" Type="http://schemas.openxmlformats.org/officeDocument/2006/relationships/hyperlink" Target="http://sigilathenaeum.tumblr.com/post/151166145803" TargetMode="External"/><Relationship Id="rId1471" Type="http://schemas.openxmlformats.org/officeDocument/2006/relationships/hyperlink" Target="http://sigilathenaeum.tumblr.com/post/156142090171" TargetMode="External"/><Relationship Id="rId1472" Type="http://schemas.openxmlformats.org/officeDocument/2006/relationships/hyperlink" Target="http://sigilathenaeum.tumblr.com/post/156142090171" TargetMode="External"/><Relationship Id="rId642" Type="http://schemas.openxmlformats.org/officeDocument/2006/relationships/hyperlink" Target="http://sigilathenaeum.tumblr.com/post/130104151517" TargetMode="External"/><Relationship Id="rId1473" Type="http://schemas.openxmlformats.org/officeDocument/2006/relationships/hyperlink" Target="http://sigilathenaeum.tumblr.com/post/156459084928" TargetMode="External"/><Relationship Id="rId641" Type="http://schemas.openxmlformats.org/officeDocument/2006/relationships/hyperlink" Target="http://sigilathenaeum.tumblr.com/post/143139176038" TargetMode="External"/><Relationship Id="rId1474" Type="http://schemas.openxmlformats.org/officeDocument/2006/relationships/hyperlink" Target="http://sigilathenaeum.tumblr.com/post/157406215660" TargetMode="External"/><Relationship Id="rId640" Type="http://schemas.openxmlformats.org/officeDocument/2006/relationships/hyperlink" Target="http://sigilathenaeum.tumblr.com/post/128150741047" TargetMode="External"/><Relationship Id="rId1475" Type="http://schemas.openxmlformats.org/officeDocument/2006/relationships/hyperlink" Target="http://sigilathenaeum.tumblr.com/post/159426342297" TargetMode="External"/><Relationship Id="rId1476" Type="http://schemas.openxmlformats.org/officeDocument/2006/relationships/hyperlink" Target="http://sigilathenaeum.tumblr.com/post/159426342297" TargetMode="External"/><Relationship Id="rId1466" Type="http://schemas.openxmlformats.org/officeDocument/2006/relationships/hyperlink" Target="http://sigilathenaeum.tumblr.com/post/155135871656" TargetMode="External"/><Relationship Id="rId1467" Type="http://schemas.openxmlformats.org/officeDocument/2006/relationships/hyperlink" Target="http://sigilathenaeum.tumblr.com/post/141467327162" TargetMode="External"/><Relationship Id="rId1468" Type="http://schemas.openxmlformats.org/officeDocument/2006/relationships/hyperlink" Target="http://sigilathenaeum.tumblr.com/post/141496598162" TargetMode="External"/><Relationship Id="rId1469" Type="http://schemas.openxmlformats.org/officeDocument/2006/relationships/hyperlink" Target="http://sigilathenaeum.tumblr.com/post/144171403848" TargetMode="External"/><Relationship Id="rId635" Type="http://schemas.openxmlformats.org/officeDocument/2006/relationships/hyperlink" Target="http://sigilathenaeum.tumblr.com/post/124299360437" TargetMode="External"/><Relationship Id="rId634" Type="http://schemas.openxmlformats.org/officeDocument/2006/relationships/hyperlink" Target="http://sigilathenaeum.tumblr.com/post/127184429257" TargetMode="External"/><Relationship Id="rId633" Type="http://schemas.openxmlformats.org/officeDocument/2006/relationships/hyperlink" Target="http://sigilathenaeum.tumblr.com/post/127184429257" TargetMode="External"/><Relationship Id="rId632" Type="http://schemas.openxmlformats.org/officeDocument/2006/relationships/hyperlink" Target="http://sigilathenaeum.tumblr.com/post/163767985987" TargetMode="External"/><Relationship Id="rId639" Type="http://schemas.openxmlformats.org/officeDocument/2006/relationships/hyperlink" Target="http://sigilathenaeum.tumblr.com/post/128150741047" TargetMode="External"/><Relationship Id="rId638" Type="http://schemas.openxmlformats.org/officeDocument/2006/relationships/hyperlink" Target="http://sigilathenaeum.tumblr.com/post/122987576562" TargetMode="External"/><Relationship Id="rId637" Type="http://schemas.openxmlformats.org/officeDocument/2006/relationships/hyperlink" Target="http://sigilathenaeum.tumblr.com/post/122987576562" TargetMode="External"/><Relationship Id="rId636" Type="http://schemas.openxmlformats.org/officeDocument/2006/relationships/hyperlink" Target="http://sigilathenaeum.tumblr.com/post/124299360437" TargetMode="External"/><Relationship Id="rId1460" Type="http://schemas.openxmlformats.org/officeDocument/2006/relationships/hyperlink" Target="http://sigilathenaeum.tumblr.com/post/140245719687" TargetMode="External"/><Relationship Id="rId1461" Type="http://schemas.openxmlformats.org/officeDocument/2006/relationships/hyperlink" Target="http://sigilathenaeum.tumblr.com/post/140535286892" TargetMode="External"/><Relationship Id="rId631" Type="http://schemas.openxmlformats.org/officeDocument/2006/relationships/hyperlink" Target="http://sigilathenaeum.tumblr.com/post/159873026844" TargetMode="External"/><Relationship Id="rId1462" Type="http://schemas.openxmlformats.org/officeDocument/2006/relationships/hyperlink" Target="http://sigilathenaeum.tumblr.com/post/140938954382" TargetMode="External"/><Relationship Id="rId630" Type="http://schemas.openxmlformats.org/officeDocument/2006/relationships/hyperlink" Target="http://sigilathenaeum.tumblr.com/post/156281737318" TargetMode="External"/><Relationship Id="rId1463" Type="http://schemas.openxmlformats.org/officeDocument/2006/relationships/hyperlink" Target="http://sigilathenaeum.tumblr.com/post/141104769392" TargetMode="External"/><Relationship Id="rId1464" Type="http://schemas.openxmlformats.org/officeDocument/2006/relationships/hyperlink" Target="http://sigilathenaeum.tumblr.com/post/141104620477" TargetMode="External"/><Relationship Id="rId1465" Type="http://schemas.openxmlformats.org/officeDocument/2006/relationships/hyperlink" Target="http://sigilathenaeum.tumblr.com/post/141467754277" TargetMode="External"/><Relationship Id="rId1411" Type="http://schemas.openxmlformats.org/officeDocument/2006/relationships/hyperlink" Target="http://sigilathenaeum.tumblr.com/post/131779546787" TargetMode="External"/><Relationship Id="rId1412" Type="http://schemas.openxmlformats.org/officeDocument/2006/relationships/hyperlink" Target="http://sigilathenaeum.tumblr.com/post/140534819532" TargetMode="External"/><Relationship Id="rId1413" Type="http://schemas.openxmlformats.org/officeDocument/2006/relationships/hyperlink" Target="http://sigilathenaeum.tumblr.com/post/131831644577" TargetMode="External"/><Relationship Id="rId1414" Type="http://schemas.openxmlformats.org/officeDocument/2006/relationships/hyperlink" Target="http://sigilathenaeum.tumblr.com/post/131783922072" TargetMode="External"/><Relationship Id="rId1415" Type="http://schemas.openxmlformats.org/officeDocument/2006/relationships/hyperlink" Target="http://sigilathenaeum.tumblr.com/post/132031965642" TargetMode="External"/><Relationship Id="rId1416" Type="http://schemas.openxmlformats.org/officeDocument/2006/relationships/hyperlink" Target="http://sigilathenaeum.tumblr.com/post/132180371567" TargetMode="External"/><Relationship Id="rId1417" Type="http://schemas.openxmlformats.org/officeDocument/2006/relationships/hyperlink" Target="http://sigilathenaeum.tumblr.com/post/132180217417" TargetMode="External"/><Relationship Id="rId1418" Type="http://schemas.openxmlformats.org/officeDocument/2006/relationships/hyperlink" Target="http://sigilathenaeum.tumblr.com/post/137953415987" TargetMode="External"/><Relationship Id="rId1419" Type="http://schemas.openxmlformats.org/officeDocument/2006/relationships/hyperlink" Target="http://sigilathenaeum.tumblr.com/post/132121973802" TargetMode="External"/><Relationship Id="rId1410" Type="http://schemas.openxmlformats.org/officeDocument/2006/relationships/hyperlink" Target="http://sigilathenaeum.tumblr.com/post/154037674983" TargetMode="External"/><Relationship Id="rId1400" Type="http://schemas.openxmlformats.org/officeDocument/2006/relationships/hyperlink" Target="http://sigilathenaeum.tumblr.com/post/130857403952" TargetMode="External"/><Relationship Id="rId1401" Type="http://schemas.openxmlformats.org/officeDocument/2006/relationships/hyperlink" Target="http://sigilathenaeum.tumblr.com/post/130907573507" TargetMode="External"/><Relationship Id="rId1402" Type="http://schemas.openxmlformats.org/officeDocument/2006/relationships/hyperlink" Target="http://sigilathenaeum.tumblr.com/post/130907456482" TargetMode="External"/><Relationship Id="rId1403" Type="http://schemas.openxmlformats.org/officeDocument/2006/relationships/hyperlink" Target="http://sigilathenaeum.tumblr.com/post/130374015732" TargetMode="External"/><Relationship Id="rId1404" Type="http://schemas.openxmlformats.org/officeDocument/2006/relationships/hyperlink" Target="http://sigilathenaeum.tumblr.com/post/131585544257" TargetMode="External"/><Relationship Id="rId1405" Type="http://schemas.openxmlformats.org/officeDocument/2006/relationships/hyperlink" Target="http://sigilathenaeum.tumblr.com/post/137172320367" TargetMode="External"/><Relationship Id="rId1406" Type="http://schemas.openxmlformats.org/officeDocument/2006/relationships/hyperlink" Target="http://sigilathenaeum.tumblr.com/post/131656192702" TargetMode="External"/><Relationship Id="rId1407" Type="http://schemas.openxmlformats.org/officeDocument/2006/relationships/hyperlink" Target="http://sigilathenaeum.tumblr.com/post/154440401481" TargetMode="External"/><Relationship Id="rId1408" Type="http://schemas.openxmlformats.org/officeDocument/2006/relationships/hyperlink" Target="http://sigilathenaeum.tumblr.com/post/137559051192" TargetMode="External"/><Relationship Id="rId1409" Type="http://schemas.openxmlformats.org/officeDocument/2006/relationships/hyperlink" Target="http://sigilathenaeum.tumblr.com/post/161247838622" TargetMode="External"/><Relationship Id="rId1433" Type="http://schemas.openxmlformats.org/officeDocument/2006/relationships/hyperlink" Target="http://sigilathenaeum.tumblr.com/post/137020436697" TargetMode="External"/><Relationship Id="rId1434" Type="http://schemas.openxmlformats.org/officeDocument/2006/relationships/hyperlink" Target="http://sigilathenaeum.tumblr.com/post/137172217412" TargetMode="External"/><Relationship Id="rId1435" Type="http://schemas.openxmlformats.org/officeDocument/2006/relationships/hyperlink" Target="http://sigilathenaeum.tumblr.com/post/137600166127" TargetMode="External"/><Relationship Id="rId1436" Type="http://schemas.openxmlformats.org/officeDocument/2006/relationships/hyperlink" Target="http://sigilathenaeum.tumblr.com/post/137627779337" TargetMode="External"/><Relationship Id="rId1437" Type="http://schemas.openxmlformats.org/officeDocument/2006/relationships/hyperlink" Target="http://sigilathenaeum.tumblr.com/post/137907158387" TargetMode="External"/><Relationship Id="rId1438" Type="http://schemas.openxmlformats.org/officeDocument/2006/relationships/hyperlink" Target="http://sigilathenaeum.tumblr.com/post/137953863072" TargetMode="External"/><Relationship Id="rId1439" Type="http://schemas.openxmlformats.org/officeDocument/2006/relationships/hyperlink" Target="http://sigilathenaeum.tumblr.com/post/139076487582" TargetMode="External"/><Relationship Id="rId609" Type="http://schemas.openxmlformats.org/officeDocument/2006/relationships/hyperlink" Target="http://sigilathenaeum.tumblr.com/post/135681767472" TargetMode="External"/><Relationship Id="rId608" Type="http://schemas.openxmlformats.org/officeDocument/2006/relationships/hyperlink" Target="http://sigilathenaeum.tumblr.com/post/135681767472" TargetMode="External"/><Relationship Id="rId607" Type="http://schemas.openxmlformats.org/officeDocument/2006/relationships/hyperlink" Target="http://sigilathenaeum.tumblr.com/post/138582859272" TargetMode="External"/><Relationship Id="rId602" Type="http://schemas.openxmlformats.org/officeDocument/2006/relationships/hyperlink" Target="http://sigilathenaeum.tumblr.com/post/136121299607" TargetMode="External"/><Relationship Id="rId601" Type="http://schemas.openxmlformats.org/officeDocument/2006/relationships/hyperlink" Target="http://sigilathenaeum.tumblr.com/post/135450664382" TargetMode="External"/><Relationship Id="rId600" Type="http://schemas.openxmlformats.org/officeDocument/2006/relationships/hyperlink" Target="http://sigilathenaeum.tumblr.com/post/135450664382" TargetMode="External"/><Relationship Id="rId606" Type="http://schemas.openxmlformats.org/officeDocument/2006/relationships/hyperlink" Target="http://sigilathenaeum.tumblr.com/post/138582859272" TargetMode="External"/><Relationship Id="rId605" Type="http://schemas.openxmlformats.org/officeDocument/2006/relationships/hyperlink" Target="http://sigilathenaeum.tumblr.com/post/164255786979" TargetMode="External"/><Relationship Id="rId604" Type="http://schemas.openxmlformats.org/officeDocument/2006/relationships/hyperlink" Target="http://sigilathenaeum.tumblr.com/post/154484201197" TargetMode="External"/><Relationship Id="rId603" Type="http://schemas.openxmlformats.org/officeDocument/2006/relationships/hyperlink" Target="http://sigilathenaeum.tumblr.com/post/136121299607" TargetMode="External"/><Relationship Id="rId1430" Type="http://schemas.openxmlformats.org/officeDocument/2006/relationships/hyperlink" Target="http://sigilathenaeum.tumblr.com/post/163767482074" TargetMode="External"/><Relationship Id="rId1431" Type="http://schemas.openxmlformats.org/officeDocument/2006/relationships/hyperlink" Target="http://sigilathenaeum.tumblr.com/post/161057775517" TargetMode="External"/><Relationship Id="rId1432" Type="http://schemas.openxmlformats.org/officeDocument/2006/relationships/hyperlink" Target="http://sigilathenaeum.tumblr.com/post/135280725587" TargetMode="External"/><Relationship Id="rId1422" Type="http://schemas.openxmlformats.org/officeDocument/2006/relationships/hyperlink" Target="http://sigilathenaeum.tumblr.com/post/133039326897" TargetMode="External"/><Relationship Id="rId1423" Type="http://schemas.openxmlformats.org/officeDocument/2006/relationships/hyperlink" Target="http://sigilathenaeum.tumblr.com/post/133314610627" TargetMode="External"/><Relationship Id="rId1424" Type="http://schemas.openxmlformats.org/officeDocument/2006/relationships/hyperlink" Target="http://sigilathenaeum.tumblr.com/post/133494965367" TargetMode="External"/><Relationship Id="rId1425" Type="http://schemas.openxmlformats.org/officeDocument/2006/relationships/hyperlink" Target="http://sigilathenaeum.tumblr.com/post/134426151597" TargetMode="External"/><Relationship Id="rId1426" Type="http://schemas.openxmlformats.org/officeDocument/2006/relationships/hyperlink" Target="http://sigilathenaeum.tumblr.com/post/134746088852" TargetMode="External"/><Relationship Id="rId1427" Type="http://schemas.openxmlformats.org/officeDocument/2006/relationships/hyperlink" Target="http://sigilathenaeum.tumblr.com/post/155172476069" TargetMode="External"/><Relationship Id="rId1428" Type="http://schemas.openxmlformats.org/officeDocument/2006/relationships/hyperlink" Target="http://sigilathenaeum.tumblr.com/post/134887081127" TargetMode="External"/><Relationship Id="rId1429" Type="http://schemas.openxmlformats.org/officeDocument/2006/relationships/hyperlink" Target="http://sigilathenaeum.tumblr.com/post/135085743982" TargetMode="External"/><Relationship Id="rId1420" Type="http://schemas.openxmlformats.org/officeDocument/2006/relationships/hyperlink" Target="http://sigilathenaeum.tumblr.com/post/132874800812" TargetMode="External"/><Relationship Id="rId1421" Type="http://schemas.openxmlformats.org/officeDocument/2006/relationships/hyperlink" Target="http://sigilathenaeum.tumblr.com/post/133039257177" TargetMode="External"/><Relationship Id="rId1059" Type="http://schemas.openxmlformats.org/officeDocument/2006/relationships/hyperlink" Target="http://sigilathenaeum.tumblr.com/post/149810666072" TargetMode="External"/><Relationship Id="rId228" Type="http://schemas.openxmlformats.org/officeDocument/2006/relationships/hyperlink" Target="http://sigilathenaeum.tumblr.com/post/156459084928" TargetMode="External"/><Relationship Id="rId227" Type="http://schemas.openxmlformats.org/officeDocument/2006/relationships/hyperlink" Target="http://sigilathenaeum.tumblr.com/post/164874353493" TargetMode="External"/><Relationship Id="rId226" Type="http://schemas.openxmlformats.org/officeDocument/2006/relationships/hyperlink" Target="http://sigilathenaeum.tumblr.com/post/137953590412" TargetMode="External"/><Relationship Id="rId225" Type="http://schemas.openxmlformats.org/officeDocument/2006/relationships/hyperlink" Target="http://sigilathenaeum.tumblr.com/post/137953590412" TargetMode="External"/><Relationship Id="rId229" Type="http://schemas.openxmlformats.org/officeDocument/2006/relationships/hyperlink" Target="http://sigilathenaeum.tumblr.com/post/154038638956" TargetMode="External"/><Relationship Id="rId1050" Type="http://schemas.openxmlformats.org/officeDocument/2006/relationships/hyperlink" Target="http://sigilathenaeum.tumblr.com/post/156279304405" TargetMode="External"/><Relationship Id="rId220" Type="http://schemas.openxmlformats.org/officeDocument/2006/relationships/hyperlink" Target="http://sigilathenaeum.tumblr.com/post/162295542236" TargetMode="External"/><Relationship Id="rId1051" Type="http://schemas.openxmlformats.org/officeDocument/2006/relationships/hyperlink" Target="http://sigilathenaeum.tumblr.com/post/156595897592" TargetMode="External"/><Relationship Id="rId1052" Type="http://schemas.openxmlformats.org/officeDocument/2006/relationships/hyperlink" Target="http://sigilathenaeum.tumblr.com/post/134689366427" TargetMode="External"/><Relationship Id="rId1053" Type="http://schemas.openxmlformats.org/officeDocument/2006/relationships/hyperlink" Target="http://sigilathenaeum.tumblr.com/post/134689366427" TargetMode="External"/><Relationship Id="rId1054" Type="http://schemas.openxmlformats.org/officeDocument/2006/relationships/hyperlink" Target="http://sigilathenaeum.tumblr.com/post/138612417357" TargetMode="External"/><Relationship Id="rId224" Type="http://schemas.openxmlformats.org/officeDocument/2006/relationships/hyperlink" Target="http://sigilathenaeum.tumblr.com/post/141067398587" TargetMode="External"/><Relationship Id="rId1055" Type="http://schemas.openxmlformats.org/officeDocument/2006/relationships/hyperlink" Target="http://sigilathenaeum.tumblr.com/post/138612417357" TargetMode="External"/><Relationship Id="rId223" Type="http://schemas.openxmlformats.org/officeDocument/2006/relationships/hyperlink" Target="http://sigilathenaeum.tumblr.com/post/141067398587" TargetMode="External"/><Relationship Id="rId1056" Type="http://schemas.openxmlformats.org/officeDocument/2006/relationships/hyperlink" Target="http://sigilathenaeum.tumblr.com/post/138612417357" TargetMode="External"/><Relationship Id="rId222" Type="http://schemas.openxmlformats.org/officeDocument/2006/relationships/hyperlink" Target="http://sigilathenaeum.tumblr.com/post/125806767937" TargetMode="External"/><Relationship Id="rId1057" Type="http://schemas.openxmlformats.org/officeDocument/2006/relationships/hyperlink" Target="http://sigilathenaeum.tumblr.com/post/140975472452" TargetMode="External"/><Relationship Id="rId221" Type="http://schemas.openxmlformats.org/officeDocument/2006/relationships/hyperlink" Target="http://sigilathenaeum.tumblr.com/post/125806767937" TargetMode="External"/><Relationship Id="rId1058" Type="http://schemas.openxmlformats.org/officeDocument/2006/relationships/hyperlink" Target="http://sigilathenaeum.tumblr.com/post/140975472452" TargetMode="External"/><Relationship Id="rId1048" Type="http://schemas.openxmlformats.org/officeDocument/2006/relationships/hyperlink" Target="http://sigilathenaeum.tumblr.com/post/141467279662" TargetMode="External"/><Relationship Id="rId1049" Type="http://schemas.openxmlformats.org/officeDocument/2006/relationships/hyperlink" Target="http://sigilathenaeum.tumblr.com/post/157402662728" TargetMode="External"/><Relationship Id="rId217" Type="http://schemas.openxmlformats.org/officeDocument/2006/relationships/hyperlink" Target="http://sigilathenaeum.tumblr.com/post/159423819235" TargetMode="External"/><Relationship Id="rId216" Type="http://schemas.openxmlformats.org/officeDocument/2006/relationships/hyperlink" Target="http://sigilathenaeum.tumblr.com/post/145103286627" TargetMode="External"/><Relationship Id="rId215" Type="http://schemas.openxmlformats.org/officeDocument/2006/relationships/hyperlink" Target="http://sigilathenaeum.tumblr.com/post/142468258402" TargetMode="External"/><Relationship Id="rId699" Type="http://schemas.openxmlformats.org/officeDocument/2006/relationships/hyperlink" Target="http://sigilathenaeum.tumblr.com/post/141067546692" TargetMode="External"/><Relationship Id="rId214" Type="http://schemas.openxmlformats.org/officeDocument/2006/relationships/hyperlink" Target="http://sigilathenaeum.tumblr.com/post/142468258402" TargetMode="External"/><Relationship Id="rId698" Type="http://schemas.openxmlformats.org/officeDocument/2006/relationships/hyperlink" Target="http://sigilathenaeum.tumblr.com/post/134660721602" TargetMode="External"/><Relationship Id="rId219" Type="http://schemas.openxmlformats.org/officeDocument/2006/relationships/hyperlink" Target="http://sigilathenaeum.tumblr.com/post/174642503778" TargetMode="External"/><Relationship Id="rId218" Type="http://schemas.openxmlformats.org/officeDocument/2006/relationships/hyperlink" Target="http://sigilathenaeum.tumblr.com/post/166020095700" TargetMode="External"/><Relationship Id="rId693" Type="http://schemas.openxmlformats.org/officeDocument/2006/relationships/hyperlink" Target="https://sigilathenaeum.tumblr.com/post/624562319307964416" TargetMode="External"/><Relationship Id="rId1040" Type="http://schemas.openxmlformats.org/officeDocument/2006/relationships/hyperlink" Target="http://sigilathenaeum.tumblr.com/post/140976005942" TargetMode="External"/><Relationship Id="rId692" Type="http://schemas.openxmlformats.org/officeDocument/2006/relationships/hyperlink" Target="https://sigilathenaeum.tumblr.com/post/624562319307964416" TargetMode="External"/><Relationship Id="rId1041" Type="http://schemas.openxmlformats.org/officeDocument/2006/relationships/hyperlink" Target="http://sigilathenaeum.tumblr.com/post/155903413454" TargetMode="External"/><Relationship Id="rId691" Type="http://schemas.openxmlformats.org/officeDocument/2006/relationships/hyperlink" Target="http://sigilathenaeum.tumblr.com/post/141512565432" TargetMode="External"/><Relationship Id="rId1042" Type="http://schemas.openxmlformats.org/officeDocument/2006/relationships/hyperlink" Target="http://sigilathenaeum.tumblr.com/post/134435079842" TargetMode="External"/><Relationship Id="rId690" Type="http://schemas.openxmlformats.org/officeDocument/2006/relationships/hyperlink" Target="http://sigilathenaeum.tumblr.com/post/136288773302" TargetMode="External"/><Relationship Id="rId1043" Type="http://schemas.openxmlformats.org/officeDocument/2006/relationships/hyperlink" Target="http://sigilathenaeum.tumblr.com/post/141512313302" TargetMode="External"/><Relationship Id="rId213" Type="http://schemas.openxmlformats.org/officeDocument/2006/relationships/hyperlink" Target="http://sigilathenaeum.tumblr.com/post/136688543727" TargetMode="External"/><Relationship Id="rId697" Type="http://schemas.openxmlformats.org/officeDocument/2006/relationships/hyperlink" Target="http://sigilathenaeum.tumblr.com/post/140700892302" TargetMode="External"/><Relationship Id="rId1044" Type="http://schemas.openxmlformats.org/officeDocument/2006/relationships/hyperlink" Target="http://sigilathenaeum.tumblr.com/post/149189900380" TargetMode="External"/><Relationship Id="rId212" Type="http://schemas.openxmlformats.org/officeDocument/2006/relationships/hyperlink" Target="http://sigilathenaeum.tumblr.com/post/136688543727" TargetMode="External"/><Relationship Id="rId696" Type="http://schemas.openxmlformats.org/officeDocument/2006/relationships/hyperlink" Target="http://sigilathenaeum.tumblr.com/post/138028265002" TargetMode="External"/><Relationship Id="rId1045" Type="http://schemas.openxmlformats.org/officeDocument/2006/relationships/hyperlink" Target="http://sigilathenaeum.tumblr.com/post/134689106137" TargetMode="External"/><Relationship Id="rId211" Type="http://schemas.openxmlformats.org/officeDocument/2006/relationships/hyperlink" Target="https://sigilathenaeum.tumblr.com/post/624378158111719424" TargetMode="External"/><Relationship Id="rId695" Type="http://schemas.openxmlformats.org/officeDocument/2006/relationships/hyperlink" Target="http://sigilathenaeum.tumblr.com/post/142654358637" TargetMode="External"/><Relationship Id="rId1046" Type="http://schemas.openxmlformats.org/officeDocument/2006/relationships/hyperlink" Target="http://sigilathenaeum.tumblr.com/post/149184472900" TargetMode="External"/><Relationship Id="rId210" Type="http://schemas.openxmlformats.org/officeDocument/2006/relationships/hyperlink" Target="https://sigilathenaeum.tumblr.com/post/624378158111719424" TargetMode="External"/><Relationship Id="rId694" Type="http://schemas.openxmlformats.org/officeDocument/2006/relationships/hyperlink" Target="http://sigilathenaeum.tumblr.com/post/144555868826" TargetMode="External"/><Relationship Id="rId1047" Type="http://schemas.openxmlformats.org/officeDocument/2006/relationships/hyperlink" Target="http://sigilathenaeum.tumblr.com/post/149992256745" TargetMode="External"/><Relationship Id="rId249" Type="http://schemas.openxmlformats.org/officeDocument/2006/relationships/hyperlink" Target="http://sigilathenaeum.tumblr.com/post/134890034737" TargetMode="External"/><Relationship Id="rId248" Type="http://schemas.openxmlformats.org/officeDocument/2006/relationships/hyperlink" Target="http://sigilathenaeum.tumblr.com/post/134660572112" TargetMode="External"/><Relationship Id="rId247" Type="http://schemas.openxmlformats.org/officeDocument/2006/relationships/hyperlink" Target="http://sigilathenaeum.tumblr.com/post/134660572112" TargetMode="External"/><Relationship Id="rId1070" Type="http://schemas.openxmlformats.org/officeDocument/2006/relationships/hyperlink" Target="http://sigilathenaeum.tumblr.com/post/141067253052" TargetMode="External"/><Relationship Id="rId1071" Type="http://schemas.openxmlformats.org/officeDocument/2006/relationships/hyperlink" Target="http://sigilathenaeum.tumblr.com/post/141031671742" TargetMode="External"/><Relationship Id="rId1072" Type="http://schemas.openxmlformats.org/officeDocument/2006/relationships/hyperlink" Target="http://sigilathenaeum.tumblr.com/post/141031671742" TargetMode="External"/><Relationship Id="rId242" Type="http://schemas.openxmlformats.org/officeDocument/2006/relationships/hyperlink" Target="http://sigilathenaeum.tumblr.com/post/146114778522" TargetMode="External"/><Relationship Id="rId1073" Type="http://schemas.openxmlformats.org/officeDocument/2006/relationships/hyperlink" Target="http://sigilathenaeum.tumblr.com/post/139745851217" TargetMode="External"/><Relationship Id="rId241" Type="http://schemas.openxmlformats.org/officeDocument/2006/relationships/hyperlink" Target="http://sigilathenaeum.tumblr.com/post/133360733977" TargetMode="External"/><Relationship Id="rId1074" Type="http://schemas.openxmlformats.org/officeDocument/2006/relationships/hyperlink" Target="http://sigilathenaeum.tumblr.com/post/150182403393" TargetMode="External"/><Relationship Id="rId240" Type="http://schemas.openxmlformats.org/officeDocument/2006/relationships/hyperlink" Target="http://sigilathenaeum.tumblr.com/post/133360733977" TargetMode="External"/><Relationship Id="rId1075" Type="http://schemas.openxmlformats.org/officeDocument/2006/relationships/hyperlink" Target="http://sigilathenaeum.tumblr.com/post/150182403393" TargetMode="External"/><Relationship Id="rId1076" Type="http://schemas.openxmlformats.org/officeDocument/2006/relationships/hyperlink" Target="http://sigilathenaeum.tumblr.com/post/159845394832" TargetMode="External"/><Relationship Id="rId246" Type="http://schemas.openxmlformats.org/officeDocument/2006/relationships/hyperlink" Target="http://sigilathenaeum.tumblr.com/post/137100109472" TargetMode="External"/><Relationship Id="rId1077" Type="http://schemas.openxmlformats.org/officeDocument/2006/relationships/hyperlink" Target="http://sigilathenaeum.tumblr.com/post/159845394832" TargetMode="External"/><Relationship Id="rId245" Type="http://schemas.openxmlformats.org/officeDocument/2006/relationships/hyperlink" Target="http://sigilathenaeum.tumblr.com/post/137100109472" TargetMode="External"/><Relationship Id="rId1078" Type="http://schemas.openxmlformats.org/officeDocument/2006/relationships/hyperlink" Target="http://sigilathenaeum.tumblr.com/post/155902354793" TargetMode="External"/><Relationship Id="rId244" Type="http://schemas.openxmlformats.org/officeDocument/2006/relationships/hyperlink" Target="http://sigilathenaeum.tumblr.com/post/133494741922" TargetMode="External"/><Relationship Id="rId1079" Type="http://schemas.openxmlformats.org/officeDocument/2006/relationships/hyperlink" Target="http://sigilathenaeum.tumblr.com/post/159871195330" TargetMode="External"/><Relationship Id="rId243" Type="http://schemas.openxmlformats.org/officeDocument/2006/relationships/hyperlink" Target="http://sigilathenaeum.tumblr.com/post/133494741922" TargetMode="External"/><Relationship Id="rId239" Type="http://schemas.openxmlformats.org/officeDocument/2006/relationships/hyperlink" Target="http://sigilathenaeum.tumblr.com/post/133360733977" TargetMode="External"/><Relationship Id="rId238" Type="http://schemas.openxmlformats.org/officeDocument/2006/relationships/hyperlink" Target="http://sigilathenaeum.tumblr.com/post/133360733977" TargetMode="External"/><Relationship Id="rId237" Type="http://schemas.openxmlformats.org/officeDocument/2006/relationships/hyperlink" Target="http://sigilathenaeum.tumblr.com/post/144585120842" TargetMode="External"/><Relationship Id="rId236" Type="http://schemas.openxmlformats.org/officeDocument/2006/relationships/hyperlink" Target="http://sigilathenaeum.tumblr.com/post/132244300572" TargetMode="External"/><Relationship Id="rId1060" Type="http://schemas.openxmlformats.org/officeDocument/2006/relationships/hyperlink" Target="http://sigilathenaeum.tumblr.com/post/155906724723" TargetMode="External"/><Relationship Id="rId1061" Type="http://schemas.openxmlformats.org/officeDocument/2006/relationships/hyperlink" Target="http://sigilathenaeum.tumblr.com/post/134885869582" TargetMode="External"/><Relationship Id="rId231" Type="http://schemas.openxmlformats.org/officeDocument/2006/relationships/hyperlink" Target="http://sigilathenaeum.tumblr.com/post/163766515785" TargetMode="External"/><Relationship Id="rId1062" Type="http://schemas.openxmlformats.org/officeDocument/2006/relationships/hyperlink" Target="http://sigilathenaeum.tumblr.com/post/141067139752" TargetMode="External"/><Relationship Id="rId230" Type="http://schemas.openxmlformats.org/officeDocument/2006/relationships/hyperlink" Target="http://sigilathenaeum.tumblr.com/post/174578125040" TargetMode="External"/><Relationship Id="rId1063" Type="http://schemas.openxmlformats.org/officeDocument/2006/relationships/hyperlink" Target="http://sigilathenaeum.tumblr.com/post/141067139752" TargetMode="External"/><Relationship Id="rId1064" Type="http://schemas.openxmlformats.org/officeDocument/2006/relationships/hyperlink" Target="http://sigilathenaeum.tumblr.com/post/134885869582" TargetMode="External"/><Relationship Id="rId1065" Type="http://schemas.openxmlformats.org/officeDocument/2006/relationships/hyperlink" Target="http://sigilathenaeum.tumblr.com/post/134885869582" TargetMode="External"/><Relationship Id="rId235" Type="http://schemas.openxmlformats.org/officeDocument/2006/relationships/hyperlink" Target="http://sigilathenaeum.tumblr.com/post/132244300572" TargetMode="External"/><Relationship Id="rId1066" Type="http://schemas.openxmlformats.org/officeDocument/2006/relationships/hyperlink" Target="http://sigilathenaeum.tumblr.com/post/161058490054" TargetMode="External"/><Relationship Id="rId234" Type="http://schemas.openxmlformats.org/officeDocument/2006/relationships/hyperlink" Target="http://sigilathenaeum.tumblr.com/post/149987058738" TargetMode="External"/><Relationship Id="rId1067" Type="http://schemas.openxmlformats.org/officeDocument/2006/relationships/hyperlink" Target="http://sigilathenaeum.tumblr.com/post/138504810692" TargetMode="External"/><Relationship Id="rId233" Type="http://schemas.openxmlformats.org/officeDocument/2006/relationships/hyperlink" Target="http://sigilathenaeum.tumblr.com/post/132372178952" TargetMode="External"/><Relationship Id="rId1068" Type="http://schemas.openxmlformats.org/officeDocument/2006/relationships/hyperlink" Target="http://sigilathenaeum.tumblr.com/post/138558847647" TargetMode="External"/><Relationship Id="rId232" Type="http://schemas.openxmlformats.org/officeDocument/2006/relationships/hyperlink" Target="http://sigilathenaeum.tumblr.com/post/132372178952" TargetMode="External"/><Relationship Id="rId1069" Type="http://schemas.openxmlformats.org/officeDocument/2006/relationships/hyperlink" Target="http://sigilathenaeum.tumblr.com/post/140975801502" TargetMode="External"/><Relationship Id="rId1015" Type="http://schemas.openxmlformats.org/officeDocument/2006/relationships/hyperlink" Target="http://sigilathenaeum.tumblr.com/post/135344782157" TargetMode="External"/><Relationship Id="rId1499" Type="http://schemas.openxmlformats.org/officeDocument/2006/relationships/hyperlink" Target="https://sigilathenaeum.tumblr.com/post/624472622831435776" TargetMode="External"/><Relationship Id="rId1016" Type="http://schemas.openxmlformats.org/officeDocument/2006/relationships/hyperlink" Target="http://sigilathenaeum.tumblr.com/post/141407722877" TargetMode="External"/><Relationship Id="rId1017" Type="http://schemas.openxmlformats.org/officeDocument/2006/relationships/hyperlink" Target="http://sigilathenaeum.tumblr.com/post/135343673502" TargetMode="External"/><Relationship Id="rId1018" Type="http://schemas.openxmlformats.org/officeDocument/2006/relationships/hyperlink" Target="http://sigilathenaeum.tumblr.com/post/139429612552" TargetMode="External"/><Relationship Id="rId1019" Type="http://schemas.openxmlformats.org/officeDocument/2006/relationships/hyperlink" Target="http://sigilathenaeum.tumblr.com/post/136782663152" TargetMode="External"/><Relationship Id="rId668" Type="http://schemas.openxmlformats.org/officeDocument/2006/relationships/hyperlink" Target="http://sigilathenaeum.tumblr.com/post/140166752817" TargetMode="External"/><Relationship Id="rId667" Type="http://schemas.openxmlformats.org/officeDocument/2006/relationships/hyperlink" Target="http://sigilathenaeum.tumblr.com/post/139745917002" TargetMode="External"/><Relationship Id="rId666" Type="http://schemas.openxmlformats.org/officeDocument/2006/relationships/hyperlink" Target="http://sigilathenaeum.tumblr.com/post/161058865233" TargetMode="External"/><Relationship Id="rId665" Type="http://schemas.openxmlformats.org/officeDocument/2006/relationships/hyperlink" Target="http://sigilathenaeum.tumblr.com/post/140278037967" TargetMode="External"/><Relationship Id="rId669" Type="http://schemas.openxmlformats.org/officeDocument/2006/relationships/hyperlink" Target="http://sigilathenaeum.tumblr.com/post/156281737318" TargetMode="External"/><Relationship Id="rId1490" Type="http://schemas.openxmlformats.org/officeDocument/2006/relationships/hyperlink" Target="http://sigilathenaeum.tumblr.com/post/181560549948" TargetMode="External"/><Relationship Id="rId660" Type="http://schemas.openxmlformats.org/officeDocument/2006/relationships/hyperlink" Target="http://sigilathenaeum.tumblr.com/post/129599581187" TargetMode="External"/><Relationship Id="rId1491" Type="http://schemas.openxmlformats.org/officeDocument/2006/relationships/hyperlink" Target="http://sigilathenaeum.tumblr.com/post/142461285062" TargetMode="External"/><Relationship Id="rId1492" Type="http://schemas.openxmlformats.org/officeDocument/2006/relationships/hyperlink" Target="http://sigilathenaeum.tumblr.com/post/130018913967" TargetMode="External"/><Relationship Id="rId1493" Type="http://schemas.openxmlformats.org/officeDocument/2006/relationships/hyperlink" Target="http://sigilathenaeum.tumblr.com/post/130018913967" TargetMode="External"/><Relationship Id="rId1010" Type="http://schemas.openxmlformats.org/officeDocument/2006/relationships/hyperlink" Target="http://sigilathenaeum.tumblr.com/post/156274634865" TargetMode="External"/><Relationship Id="rId1494" Type="http://schemas.openxmlformats.org/officeDocument/2006/relationships/hyperlink" Target="http://sigilathenaeum.tumblr.com/post/156600016306" TargetMode="External"/><Relationship Id="rId664" Type="http://schemas.openxmlformats.org/officeDocument/2006/relationships/hyperlink" Target="http://sigilathenaeum.tumblr.com/post/156276296087" TargetMode="External"/><Relationship Id="rId1011" Type="http://schemas.openxmlformats.org/officeDocument/2006/relationships/hyperlink" Target="http://sigilathenaeum.tumblr.com/post/140975540157" TargetMode="External"/><Relationship Id="rId1495" Type="http://schemas.openxmlformats.org/officeDocument/2006/relationships/hyperlink" Target="http://sigilathenaeum.tumblr.com/post/130027589272" TargetMode="External"/><Relationship Id="rId663" Type="http://schemas.openxmlformats.org/officeDocument/2006/relationships/hyperlink" Target="http://sigilathenaeum.tumblr.com/post/147971793124" TargetMode="External"/><Relationship Id="rId1012" Type="http://schemas.openxmlformats.org/officeDocument/2006/relationships/hyperlink" Target="http://sigilathenaeum.tumblr.com/post/147142995931" TargetMode="External"/><Relationship Id="rId1496" Type="http://schemas.openxmlformats.org/officeDocument/2006/relationships/hyperlink" Target="http://sigilathenaeum.tumblr.com/post/162918617847" TargetMode="External"/><Relationship Id="rId662" Type="http://schemas.openxmlformats.org/officeDocument/2006/relationships/hyperlink" Target="http://sigilathenaeum.tumblr.com/post/139914581262" TargetMode="External"/><Relationship Id="rId1013" Type="http://schemas.openxmlformats.org/officeDocument/2006/relationships/hyperlink" Target="http://sigilathenaeum.tumblr.com/post/131061427932" TargetMode="External"/><Relationship Id="rId1497" Type="http://schemas.openxmlformats.org/officeDocument/2006/relationships/hyperlink" Target="http://sigilathenaeum.tumblr.com/post/130154836972" TargetMode="External"/><Relationship Id="rId661" Type="http://schemas.openxmlformats.org/officeDocument/2006/relationships/hyperlink" Target="http://sigilathenaeum.tumblr.com/post/127427152692" TargetMode="External"/><Relationship Id="rId1014" Type="http://schemas.openxmlformats.org/officeDocument/2006/relationships/hyperlink" Target="http://sigilathenaeum.tumblr.com/post/136195349782" TargetMode="External"/><Relationship Id="rId1498" Type="http://schemas.openxmlformats.org/officeDocument/2006/relationships/hyperlink" Target="http://sigilathenaeum.tumblr.com/post/130414214967" TargetMode="External"/><Relationship Id="rId1004" Type="http://schemas.openxmlformats.org/officeDocument/2006/relationships/hyperlink" Target="http://sigilathenaeum.tumblr.com/post/131981566622" TargetMode="External"/><Relationship Id="rId1488" Type="http://schemas.openxmlformats.org/officeDocument/2006/relationships/hyperlink" Target="http://sigilathenaeum.tumblr.com/post/140339291367" TargetMode="External"/><Relationship Id="rId1005" Type="http://schemas.openxmlformats.org/officeDocument/2006/relationships/hyperlink" Target="http://sigilathenaeum.tumblr.com/post/161905394058" TargetMode="External"/><Relationship Id="rId1489" Type="http://schemas.openxmlformats.org/officeDocument/2006/relationships/hyperlink" Target="http://sigilathenaeum.tumblr.com/post/166089055613" TargetMode="External"/><Relationship Id="rId1006" Type="http://schemas.openxmlformats.org/officeDocument/2006/relationships/hyperlink" Target="http://sigilathenaeum.tumblr.com/post/134688834747" TargetMode="External"/><Relationship Id="rId1007" Type="http://schemas.openxmlformats.org/officeDocument/2006/relationships/hyperlink" Target="http://sigilathenaeum.tumblr.com/post/138453570777" TargetMode="External"/><Relationship Id="rId1008" Type="http://schemas.openxmlformats.org/officeDocument/2006/relationships/hyperlink" Target="http://sigilathenaeum.tumblr.com/post/139007950077" TargetMode="External"/><Relationship Id="rId1009" Type="http://schemas.openxmlformats.org/officeDocument/2006/relationships/hyperlink" Target="http://sigilathenaeum.tumblr.com/post/138558911882" TargetMode="External"/><Relationship Id="rId657" Type="http://schemas.openxmlformats.org/officeDocument/2006/relationships/hyperlink" Target="http://sigilathenaeum.tumblr.com/post/156455206980" TargetMode="External"/><Relationship Id="rId656" Type="http://schemas.openxmlformats.org/officeDocument/2006/relationships/hyperlink" Target="http://sigilathenaeum.tumblr.com/post/142660471562" TargetMode="External"/><Relationship Id="rId655" Type="http://schemas.openxmlformats.org/officeDocument/2006/relationships/hyperlink" Target="http://sigilathenaeum.tumblr.com/post/142660471562" TargetMode="External"/><Relationship Id="rId654" Type="http://schemas.openxmlformats.org/officeDocument/2006/relationships/hyperlink" Target="http://sigilathenaeum.tumblr.com/post/137526674727" TargetMode="External"/><Relationship Id="rId659" Type="http://schemas.openxmlformats.org/officeDocument/2006/relationships/hyperlink" Target="http://sigilathenaeum.tumblr.com/post/175620842622" TargetMode="External"/><Relationship Id="rId658" Type="http://schemas.openxmlformats.org/officeDocument/2006/relationships/hyperlink" Target="http://sigilathenaeum.tumblr.com/post/165630821079" TargetMode="External"/><Relationship Id="rId1480" Type="http://schemas.openxmlformats.org/officeDocument/2006/relationships/hyperlink" Target="http://sigilathenaeum.tumblr.com/post/181532566815" TargetMode="External"/><Relationship Id="rId1481" Type="http://schemas.openxmlformats.org/officeDocument/2006/relationships/hyperlink" Target="http://sigilathenaeum.tumblr.com/post/165309254950" TargetMode="External"/><Relationship Id="rId1482" Type="http://schemas.openxmlformats.org/officeDocument/2006/relationships/hyperlink" Target="http://sigilathenaeum.tumblr.com/post/129917580427" TargetMode="External"/><Relationship Id="rId1483" Type="http://schemas.openxmlformats.org/officeDocument/2006/relationships/hyperlink" Target="http://sigilathenaeum.tumblr.com/post/129916259892" TargetMode="External"/><Relationship Id="rId653" Type="http://schemas.openxmlformats.org/officeDocument/2006/relationships/hyperlink" Target="http://sigilathenaeum.tumblr.com/post/137526674727" TargetMode="External"/><Relationship Id="rId1000" Type="http://schemas.openxmlformats.org/officeDocument/2006/relationships/hyperlink" Target="https://sigilathenaeum.tumblr.com/post/624564109475790848" TargetMode="External"/><Relationship Id="rId1484" Type="http://schemas.openxmlformats.org/officeDocument/2006/relationships/hyperlink" Target="http://sigilathenaeum.tumblr.com/post/137417098607" TargetMode="External"/><Relationship Id="rId652" Type="http://schemas.openxmlformats.org/officeDocument/2006/relationships/hyperlink" Target="http://sigilathenaeum.tumblr.com/post/140700635387" TargetMode="External"/><Relationship Id="rId1001" Type="http://schemas.openxmlformats.org/officeDocument/2006/relationships/hyperlink" Target="https://sigilathenaeum.tumblr.com/post/624564109475790848" TargetMode="External"/><Relationship Id="rId1485" Type="http://schemas.openxmlformats.org/officeDocument/2006/relationships/hyperlink" Target="http://sigilathenaeum.tumblr.com/post/144589149124" TargetMode="External"/><Relationship Id="rId651" Type="http://schemas.openxmlformats.org/officeDocument/2006/relationships/hyperlink" Target="http://sigilathenaeum.tumblr.com/post/140700635387" TargetMode="External"/><Relationship Id="rId1002" Type="http://schemas.openxmlformats.org/officeDocument/2006/relationships/hyperlink" Target="http://sigilathenaeum.tumblr.com/post/145123804622" TargetMode="External"/><Relationship Id="rId1486" Type="http://schemas.openxmlformats.org/officeDocument/2006/relationships/hyperlink" Target="http://sigilathenaeum.tumblr.com/post/163770825592" TargetMode="External"/><Relationship Id="rId650" Type="http://schemas.openxmlformats.org/officeDocument/2006/relationships/hyperlink" Target="http://sigilathenaeum.tumblr.com/post/140700667497" TargetMode="External"/><Relationship Id="rId1003" Type="http://schemas.openxmlformats.org/officeDocument/2006/relationships/hyperlink" Target="http://sigilathenaeum.tumblr.com/post/140700595782" TargetMode="External"/><Relationship Id="rId1487" Type="http://schemas.openxmlformats.org/officeDocument/2006/relationships/hyperlink" Target="http://sigilathenaeum.tumblr.com/post/139326134677" TargetMode="External"/><Relationship Id="rId1037" Type="http://schemas.openxmlformats.org/officeDocument/2006/relationships/hyperlink" Target="http://sigilathenaeum.tumblr.com/post/131780012142" TargetMode="External"/><Relationship Id="rId1038" Type="http://schemas.openxmlformats.org/officeDocument/2006/relationships/hyperlink" Target="http://sigilathenaeum.tumblr.com/post/133557874932" TargetMode="External"/><Relationship Id="rId1039" Type="http://schemas.openxmlformats.org/officeDocument/2006/relationships/hyperlink" Target="http://sigilathenaeum.tumblr.com/post/157399923500" TargetMode="External"/><Relationship Id="rId206" Type="http://schemas.openxmlformats.org/officeDocument/2006/relationships/hyperlink" Target="http://sigilathenaeum.tumblr.com/post/132032029587" TargetMode="External"/><Relationship Id="rId205" Type="http://schemas.openxmlformats.org/officeDocument/2006/relationships/hyperlink" Target="http://sigilathenaeum.tumblr.com/post/132032029587" TargetMode="External"/><Relationship Id="rId689" Type="http://schemas.openxmlformats.org/officeDocument/2006/relationships/hyperlink" Target="http://sigilathenaeum.tumblr.com/post/130787669307" TargetMode="External"/><Relationship Id="rId204" Type="http://schemas.openxmlformats.org/officeDocument/2006/relationships/hyperlink" Target="http://sigilathenaeum.tumblr.com/post/138427818047" TargetMode="External"/><Relationship Id="rId688" Type="http://schemas.openxmlformats.org/officeDocument/2006/relationships/hyperlink" Target="http://sigilathenaeum.tumblr.com/post/140165399872" TargetMode="External"/><Relationship Id="rId203" Type="http://schemas.openxmlformats.org/officeDocument/2006/relationships/hyperlink" Target="http://sigilathenaeum.tumblr.com/post/138427818047" TargetMode="External"/><Relationship Id="rId687" Type="http://schemas.openxmlformats.org/officeDocument/2006/relationships/hyperlink" Target="http://sigilathenaeum.tumblr.com/post/132180532707" TargetMode="External"/><Relationship Id="rId209" Type="http://schemas.openxmlformats.org/officeDocument/2006/relationships/hyperlink" Target="http://sigilathenaeum.tumblr.com/post/154442407423" TargetMode="External"/><Relationship Id="rId208" Type="http://schemas.openxmlformats.org/officeDocument/2006/relationships/hyperlink" Target="http://sigilathenaeum.tumblr.com/post/129879693902" TargetMode="External"/><Relationship Id="rId207" Type="http://schemas.openxmlformats.org/officeDocument/2006/relationships/hyperlink" Target="http://sigilathenaeum.tumblr.com/post/129879693902" TargetMode="External"/><Relationship Id="rId682" Type="http://schemas.openxmlformats.org/officeDocument/2006/relationships/hyperlink" Target="http://sigilathenaeum.tumblr.com/post/128288698922" TargetMode="External"/><Relationship Id="rId681" Type="http://schemas.openxmlformats.org/officeDocument/2006/relationships/hyperlink" Target="http://sigilathenaeum.tumblr.com/post/140535023872" TargetMode="External"/><Relationship Id="rId1030" Type="http://schemas.openxmlformats.org/officeDocument/2006/relationships/hyperlink" Target="http://sigilathenaeum.tumblr.com/post/137953218627" TargetMode="External"/><Relationship Id="rId680" Type="http://schemas.openxmlformats.org/officeDocument/2006/relationships/hyperlink" Target="http://sigilathenaeum.tumblr.com/post/136288821037" TargetMode="External"/><Relationship Id="rId1031" Type="http://schemas.openxmlformats.org/officeDocument/2006/relationships/hyperlink" Target="http://sigilathenaeum.tumblr.com/post/133199658617" TargetMode="External"/><Relationship Id="rId1032" Type="http://schemas.openxmlformats.org/officeDocument/2006/relationships/hyperlink" Target="http://sigilathenaeum.tumblr.com/post/133557630932" TargetMode="External"/><Relationship Id="rId202" Type="http://schemas.openxmlformats.org/officeDocument/2006/relationships/hyperlink" Target="http://sigilathenaeum.tumblr.com/post/139746520502" TargetMode="External"/><Relationship Id="rId686" Type="http://schemas.openxmlformats.org/officeDocument/2006/relationships/hyperlink" Target="http://sigilathenaeum.tumblr.com/post/139007825762" TargetMode="External"/><Relationship Id="rId1033" Type="http://schemas.openxmlformats.org/officeDocument/2006/relationships/hyperlink" Target="http://sigilathenaeum.tumblr.com/post/133878794087" TargetMode="External"/><Relationship Id="rId201" Type="http://schemas.openxmlformats.org/officeDocument/2006/relationships/hyperlink" Target="http://sigilathenaeum.tumblr.com/post/139746520502" TargetMode="External"/><Relationship Id="rId685" Type="http://schemas.openxmlformats.org/officeDocument/2006/relationships/hyperlink" Target="http://sigilathenaeum.tumblr.com/post/155139723597" TargetMode="External"/><Relationship Id="rId1034" Type="http://schemas.openxmlformats.org/officeDocument/2006/relationships/hyperlink" Target="http://sigilathenaeum.tumblr.com/post/130991195467" TargetMode="External"/><Relationship Id="rId200" Type="http://schemas.openxmlformats.org/officeDocument/2006/relationships/hyperlink" Target="http://sigilathenaeum.tumblr.com/post/140700745702" TargetMode="External"/><Relationship Id="rId684" Type="http://schemas.openxmlformats.org/officeDocument/2006/relationships/hyperlink" Target="http://sigilathenaeum.tumblr.com/post/140700969212" TargetMode="External"/><Relationship Id="rId1035" Type="http://schemas.openxmlformats.org/officeDocument/2006/relationships/hyperlink" Target="http://sigilathenaeum.tumblr.com/post/130991195467" TargetMode="External"/><Relationship Id="rId683" Type="http://schemas.openxmlformats.org/officeDocument/2006/relationships/hyperlink" Target="http://sigilathenaeum.tumblr.com/post/130294243237" TargetMode="External"/><Relationship Id="rId1036" Type="http://schemas.openxmlformats.org/officeDocument/2006/relationships/hyperlink" Target="http://sigilathenaeum.tumblr.com/post/131720494252" TargetMode="External"/><Relationship Id="rId1026" Type="http://schemas.openxmlformats.org/officeDocument/2006/relationships/hyperlink" Target="http://sigilathenaeum.tumblr.com/post/151157883559" TargetMode="External"/><Relationship Id="rId1027" Type="http://schemas.openxmlformats.org/officeDocument/2006/relationships/hyperlink" Target="http://sigilathenaeum.tumblr.com/post/132910813747" TargetMode="External"/><Relationship Id="rId1028" Type="http://schemas.openxmlformats.org/officeDocument/2006/relationships/hyperlink" Target="http://sigilathenaeum.tumblr.com/post/140976229017" TargetMode="External"/><Relationship Id="rId1029" Type="http://schemas.openxmlformats.org/officeDocument/2006/relationships/hyperlink" Target="http://sigilathenaeum.tumblr.com/post/132910813747" TargetMode="External"/><Relationship Id="rId679" Type="http://schemas.openxmlformats.org/officeDocument/2006/relationships/hyperlink" Target="http://sigilathenaeum.tumblr.com/post/129883963807" TargetMode="External"/><Relationship Id="rId678" Type="http://schemas.openxmlformats.org/officeDocument/2006/relationships/hyperlink" Target="http://sigilathenaeum.tumblr.com/post/129992206432" TargetMode="External"/><Relationship Id="rId677" Type="http://schemas.openxmlformats.org/officeDocument/2006/relationships/hyperlink" Target="http://sigilathenaeum.tumblr.com/post/146111778982" TargetMode="External"/><Relationship Id="rId676" Type="http://schemas.openxmlformats.org/officeDocument/2006/relationships/hyperlink" Target="http://sigilathenaeum.tumblr.com/post/155899213007" TargetMode="External"/><Relationship Id="rId671" Type="http://schemas.openxmlformats.org/officeDocument/2006/relationships/hyperlink" Target="http://sigilathenaeum.tumblr.com/post/144556854959" TargetMode="External"/><Relationship Id="rId670" Type="http://schemas.openxmlformats.org/officeDocument/2006/relationships/hyperlink" Target="http://sigilathenaeum.tumblr.com/post/140278286107" TargetMode="External"/><Relationship Id="rId1020" Type="http://schemas.openxmlformats.org/officeDocument/2006/relationships/hyperlink" Target="http://sigilathenaeum.tumblr.com/post/137128688367" TargetMode="External"/><Relationship Id="rId1021" Type="http://schemas.openxmlformats.org/officeDocument/2006/relationships/hyperlink" Target="http://sigilathenaeum.tumblr.com/post/161905817060" TargetMode="External"/><Relationship Id="rId675" Type="http://schemas.openxmlformats.org/officeDocument/2006/relationships/hyperlink" Target="http://sigilathenaeum.tumblr.com/post/140939290877" TargetMode="External"/><Relationship Id="rId1022" Type="http://schemas.openxmlformats.org/officeDocument/2006/relationships/hyperlink" Target="http://sigilathenaeum.tumblr.com/post/138028151482" TargetMode="External"/><Relationship Id="rId674" Type="http://schemas.openxmlformats.org/officeDocument/2006/relationships/hyperlink" Target="http://sigilathenaeum.tumblr.com/post/138453046177" TargetMode="External"/><Relationship Id="rId1023" Type="http://schemas.openxmlformats.org/officeDocument/2006/relationships/hyperlink" Target="http://sigilathenaeum.tumblr.com/post/131831823227" TargetMode="External"/><Relationship Id="rId673" Type="http://schemas.openxmlformats.org/officeDocument/2006/relationships/hyperlink" Target="http://sigilathenaeum.tumblr.com/post/144556854959" TargetMode="External"/><Relationship Id="rId1024" Type="http://schemas.openxmlformats.org/officeDocument/2006/relationships/hyperlink" Target="http://sigilathenaeum.tumblr.com/post/163768936591" TargetMode="External"/><Relationship Id="rId672" Type="http://schemas.openxmlformats.org/officeDocument/2006/relationships/hyperlink" Target="http://sigilathenaeum.tumblr.com/post/146087847269" TargetMode="External"/><Relationship Id="rId1025" Type="http://schemas.openxmlformats.org/officeDocument/2006/relationships/hyperlink" Target="http://sigilathenaeum.tumblr.com/post/132244049007" TargetMode="External"/><Relationship Id="rId190" Type="http://schemas.openxmlformats.org/officeDocument/2006/relationships/hyperlink" Target="http://sigilathenaeum.tumblr.com/post/139805277492" TargetMode="External"/><Relationship Id="rId194" Type="http://schemas.openxmlformats.org/officeDocument/2006/relationships/hyperlink" Target="http://sigilathenaeum.tumblr.com/post/165843983454" TargetMode="External"/><Relationship Id="rId193" Type="http://schemas.openxmlformats.org/officeDocument/2006/relationships/hyperlink" Target="http://sigilathenaeum.tumblr.com/post/144585056562" TargetMode="External"/><Relationship Id="rId192" Type="http://schemas.openxmlformats.org/officeDocument/2006/relationships/hyperlink" Target="http://sigilathenaeum.tumblr.com/post/132032166487" TargetMode="External"/><Relationship Id="rId191" Type="http://schemas.openxmlformats.org/officeDocument/2006/relationships/hyperlink" Target="http://sigilathenaeum.tumblr.com/post/132032166487" TargetMode="External"/><Relationship Id="rId187" Type="http://schemas.openxmlformats.org/officeDocument/2006/relationships/hyperlink" Target="http://sigilathenaeum.tumblr.com/post/165596232524" TargetMode="External"/><Relationship Id="rId186" Type="http://schemas.openxmlformats.org/officeDocument/2006/relationships/hyperlink" Target="http://sigilathenaeum.tumblr.com/post/132032358847" TargetMode="External"/><Relationship Id="rId185" Type="http://schemas.openxmlformats.org/officeDocument/2006/relationships/hyperlink" Target="http://sigilathenaeum.tumblr.com/post/132032358847" TargetMode="External"/><Relationship Id="rId184" Type="http://schemas.openxmlformats.org/officeDocument/2006/relationships/hyperlink" Target="http://sigilathenaeum.tumblr.com/post/131831383132" TargetMode="External"/><Relationship Id="rId189" Type="http://schemas.openxmlformats.org/officeDocument/2006/relationships/hyperlink" Target="http://sigilathenaeum.tumblr.com/post/139805277492" TargetMode="External"/><Relationship Id="rId188" Type="http://schemas.openxmlformats.org/officeDocument/2006/relationships/hyperlink" Target="http://sigilathenaeum.tumblr.com/post/174926369792" TargetMode="External"/><Relationship Id="rId183" Type="http://schemas.openxmlformats.org/officeDocument/2006/relationships/hyperlink" Target="http://sigilathenaeum.tumblr.com/post/131831383132" TargetMode="External"/><Relationship Id="rId182" Type="http://schemas.openxmlformats.org/officeDocument/2006/relationships/hyperlink" Target="http://sigilathenaeum.tumblr.com/post/131831519832" TargetMode="External"/><Relationship Id="rId181" Type="http://schemas.openxmlformats.org/officeDocument/2006/relationships/hyperlink" Target="http://sigilathenaeum.tumblr.com/post/131831519832" TargetMode="External"/><Relationship Id="rId180" Type="http://schemas.openxmlformats.org/officeDocument/2006/relationships/hyperlink" Target="http://sigilathenaeum.tumblr.com/post/131719667957" TargetMode="External"/><Relationship Id="rId176" Type="http://schemas.openxmlformats.org/officeDocument/2006/relationships/hyperlink" Target="http://sigilathenaeum.tumblr.com/post/130852847702" TargetMode="External"/><Relationship Id="rId175" Type="http://schemas.openxmlformats.org/officeDocument/2006/relationships/hyperlink" Target="http://sigilathenaeum.tumblr.com/post/130857988222" TargetMode="External"/><Relationship Id="rId174" Type="http://schemas.openxmlformats.org/officeDocument/2006/relationships/hyperlink" Target="http://sigilathenaeum.tumblr.com/post/130857988222" TargetMode="External"/><Relationship Id="rId173" Type="http://schemas.openxmlformats.org/officeDocument/2006/relationships/hyperlink" Target="https://sigilathenaeum.tumblr.com/post/624374461881303040" TargetMode="External"/><Relationship Id="rId179" Type="http://schemas.openxmlformats.org/officeDocument/2006/relationships/hyperlink" Target="http://sigilathenaeum.tumblr.com/post/131719667957" TargetMode="External"/><Relationship Id="rId178" Type="http://schemas.openxmlformats.org/officeDocument/2006/relationships/hyperlink" Target="http://sigilathenaeum.tumblr.com/post/131061976112" TargetMode="External"/><Relationship Id="rId177" Type="http://schemas.openxmlformats.org/officeDocument/2006/relationships/hyperlink" Target="http://sigilathenaeum.tumblr.com/post/131061976112" TargetMode="External"/><Relationship Id="rId198" Type="http://schemas.openxmlformats.org/officeDocument/2006/relationships/hyperlink" Target="http://sigilathenaeum.tumblr.com/post/140938696947" TargetMode="External"/><Relationship Id="rId197" Type="http://schemas.openxmlformats.org/officeDocument/2006/relationships/hyperlink" Target="http://sigilathenaeum.tumblr.com/post/140938696947" TargetMode="External"/><Relationship Id="rId196" Type="http://schemas.openxmlformats.org/officeDocument/2006/relationships/hyperlink" Target="http://sigilathenaeum.tumblr.com/post/140975268592" TargetMode="External"/><Relationship Id="rId195" Type="http://schemas.openxmlformats.org/officeDocument/2006/relationships/hyperlink" Target="http://sigilathenaeum.tumblr.com/post/140975268592" TargetMode="External"/><Relationship Id="rId199" Type="http://schemas.openxmlformats.org/officeDocument/2006/relationships/hyperlink" Target="http://sigilathenaeum.tumblr.com/post/140700745702" TargetMode="External"/><Relationship Id="rId150" Type="http://schemas.openxmlformats.org/officeDocument/2006/relationships/hyperlink" Target="http://sigilathenaeum.tumblr.com/post/149989637379" TargetMode="External"/><Relationship Id="rId149" Type="http://schemas.openxmlformats.org/officeDocument/2006/relationships/hyperlink" Target="http://sigilathenaeum.tumblr.com/post/129872341127" TargetMode="External"/><Relationship Id="rId148" Type="http://schemas.openxmlformats.org/officeDocument/2006/relationships/hyperlink" Target="http://sigilathenaeum.tumblr.com/post/129872341127" TargetMode="External"/><Relationship Id="rId1090" Type="http://schemas.openxmlformats.org/officeDocument/2006/relationships/hyperlink" Target="http://sigilathenaeum.tumblr.com/post/137172402977" TargetMode="External"/><Relationship Id="rId1091" Type="http://schemas.openxmlformats.org/officeDocument/2006/relationships/hyperlink" Target="http://sigilathenaeum.tumblr.com/post/137953455322" TargetMode="External"/><Relationship Id="rId1092" Type="http://schemas.openxmlformats.org/officeDocument/2006/relationships/hyperlink" Target="http://sigilathenaeum.tumblr.com/post/137559154162" TargetMode="External"/><Relationship Id="rId1093" Type="http://schemas.openxmlformats.org/officeDocument/2006/relationships/hyperlink" Target="http://sigilathenaeum.tumblr.com/post/156276879166" TargetMode="External"/><Relationship Id="rId1094" Type="http://schemas.openxmlformats.org/officeDocument/2006/relationships/hyperlink" Target="http://sigilathenaeum.tumblr.com/post/156276879166" TargetMode="External"/><Relationship Id="rId143" Type="http://schemas.openxmlformats.org/officeDocument/2006/relationships/hyperlink" Target="https://sigilathenaeum.tumblr.com/post/624469568387235840" TargetMode="External"/><Relationship Id="rId1095" Type="http://schemas.openxmlformats.org/officeDocument/2006/relationships/hyperlink" Target="http://sigilathenaeum.tumblr.com/post/139805516412" TargetMode="External"/><Relationship Id="rId142" Type="http://schemas.openxmlformats.org/officeDocument/2006/relationships/hyperlink" Target="https://sigilathenaeum.tumblr.com/post/624469568387235840" TargetMode="External"/><Relationship Id="rId1096" Type="http://schemas.openxmlformats.org/officeDocument/2006/relationships/hyperlink" Target="http://sigilathenaeum.tumblr.com/post/136782611237" TargetMode="External"/><Relationship Id="rId141" Type="http://schemas.openxmlformats.org/officeDocument/2006/relationships/hyperlink" Target="http://sigilathenaeum.tumblr.com/post/162318110517" TargetMode="External"/><Relationship Id="rId1097" Type="http://schemas.openxmlformats.org/officeDocument/2006/relationships/hyperlink" Target="http://sigilathenaeum.tumblr.com/post/137129034147" TargetMode="External"/><Relationship Id="rId140" Type="http://schemas.openxmlformats.org/officeDocument/2006/relationships/hyperlink" Target="http://sigilathenaeum.tumblr.com/post/175793081574" TargetMode="External"/><Relationship Id="rId1098" Type="http://schemas.openxmlformats.org/officeDocument/2006/relationships/hyperlink" Target="http://sigilathenaeum.tumblr.com/post/140278085707" TargetMode="External"/><Relationship Id="rId147" Type="http://schemas.openxmlformats.org/officeDocument/2006/relationships/hyperlink" Target="http://sigilathenaeum.tumblr.com/post/174735337524" TargetMode="External"/><Relationship Id="rId1099" Type="http://schemas.openxmlformats.org/officeDocument/2006/relationships/hyperlink" Target="http://sigilathenaeum.tumblr.com/post/137100060317" TargetMode="External"/><Relationship Id="rId146" Type="http://schemas.openxmlformats.org/officeDocument/2006/relationships/hyperlink" Target="http://sigilathenaeum.tumblr.com/post/164802260122" TargetMode="External"/><Relationship Id="rId145" Type="http://schemas.openxmlformats.org/officeDocument/2006/relationships/hyperlink" Target="http://sigilathenaeum.tumblr.com/post/165809624425" TargetMode="External"/><Relationship Id="rId144" Type="http://schemas.openxmlformats.org/officeDocument/2006/relationships/hyperlink" Target="http://sigilathenaeum.tumblr.com/post/181385413498" TargetMode="External"/><Relationship Id="rId139" Type="http://schemas.openxmlformats.org/officeDocument/2006/relationships/hyperlink" Target="http://sigilathenaeum.tumblr.com/post/129599477797" TargetMode="External"/><Relationship Id="rId138" Type="http://schemas.openxmlformats.org/officeDocument/2006/relationships/hyperlink" Target="http://sigilathenaeum.tumblr.com/post/129599477797" TargetMode="External"/><Relationship Id="rId137" Type="http://schemas.openxmlformats.org/officeDocument/2006/relationships/hyperlink" Target="http://sigilathenaeum.tumblr.com/post/144591977705" TargetMode="External"/><Relationship Id="rId1080" Type="http://schemas.openxmlformats.org/officeDocument/2006/relationships/hyperlink" Target="http://sigilathenaeum.tumblr.com/post/159871195330" TargetMode="External"/><Relationship Id="rId1081" Type="http://schemas.openxmlformats.org/officeDocument/2006/relationships/hyperlink" Target="http://sigilathenaeum.tumblr.com/post/159871195330" TargetMode="External"/><Relationship Id="rId1082" Type="http://schemas.openxmlformats.org/officeDocument/2006/relationships/hyperlink" Target="http://sigilathenaeum.tumblr.com/post/159377517007" TargetMode="External"/><Relationship Id="rId1083" Type="http://schemas.openxmlformats.org/officeDocument/2006/relationships/hyperlink" Target="http://sigilathenaeum.tumblr.com/post/135085850822" TargetMode="External"/><Relationship Id="rId132" Type="http://schemas.openxmlformats.org/officeDocument/2006/relationships/hyperlink" Target="http://sigilathenaeum.tumblr.com/post/138453447022" TargetMode="External"/><Relationship Id="rId1084" Type="http://schemas.openxmlformats.org/officeDocument/2006/relationships/hyperlink" Target="http://sigilathenaeum.tumblr.com/post/145614765293" TargetMode="External"/><Relationship Id="rId131" Type="http://schemas.openxmlformats.org/officeDocument/2006/relationships/hyperlink" Target="http://sigilathenaeum.tumblr.com/post/138453447022" TargetMode="External"/><Relationship Id="rId1085" Type="http://schemas.openxmlformats.org/officeDocument/2006/relationships/hyperlink" Target="http://sigilathenaeum.tumblr.com/post/145614765293" TargetMode="External"/><Relationship Id="rId130" Type="http://schemas.openxmlformats.org/officeDocument/2006/relationships/hyperlink" Target="http://sigilathenaeum.tumblr.com/post/134886732992" TargetMode="External"/><Relationship Id="rId1086" Type="http://schemas.openxmlformats.org/officeDocument/2006/relationships/hyperlink" Target="http://sigilathenaeum.tumblr.com/post/163769420563" TargetMode="External"/><Relationship Id="rId1087" Type="http://schemas.openxmlformats.org/officeDocument/2006/relationships/hyperlink" Target="http://sigilathenaeum.tumblr.com/post/137100183262" TargetMode="External"/><Relationship Id="rId136" Type="http://schemas.openxmlformats.org/officeDocument/2006/relationships/hyperlink" Target="http://sigilathenaeum.tumblr.com/post/140165195877" TargetMode="External"/><Relationship Id="rId1088" Type="http://schemas.openxmlformats.org/officeDocument/2006/relationships/hyperlink" Target="http://sigilathenaeum.tumblr.com/post/137100183262" TargetMode="External"/><Relationship Id="rId135" Type="http://schemas.openxmlformats.org/officeDocument/2006/relationships/hyperlink" Target="http://sigilathenaeum.tumblr.com/post/140165195877" TargetMode="External"/><Relationship Id="rId1089" Type="http://schemas.openxmlformats.org/officeDocument/2006/relationships/hyperlink" Target="http://sigilathenaeum.tumblr.com/post/135531697287" TargetMode="External"/><Relationship Id="rId134" Type="http://schemas.openxmlformats.org/officeDocument/2006/relationships/hyperlink" Target="http://sigilathenaeum.tumblr.com/post/138583984817" TargetMode="External"/><Relationship Id="rId133" Type="http://schemas.openxmlformats.org/officeDocument/2006/relationships/hyperlink" Target="http://sigilathenaeum.tumblr.com/post/138583984817" TargetMode="External"/><Relationship Id="rId172" Type="http://schemas.openxmlformats.org/officeDocument/2006/relationships/hyperlink" Target="https://sigilathenaeum.tumblr.com/post/624374461881303040" TargetMode="External"/><Relationship Id="rId171" Type="http://schemas.openxmlformats.org/officeDocument/2006/relationships/hyperlink" Target="http://sigilathenaeum.tumblr.com/post/130787773247" TargetMode="External"/><Relationship Id="rId170" Type="http://schemas.openxmlformats.org/officeDocument/2006/relationships/hyperlink" Target="http://sigilathenaeum.tumblr.com/post/130787773247" TargetMode="External"/><Relationship Id="rId165" Type="http://schemas.openxmlformats.org/officeDocument/2006/relationships/hyperlink" Target="http://sigilathenaeum.tumblr.com/post/155139100103" TargetMode="External"/><Relationship Id="rId164" Type="http://schemas.openxmlformats.org/officeDocument/2006/relationships/hyperlink" Target="http://sigilathenaeum.tumblr.com/post/139862630907" TargetMode="External"/><Relationship Id="rId163" Type="http://schemas.openxmlformats.org/officeDocument/2006/relationships/hyperlink" Target="http://sigilathenaeum.tumblr.com/post/139862630907" TargetMode="External"/><Relationship Id="rId162" Type="http://schemas.openxmlformats.org/officeDocument/2006/relationships/hyperlink" Target="http://sigilathenaeum.tumblr.com/post/130654369627" TargetMode="External"/><Relationship Id="rId169" Type="http://schemas.openxmlformats.org/officeDocument/2006/relationships/hyperlink" Target="http://sigilathenaeum.tumblr.com/post/165164662903" TargetMode="External"/><Relationship Id="rId168" Type="http://schemas.openxmlformats.org/officeDocument/2006/relationships/hyperlink" Target="http://sigilathenaeum.tumblr.com/post/138504368487" TargetMode="External"/><Relationship Id="rId167" Type="http://schemas.openxmlformats.org/officeDocument/2006/relationships/hyperlink" Target="http://sigilathenaeum.tumblr.com/post/138504368487" TargetMode="External"/><Relationship Id="rId166" Type="http://schemas.openxmlformats.org/officeDocument/2006/relationships/hyperlink" Target="http://sigilathenaeum.tumblr.com/post/181384756715" TargetMode="External"/><Relationship Id="rId161" Type="http://schemas.openxmlformats.org/officeDocument/2006/relationships/hyperlink" Target="http://sigilathenaeum.tumblr.com/post/130654369627" TargetMode="External"/><Relationship Id="rId160" Type="http://schemas.openxmlformats.org/officeDocument/2006/relationships/hyperlink" Target="http://sigilathenaeum.tumblr.com/post/138879235487" TargetMode="External"/><Relationship Id="rId159" Type="http://schemas.openxmlformats.org/officeDocument/2006/relationships/hyperlink" Target="http://sigilathenaeum.tumblr.com/post/155171906258" TargetMode="External"/><Relationship Id="rId154" Type="http://schemas.openxmlformats.org/officeDocument/2006/relationships/hyperlink" Target="http://sigilathenaeum.tumblr.com/post/130294204197" TargetMode="External"/><Relationship Id="rId153" Type="http://schemas.openxmlformats.org/officeDocument/2006/relationships/hyperlink" Target="http://sigilathenaeum.tumblr.com/post/130294204197" TargetMode="External"/><Relationship Id="rId152" Type="http://schemas.openxmlformats.org/officeDocument/2006/relationships/hyperlink" Target="http://sigilathenaeum.tumblr.com/post/128728695592" TargetMode="External"/><Relationship Id="rId151" Type="http://schemas.openxmlformats.org/officeDocument/2006/relationships/hyperlink" Target="http://sigilathenaeum.tumblr.com/post/128728695592" TargetMode="External"/><Relationship Id="rId158" Type="http://schemas.openxmlformats.org/officeDocument/2006/relationships/hyperlink" Target="http://sigilathenaeum.tumblr.com/post/130414147352" TargetMode="External"/><Relationship Id="rId157" Type="http://schemas.openxmlformats.org/officeDocument/2006/relationships/hyperlink" Target="http://sigilathenaeum.tumblr.com/post/130414147352" TargetMode="External"/><Relationship Id="rId156" Type="http://schemas.openxmlformats.org/officeDocument/2006/relationships/hyperlink" Target="http://sigilathenaeum.tumblr.com/post/130294385092" TargetMode="External"/><Relationship Id="rId155" Type="http://schemas.openxmlformats.org/officeDocument/2006/relationships/hyperlink" Target="http://sigilathenaeum.tumblr.com/post/130294385092" TargetMode="External"/><Relationship Id="rId1510" Type="http://schemas.openxmlformats.org/officeDocument/2006/relationships/hyperlink" Target="http://sigilathenaeum.tumblr.com/post/166337648779" TargetMode="External"/><Relationship Id="rId1511" Type="http://schemas.openxmlformats.org/officeDocument/2006/relationships/hyperlink" Target="http://sigilathenaeum.tumblr.com/post/132032113107" TargetMode="External"/><Relationship Id="rId1512" Type="http://schemas.openxmlformats.org/officeDocument/2006/relationships/hyperlink" Target="http://sigilathenaeum.tumblr.com/post/154484675858" TargetMode="External"/><Relationship Id="rId1513" Type="http://schemas.openxmlformats.org/officeDocument/2006/relationships/hyperlink" Target="http://sigilathenaeum.tumblr.com/post/132122217872" TargetMode="External"/><Relationship Id="rId1514" Type="http://schemas.openxmlformats.org/officeDocument/2006/relationships/hyperlink" Target="http://sigilathenaeum.tumblr.com/post/181531388755" TargetMode="External"/><Relationship Id="rId1515" Type="http://schemas.openxmlformats.org/officeDocument/2006/relationships/hyperlink" Target="http://sigilathenaeum.tumblr.com/post/132829163207" TargetMode="External"/><Relationship Id="rId1516" Type="http://schemas.openxmlformats.org/officeDocument/2006/relationships/hyperlink" Target="http://sigilathenaeum.tumblr.com/post/132964183882" TargetMode="External"/><Relationship Id="rId1517" Type="http://schemas.openxmlformats.org/officeDocument/2006/relationships/hyperlink" Target="http://sigilathenaeum.tumblr.com/post/132963959817" TargetMode="External"/><Relationship Id="rId1518" Type="http://schemas.openxmlformats.org/officeDocument/2006/relationships/hyperlink" Target="http://sigilathenaeum.tumblr.com/post/140277958097" TargetMode="External"/><Relationship Id="rId1519" Type="http://schemas.openxmlformats.org/officeDocument/2006/relationships/hyperlink" Target="http://sigilathenaeum.tumblr.com/post/159842161812" TargetMode="External"/><Relationship Id="rId1500" Type="http://schemas.openxmlformats.org/officeDocument/2006/relationships/hyperlink" Target="https://sigilathenaeum.tumblr.com/post/624472622831435776" TargetMode="External"/><Relationship Id="rId1501" Type="http://schemas.openxmlformats.org/officeDocument/2006/relationships/hyperlink" Target="http://sigilathenaeum.tumblr.com/post/130374090682" TargetMode="External"/><Relationship Id="rId1502" Type="http://schemas.openxmlformats.org/officeDocument/2006/relationships/hyperlink" Target="http://sigilathenaeum.tumblr.com/post/166371887533" TargetMode="External"/><Relationship Id="rId1503" Type="http://schemas.openxmlformats.org/officeDocument/2006/relationships/hyperlink" Target="http://sigilathenaeum.tumblr.com/post/130721959307" TargetMode="External"/><Relationship Id="rId1504" Type="http://schemas.openxmlformats.org/officeDocument/2006/relationships/hyperlink" Target="http://sigilathenaeum.tumblr.com/post/130907286207" TargetMode="External"/><Relationship Id="rId1505" Type="http://schemas.openxmlformats.org/officeDocument/2006/relationships/hyperlink" Target="http://sigilathenaeum.tumblr.com/post/130987501492" TargetMode="External"/><Relationship Id="rId1506" Type="http://schemas.openxmlformats.org/officeDocument/2006/relationships/hyperlink" Target="http://sigilathenaeum.tumblr.com/post/142462584663" TargetMode="External"/><Relationship Id="rId1507" Type="http://schemas.openxmlformats.org/officeDocument/2006/relationships/hyperlink" Target="http://sigilathenaeum.tumblr.com/post/162919920818" TargetMode="External"/><Relationship Id="rId1508" Type="http://schemas.openxmlformats.org/officeDocument/2006/relationships/hyperlink" Target="http://sigilathenaeum.tumblr.com/post/149191517212" TargetMode="External"/><Relationship Id="rId1509" Type="http://schemas.openxmlformats.org/officeDocument/2006/relationships/hyperlink" Target="http://sigilathenaeum.tumblr.com/post/133657094357" TargetMode="External"/><Relationship Id="rId1576" Type="http://schemas.openxmlformats.org/officeDocument/2006/relationships/hyperlink" Target="http://sigilathenaeum.tumblr.com/post/139457409487" TargetMode="External"/><Relationship Id="rId1577" Type="http://schemas.openxmlformats.org/officeDocument/2006/relationships/hyperlink" Target="http://sigilathenaeum.tumblr.com/post/140639050682" TargetMode="External"/><Relationship Id="rId1578" Type="http://schemas.openxmlformats.org/officeDocument/2006/relationships/hyperlink" Target="http://sigilathenaeum.tumblr.com/post/140938878912" TargetMode="External"/><Relationship Id="rId1579" Type="http://schemas.openxmlformats.org/officeDocument/2006/relationships/hyperlink" Target="http://sigilathenaeum.tumblr.com/post/141512400262" TargetMode="External"/><Relationship Id="rId509" Type="http://schemas.openxmlformats.org/officeDocument/2006/relationships/hyperlink" Target="http://sigilathenaeum.tumblr.com/post/150180831295" TargetMode="External"/><Relationship Id="rId508" Type="http://schemas.openxmlformats.org/officeDocument/2006/relationships/hyperlink" Target="http://sigilathenaeum.tumblr.com/post/156283521639" TargetMode="External"/><Relationship Id="rId503" Type="http://schemas.openxmlformats.org/officeDocument/2006/relationships/hyperlink" Target="http://sigilathenaeum.tumblr.com/post/134166416022" TargetMode="External"/><Relationship Id="rId987" Type="http://schemas.openxmlformats.org/officeDocument/2006/relationships/hyperlink" Target="http://sigilathenaeum.tumblr.com/post/137627729622" TargetMode="External"/><Relationship Id="rId502" Type="http://schemas.openxmlformats.org/officeDocument/2006/relationships/hyperlink" Target="http://sigilathenaeum.tumblr.com/post/134166416022" TargetMode="External"/><Relationship Id="rId986" Type="http://schemas.openxmlformats.org/officeDocument/2006/relationships/hyperlink" Target="http://sigilathenaeum.tumblr.com/post/132543805027" TargetMode="External"/><Relationship Id="rId501" Type="http://schemas.openxmlformats.org/officeDocument/2006/relationships/hyperlink" Target="http://sigilathenaeum.tumblr.com/post/163718054597" TargetMode="External"/><Relationship Id="rId985" Type="http://schemas.openxmlformats.org/officeDocument/2006/relationships/hyperlink" Target="http://sigilathenaeum.tumblr.com/post/155905609242" TargetMode="External"/><Relationship Id="rId500" Type="http://schemas.openxmlformats.org/officeDocument/2006/relationships/hyperlink" Target="http://sigilathenaeum.tumblr.com/post/175964754122" TargetMode="External"/><Relationship Id="rId984" Type="http://schemas.openxmlformats.org/officeDocument/2006/relationships/hyperlink" Target="http://sigilathenaeum.tumblr.com/post/165665859233" TargetMode="External"/><Relationship Id="rId507" Type="http://schemas.openxmlformats.org/officeDocument/2006/relationships/hyperlink" Target="http://sigilathenaeum.tumblr.com/post/151165619418" TargetMode="External"/><Relationship Id="rId506" Type="http://schemas.openxmlformats.org/officeDocument/2006/relationships/hyperlink" Target="http://sigilathenaeum.tumblr.com/post/154036742807" TargetMode="External"/><Relationship Id="rId505" Type="http://schemas.openxmlformats.org/officeDocument/2006/relationships/hyperlink" Target="http://sigilathenaeum.tumblr.com/post/141066953962" TargetMode="External"/><Relationship Id="rId989" Type="http://schemas.openxmlformats.org/officeDocument/2006/relationships/hyperlink" Target="http://sigilathenaeum.tumblr.com/post/155906156256" TargetMode="External"/><Relationship Id="rId504" Type="http://schemas.openxmlformats.org/officeDocument/2006/relationships/hyperlink" Target="http://sigilathenaeum.tumblr.com/post/141066953962" TargetMode="External"/><Relationship Id="rId988" Type="http://schemas.openxmlformats.org/officeDocument/2006/relationships/hyperlink" Target="http://sigilathenaeum.tumblr.com/post/146086850500" TargetMode="External"/><Relationship Id="rId1570" Type="http://schemas.openxmlformats.org/officeDocument/2006/relationships/hyperlink" Target="http://sigilathenaeum.tumblr.com/post/139008363807" TargetMode="External"/><Relationship Id="rId1571" Type="http://schemas.openxmlformats.org/officeDocument/2006/relationships/hyperlink" Target="http://sigilathenaeum.tumblr.com/post/159425842217" TargetMode="External"/><Relationship Id="rId983" Type="http://schemas.openxmlformats.org/officeDocument/2006/relationships/hyperlink" Target="http://sigilathenaeum.tumblr.com/post/156557468153" TargetMode="External"/><Relationship Id="rId1572" Type="http://schemas.openxmlformats.org/officeDocument/2006/relationships/hyperlink" Target="http://sigilathenaeum.tumblr.com/post/147674005567" TargetMode="External"/><Relationship Id="rId982" Type="http://schemas.openxmlformats.org/officeDocument/2006/relationships/hyperlink" Target="http://sigilathenaeum.tumblr.com/post/140245551037" TargetMode="External"/><Relationship Id="rId1573" Type="http://schemas.openxmlformats.org/officeDocument/2006/relationships/hyperlink" Target="http://sigilathenaeum.tumblr.com/post/139403269182" TargetMode="External"/><Relationship Id="rId981" Type="http://schemas.openxmlformats.org/officeDocument/2006/relationships/hyperlink" Target="http://sigilathenaeum.tumblr.com/post/137020234172" TargetMode="External"/><Relationship Id="rId1574" Type="http://schemas.openxmlformats.org/officeDocument/2006/relationships/hyperlink" Target="http://sigilathenaeum.tumblr.com/post/139326438012" TargetMode="External"/><Relationship Id="rId980" Type="http://schemas.openxmlformats.org/officeDocument/2006/relationships/hyperlink" Target="http://sigilathenaeum.tumblr.com/post/156273634092" TargetMode="External"/><Relationship Id="rId1575" Type="http://schemas.openxmlformats.org/officeDocument/2006/relationships/hyperlink" Target="http://sigilathenaeum.tumblr.com/post/139326438012" TargetMode="External"/><Relationship Id="rId1565" Type="http://schemas.openxmlformats.org/officeDocument/2006/relationships/hyperlink" Target="http://sigilathenaeum.tumblr.com/post/138878830717" TargetMode="External"/><Relationship Id="rId1566" Type="http://schemas.openxmlformats.org/officeDocument/2006/relationships/hyperlink" Target="http://sigilathenaeum.tumblr.com/post/138878756452" TargetMode="External"/><Relationship Id="rId1567" Type="http://schemas.openxmlformats.org/officeDocument/2006/relationships/hyperlink" Target="http://sigilathenaeum.tumblr.com/post/138933257337" TargetMode="External"/><Relationship Id="rId1568" Type="http://schemas.openxmlformats.org/officeDocument/2006/relationships/hyperlink" Target="http://sigilathenaeum.tumblr.com/post/138944981857" TargetMode="External"/><Relationship Id="rId1569" Type="http://schemas.openxmlformats.org/officeDocument/2006/relationships/hyperlink" Target="http://sigilathenaeum.tumblr.com/post/139008395302" TargetMode="External"/><Relationship Id="rId976" Type="http://schemas.openxmlformats.org/officeDocument/2006/relationships/hyperlink" Target="http://sigilathenaeum.tumblr.com/post/146116804900" TargetMode="External"/><Relationship Id="rId975" Type="http://schemas.openxmlformats.org/officeDocument/2006/relationships/hyperlink" Target="http://sigilathenaeum.tumblr.com/post/141467668027" TargetMode="External"/><Relationship Id="rId974" Type="http://schemas.openxmlformats.org/officeDocument/2006/relationships/hyperlink" Target="http://sigilathenaeum.tumblr.com/post/130706005882" TargetMode="External"/><Relationship Id="rId973" Type="http://schemas.openxmlformats.org/officeDocument/2006/relationships/hyperlink" Target="http://sigilathenaeum.tumblr.com/post/129715772047" TargetMode="External"/><Relationship Id="rId979" Type="http://schemas.openxmlformats.org/officeDocument/2006/relationships/hyperlink" Target="http://sigilathenaeum.tumblr.com/post/156557468153" TargetMode="External"/><Relationship Id="rId978" Type="http://schemas.openxmlformats.org/officeDocument/2006/relationships/hyperlink" Target="http://sigilathenaeum.tumblr.com/post/132121593032" TargetMode="External"/><Relationship Id="rId977" Type="http://schemas.openxmlformats.org/officeDocument/2006/relationships/hyperlink" Target="http://sigilathenaeum.tumblr.com/post/166481300497" TargetMode="External"/><Relationship Id="rId1560" Type="http://schemas.openxmlformats.org/officeDocument/2006/relationships/hyperlink" Target="http://sigilathenaeum.tumblr.com/post/137600390962" TargetMode="External"/><Relationship Id="rId972" Type="http://schemas.openxmlformats.org/officeDocument/2006/relationships/hyperlink" Target="http://sigilathenaeum.tumblr.com/post/156597111346" TargetMode="External"/><Relationship Id="rId1561" Type="http://schemas.openxmlformats.org/officeDocument/2006/relationships/hyperlink" Target="http://sigilathenaeum.tumblr.com/post/138428211062" TargetMode="External"/><Relationship Id="rId971" Type="http://schemas.openxmlformats.org/officeDocument/2006/relationships/hyperlink" Target="http://sigilathenaeum.tumblr.com/post/141407453262" TargetMode="External"/><Relationship Id="rId1562" Type="http://schemas.openxmlformats.org/officeDocument/2006/relationships/hyperlink" Target="http://sigilathenaeum.tumblr.com/post/156456345943" TargetMode="External"/><Relationship Id="rId970" Type="http://schemas.openxmlformats.org/officeDocument/2006/relationships/hyperlink" Target="http://sigilathenaeum.tumblr.com/post/141104733542" TargetMode="External"/><Relationship Id="rId1563" Type="http://schemas.openxmlformats.org/officeDocument/2006/relationships/hyperlink" Target="http://sigilathenaeum.tumblr.com/post/141407408122" TargetMode="External"/><Relationship Id="rId1564" Type="http://schemas.openxmlformats.org/officeDocument/2006/relationships/hyperlink" Target="http://sigilathenaeum.tumblr.com/post/138878881657" TargetMode="External"/><Relationship Id="rId1114" Type="http://schemas.openxmlformats.org/officeDocument/2006/relationships/hyperlink" Target="http://sigilathenaeum.tumblr.com/post/141104705542" TargetMode="External"/><Relationship Id="rId1598" Type="http://schemas.openxmlformats.org/officeDocument/2006/relationships/hyperlink" Target="http://sigilathenaeum.tumblr.com/post/181564849681" TargetMode="External"/><Relationship Id="rId1115" Type="http://schemas.openxmlformats.org/officeDocument/2006/relationships/hyperlink" Target="http://sigilathenaeum.tumblr.com/post/142687542692" TargetMode="External"/><Relationship Id="rId1599" Type="http://schemas.openxmlformats.org/officeDocument/2006/relationships/hyperlink" Target="http://sigilathenaeum.tumblr.com/post/165379090141" TargetMode="External"/><Relationship Id="rId1116" Type="http://schemas.openxmlformats.org/officeDocument/2006/relationships/hyperlink" Target="http://sigilathenaeum.tumblr.com/post/147674235732" TargetMode="External"/><Relationship Id="rId1117" Type="http://schemas.openxmlformats.org/officeDocument/2006/relationships/hyperlink" Target="http://sigilathenaeum.tumblr.com/post/149988773801" TargetMode="External"/><Relationship Id="rId1118" Type="http://schemas.openxmlformats.org/officeDocument/2006/relationships/hyperlink" Target="http://sigilathenaeum.tumblr.com/post/156459652123" TargetMode="External"/><Relationship Id="rId1119" Type="http://schemas.openxmlformats.org/officeDocument/2006/relationships/hyperlink" Target="http://sigilathenaeum.tumblr.com/post/156459652123" TargetMode="External"/><Relationship Id="rId525" Type="http://schemas.openxmlformats.org/officeDocument/2006/relationships/hyperlink" Target="http://sigilathenaeum.tumblr.com/post/134166313097" TargetMode="External"/><Relationship Id="rId524" Type="http://schemas.openxmlformats.org/officeDocument/2006/relationships/hyperlink" Target="http://sigilathenaeum.tumblr.com/post/134166416022" TargetMode="External"/><Relationship Id="rId523" Type="http://schemas.openxmlformats.org/officeDocument/2006/relationships/hyperlink" Target="http://sigilathenaeum.tumblr.com/post/134166416022" TargetMode="External"/><Relationship Id="rId522" Type="http://schemas.openxmlformats.org/officeDocument/2006/relationships/hyperlink" Target="http://sigilathenaeum.tumblr.com/post/156596493842" TargetMode="External"/><Relationship Id="rId529" Type="http://schemas.openxmlformats.org/officeDocument/2006/relationships/hyperlink" Target="http://sigilathenaeum.tumblr.com/post/183433825830" TargetMode="External"/><Relationship Id="rId528" Type="http://schemas.openxmlformats.org/officeDocument/2006/relationships/hyperlink" Target="https://sigilathenaeum.tumblr.com/post/624380150385147904" TargetMode="External"/><Relationship Id="rId527" Type="http://schemas.openxmlformats.org/officeDocument/2006/relationships/hyperlink" Target="https://sigilathenaeum.tumblr.com/post/624380150385147904" TargetMode="External"/><Relationship Id="rId526" Type="http://schemas.openxmlformats.org/officeDocument/2006/relationships/hyperlink" Target="http://sigilathenaeum.tumblr.com/post/134166313097" TargetMode="External"/><Relationship Id="rId1590" Type="http://schemas.openxmlformats.org/officeDocument/2006/relationships/hyperlink" Target="http://sigilathenaeum.tumblr.com/post/159873486935" TargetMode="External"/><Relationship Id="rId1591" Type="http://schemas.openxmlformats.org/officeDocument/2006/relationships/hyperlink" Target="http://sigilathenaeum.tumblr.com/post/183414929881" TargetMode="External"/><Relationship Id="rId1592" Type="http://schemas.openxmlformats.org/officeDocument/2006/relationships/hyperlink" Target="http://sigilathenaeum.tumblr.com/post/183414812172" TargetMode="External"/><Relationship Id="rId1593" Type="http://schemas.openxmlformats.org/officeDocument/2006/relationships/hyperlink" Target="http://sigilathenaeum.tumblr.com/post/128237472897" TargetMode="External"/><Relationship Id="rId521" Type="http://schemas.openxmlformats.org/officeDocument/2006/relationships/hyperlink" Target="http://sigilathenaeum.tumblr.com/post/151161904293" TargetMode="External"/><Relationship Id="rId1110" Type="http://schemas.openxmlformats.org/officeDocument/2006/relationships/hyperlink" Target="http://sigilathenaeum.tumblr.com/post/139008138457" TargetMode="External"/><Relationship Id="rId1594" Type="http://schemas.openxmlformats.org/officeDocument/2006/relationships/hyperlink" Target="http://sigilathenaeum.tumblr.com/post/128413445997" TargetMode="External"/><Relationship Id="rId520" Type="http://schemas.openxmlformats.org/officeDocument/2006/relationships/hyperlink" Target="http://sigilathenaeum.tumblr.com/post/139327148992" TargetMode="External"/><Relationship Id="rId1111" Type="http://schemas.openxmlformats.org/officeDocument/2006/relationships/hyperlink" Target="http://sigilathenaeum.tumblr.com/post/139746206442" TargetMode="External"/><Relationship Id="rId1595" Type="http://schemas.openxmlformats.org/officeDocument/2006/relationships/hyperlink" Target="http://sigilathenaeum.tumblr.com/post/128137876792" TargetMode="External"/><Relationship Id="rId1112" Type="http://schemas.openxmlformats.org/officeDocument/2006/relationships/hyperlink" Target="http://sigilathenaeum.tumblr.com/post/140586474132" TargetMode="External"/><Relationship Id="rId1596" Type="http://schemas.openxmlformats.org/officeDocument/2006/relationships/hyperlink" Target="http://sigilathenaeum.tumblr.com/post/150181875561" TargetMode="External"/><Relationship Id="rId1113" Type="http://schemas.openxmlformats.org/officeDocument/2006/relationships/hyperlink" Target="http://sigilathenaeum.tumblr.com/post/141104810097" TargetMode="External"/><Relationship Id="rId1597" Type="http://schemas.openxmlformats.org/officeDocument/2006/relationships/hyperlink" Target="http://sigilathenaeum.tumblr.com/post/149190689634" TargetMode="External"/><Relationship Id="rId1103" Type="http://schemas.openxmlformats.org/officeDocument/2006/relationships/hyperlink" Target="http://sigilathenaeum.tumblr.com/post/147674099022" TargetMode="External"/><Relationship Id="rId1587" Type="http://schemas.openxmlformats.org/officeDocument/2006/relationships/hyperlink" Target="http://sigilathenaeum.tumblr.com/post/149991360950" TargetMode="External"/><Relationship Id="rId1104" Type="http://schemas.openxmlformats.org/officeDocument/2006/relationships/hyperlink" Target="http://sigilathenaeum.tumblr.com/post/141496804977" TargetMode="External"/><Relationship Id="rId1588" Type="http://schemas.openxmlformats.org/officeDocument/2006/relationships/hyperlink" Target="http://sigilathenaeum.tumblr.com/post/157399602107" TargetMode="External"/><Relationship Id="rId1105" Type="http://schemas.openxmlformats.org/officeDocument/2006/relationships/hyperlink" Target="http://sigilathenaeum.tumblr.com/post/147142055113" TargetMode="External"/><Relationship Id="rId1589" Type="http://schemas.openxmlformats.org/officeDocument/2006/relationships/hyperlink" Target="http://sigilathenaeum.tumblr.com/post/163766515785" TargetMode="External"/><Relationship Id="rId1106" Type="http://schemas.openxmlformats.org/officeDocument/2006/relationships/hyperlink" Target="http://sigilathenaeum.tumblr.com/post/138504440397" TargetMode="External"/><Relationship Id="rId1107" Type="http://schemas.openxmlformats.org/officeDocument/2006/relationships/hyperlink" Target="http://sigilathenaeum.tumblr.com/post/141496761967" TargetMode="External"/><Relationship Id="rId1108" Type="http://schemas.openxmlformats.org/officeDocument/2006/relationships/hyperlink" Target="http://sigilathenaeum.tumblr.com/post/181532183128" TargetMode="External"/><Relationship Id="rId1109" Type="http://schemas.openxmlformats.org/officeDocument/2006/relationships/hyperlink" Target="http://sigilathenaeum.tumblr.com/post/156457427208" TargetMode="External"/><Relationship Id="rId519" Type="http://schemas.openxmlformats.org/officeDocument/2006/relationships/hyperlink" Target="http://sigilathenaeum.tumblr.com/post/139327148992" TargetMode="External"/><Relationship Id="rId514" Type="http://schemas.openxmlformats.org/officeDocument/2006/relationships/hyperlink" Target="http://sigilathenaeum.tumblr.com/post/135450760757" TargetMode="External"/><Relationship Id="rId998" Type="http://schemas.openxmlformats.org/officeDocument/2006/relationships/hyperlink" Target="http://sigilathenaeum.tumblr.com/post/140166070542" TargetMode="External"/><Relationship Id="rId513" Type="http://schemas.openxmlformats.org/officeDocument/2006/relationships/hyperlink" Target="http://sigilathenaeum.tumblr.com/post/135450760757" TargetMode="External"/><Relationship Id="rId997" Type="http://schemas.openxmlformats.org/officeDocument/2006/relationships/hyperlink" Target="http://sigilathenaeum.tumblr.com/post/132372373427" TargetMode="External"/><Relationship Id="rId512" Type="http://schemas.openxmlformats.org/officeDocument/2006/relationships/hyperlink" Target="http://sigilathenaeum.tumblr.com/post/154439895889" TargetMode="External"/><Relationship Id="rId996" Type="http://schemas.openxmlformats.org/officeDocument/2006/relationships/hyperlink" Target="http://sigilathenaeum.tumblr.com/post/176170571519" TargetMode="External"/><Relationship Id="rId511" Type="http://schemas.openxmlformats.org/officeDocument/2006/relationships/hyperlink" Target="http://sigilathenaeum.tumblr.com/post/150180831295" TargetMode="External"/><Relationship Id="rId995" Type="http://schemas.openxmlformats.org/officeDocument/2006/relationships/hyperlink" Target="http://sigilathenaeum.tumblr.com/post/161246227987" TargetMode="External"/><Relationship Id="rId518" Type="http://schemas.openxmlformats.org/officeDocument/2006/relationships/hyperlink" Target="http://sigilathenaeum.tumblr.com/post/139327148992" TargetMode="External"/><Relationship Id="rId517" Type="http://schemas.openxmlformats.org/officeDocument/2006/relationships/hyperlink" Target="http://sigilathenaeum.tumblr.com/post/139327148992" TargetMode="External"/><Relationship Id="rId516" Type="http://schemas.openxmlformats.org/officeDocument/2006/relationships/hyperlink" Target="http://sigilathenaeum.tumblr.com/post/135450760757" TargetMode="External"/><Relationship Id="rId515" Type="http://schemas.openxmlformats.org/officeDocument/2006/relationships/hyperlink" Target="http://sigilathenaeum.tumblr.com/post/135450760757" TargetMode="External"/><Relationship Id="rId999" Type="http://schemas.openxmlformats.org/officeDocument/2006/relationships/hyperlink" Target="http://sigilathenaeum.tumblr.com/post/175318698049" TargetMode="External"/><Relationship Id="rId990" Type="http://schemas.openxmlformats.org/officeDocument/2006/relationships/hyperlink" Target="http://sigilathenaeum.tumblr.com/post/129374023702" TargetMode="External"/><Relationship Id="rId1580" Type="http://schemas.openxmlformats.org/officeDocument/2006/relationships/hyperlink" Target="http://sigilathenaeum.tumblr.com/post/142469431776" TargetMode="External"/><Relationship Id="rId1581" Type="http://schemas.openxmlformats.org/officeDocument/2006/relationships/hyperlink" Target="http://sigilathenaeum.tumblr.com/post/142664314987" TargetMode="External"/><Relationship Id="rId1582" Type="http://schemas.openxmlformats.org/officeDocument/2006/relationships/hyperlink" Target="http://sigilathenaeum.tumblr.com/post/155136522638" TargetMode="External"/><Relationship Id="rId510" Type="http://schemas.openxmlformats.org/officeDocument/2006/relationships/hyperlink" Target="http://sigilathenaeum.tumblr.com/post/150180831295" TargetMode="External"/><Relationship Id="rId994" Type="http://schemas.openxmlformats.org/officeDocument/2006/relationships/hyperlink" Target="http://sigilathenaeum.tumblr.com/post/132372373427" TargetMode="External"/><Relationship Id="rId1583" Type="http://schemas.openxmlformats.org/officeDocument/2006/relationships/hyperlink" Target="http://sigilathenaeum.tumblr.com/post/143136895709" TargetMode="External"/><Relationship Id="rId993" Type="http://schemas.openxmlformats.org/officeDocument/2006/relationships/hyperlink" Target="http://sigilathenaeum.tumblr.com/post/131061665607" TargetMode="External"/><Relationship Id="rId1100" Type="http://schemas.openxmlformats.org/officeDocument/2006/relationships/hyperlink" Target="http://sigilathenaeum.tumblr.com/post/140706254197" TargetMode="External"/><Relationship Id="rId1584" Type="http://schemas.openxmlformats.org/officeDocument/2006/relationships/hyperlink" Target="http://sigilathenaeum.tumblr.com/post/143134343312" TargetMode="External"/><Relationship Id="rId992" Type="http://schemas.openxmlformats.org/officeDocument/2006/relationships/hyperlink" Target="http://sigilathenaeum.tumblr.com/post/130987588582" TargetMode="External"/><Relationship Id="rId1101" Type="http://schemas.openxmlformats.org/officeDocument/2006/relationships/hyperlink" Target="http://sigilathenaeum.tumblr.com/post/136626787277" TargetMode="External"/><Relationship Id="rId1585" Type="http://schemas.openxmlformats.org/officeDocument/2006/relationships/hyperlink" Target="http://sigilathenaeum.tumblr.com/post/144555741197" TargetMode="External"/><Relationship Id="rId991" Type="http://schemas.openxmlformats.org/officeDocument/2006/relationships/hyperlink" Target="http://sigilathenaeum.tumblr.com/post/161056739675" TargetMode="External"/><Relationship Id="rId1102" Type="http://schemas.openxmlformats.org/officeDocument/2006/relationships/hyperlink" Target="http://sigilathenaeum.tumblr.com/post/137953800462" TargetMode="External"/><Relationship Id="rId1586" Type="http://schemas.openxmlformats.org/officeDocument/2006/relationships/hyperlink" Target="http://sigilathenaeum.tumblr.com/post/149185230061" TargetMode="External"/><Relationship Id="rId1532" Type="http://schemas.openxmlformats.org/officeDocument/2006/relationships/hyperlink" Target="http://sigilathenaeum.tumblr.com/post/141105015047" TargetMode="External"/><Relationship Id="rId1533" Type="http://schemas.openxmlformats.org/officeDocument/2006/relationships/hyperlink" Target="http://sigilathenaeum.tumblr.com/post/139076436752" TargetMode="External"/><Relationship Id="rId1534" Type="http://schemas.openxmlformats.org/officeDocument/2006/relationships/hyperlink" Target="http://sigilathenaeum.tumblr.com/post/136195452997" TargetMode="External"/><Relationship Id="rId1535" Type="http://schemas.openxmlformats.org/officeDocument/2006/relationships/hyperlink" Target="http://sigilathenaeum.tumblr.com/post/134363769897" TargetMode="External"/><Relationship Id="rId1536" Type="http://schemas.openxmlformats.org/officeDocument/2006/relationships/hyperlink" Target="http://sigilathenaeum.tumblr.com/post/134363450222" TargetMode="External"/><Relationship Id="rId1537" Type="http://schemas.openxmlformats.org/officeDocument/2006/relationships/hyperlink" Target="http://sigilathenaeum.tumblr.com/post/137600272402" TargetMode="External"/><Relationship Id="rId1538" Type="http://schemas.openxmlformats.org/officeDocument/2006/relationships/hyperlink" Target="http://sigilathenaeum.tumblr.com/post/134821884377" TargetMode="External"/><Relationship Id="rId1539" Type="http://schemas.openxmlformats.org/officeDocument/2006/relationships/hyperlink" Target="http://sigilathenaeum.tumblr.com/post/134951952977" TargetMode="External"/><Relationship Id="rId949" Type="http://schemas.openxmlformats.org/officeDocument/2006/relationships/hyperlink" Target="http://sigilathenaeum.tumblr.com/post/137719603747" TargetMode="External"/><Relationship Id="rId948" Type="http://schemas.openxmlformats.org/officeDocument/2006/relationships/hyperlink" Target="http://sigilathenaeum.tumblr.com/post/137526413652" TargetMode="External"/><Relationship Id="rId943" Type="http://schemas.openxmlformats.org/officeDocument/2006/relationships/hyperlink" Target="http://sigilathenaeum.tumblr.com/post/145103324312" TargetMode="External"/><Relationship Id="rId942" Type="http://schemas.openxmlformats.org/officeDocument/2006/relationships/hyperlink" Target="http://sigilathenaeum.tumblr.com/post/162958898584" TargetMode="External"/><Relationship Id="rId941" Type="http://schemas.openxmlformats.org/officeDocument/2006/relationships/hyperlink" Target="http://sigilathenaeum.tumblr.com/post/166054740182" TargetMode="External"/><Relationship Id="rId940" Type="http://schemas.openxmlformats.org/officeDocument/2006/relationships/hyperlink" Target="http://sigilathenaeum.tumblr.com/post/165702957713" TargetMode="External"/><Relationship Id="rId947" Type="http://schemas.openxmlformats.org/officeDocument/2006/relationships/hyperlink" Target="http://sigilathenaeum.tumblr.com/post/139457519577" TargetMode="External"/><Relationship Id="rId946" Type="http://schemas.openxmlformats.org/officeDocument/2006/relationships/hyperlink" Target="http://sigilathenaeum.tumblr.com/post/135651157077" TargetMode="External"/><Relationship Id="rId945" Type="http://schemas.openxmlformats.org/officeDocument/2006/relationships/hyperlink" Target="http://sigilathenaeum.tumblr.com/post/135651157077" TargetMode="External"/><Relationship Id="rId944" Type="http://schemas.openxmlformats.org/officeDocument/2006/relationships/hyperlink" Target="http://sigilathenaeum.tumblr.com/post/135651303877" TargetMode="External"/><Relationship Id="rId1530" Type="http://schemas.openxmlformats.org/officeDocument/2006/relationships/hyperlink" Target="http://sigilathenaeum.tumblr.com/post/134363815887" TargetMode="External"/><Relationship Id="rId1531" Type="http://schemas.openxmlformats.org/officeDocument/2006/relationships/hyperlink" Target="http://sigilathenaeum.tumblr.com/post/138582800307" TargetMode="External"/><Relationship Id="rId1521" Type="http://schemas.openxmlformats.org/officeDocument/2006/relationships/hyperlink" Target="http://sigilathenaeum.tumblr.com/post/133160441322" TargetMode="External"/><Relationship Id="rId1522" Type="http://schemas.openxmlformats.org/officeDocument/2006/relationships/hyperlink" Target="http://sigilathenaeum.tumblr.com/post/133112749412" TargetMode="External"/><Relationship Id="rId1523" Type="http://schemas.openxmlformats.org/officeDocument/2006/relationships/hyperlink" Target="http://sigilathenaeum.tumblr.com/post/133434554117" TargetMode="External"/><Relationship Id="rId1524" Type="http://schemas.openxmlformats.org/officeDocument/2006/relationships/hyperlink" Target="http://sigilathenaeum.tumblr.com/post/140586295102" TargetMode="External"/><Relationship Id="rId1525" Type="http://schemas.openxmlformats.org/officeDocument/2006/relationships/hyperlink" Target="http://sigilathenaeum.tumblr.com/post/136121119577" TargetMode="External"/><Relationship Id="rId1526" Type="http://schemas.openxmlformats.org/officeDocument/2006/relationships/hyperlink" Target="http://sigilathenaeum.tumblr.com/post/138504169122" TargetMode="External"/><Relationship Id="rId1527" Type="http://schemas.openxmlformats.org/officeDocument/2006/relationships/hyperlink" Target="http://sigilathenaeum.tumblr.com/post/133884650417" TargetMode="External"/><Relationship Id="rId1528" Type="http://schemas.openxmlformats.org/officeDocument/2006/relationships/hyperlink" Target="http://sigilathenaeum.tumblr.com/post/134068632872" TargetMode="External"/><Relationship Id="rId1529" Type="http://schemas.openxmlformats.org/officeDocument/2006/relationships/hyperlink" Target="http://sigilathenaeum.tumblr.com/post/134363935232" TargetMode="External"/><Relationship Id="rId939" Type="http://schemas.openxmlformats.org/officeDocument/2006/relationships/hyperlink" Target="http://sigilathenaeum.tumblr.com/post/129959541622" TargetMode="External"/><Relationship Id="rId938" Type="http://schemas.openxmlformats.org/officeDocument/2006/relationships/hyperlink" Target="http://sigilathenaeum.tumblr.com/post/141407631347" TargetMode="External"/><Relationship Id="rId937" Type="http://schemas.openxmlformats.org/officeDocument/2006/relationships/hyperlink" Target="http://sigilathenaeum.tumblr.com/post/147143980916" TargetMode="External"/><Relationship Id="rId932" Type="http://schemas.openxmlformats.org/officeDocument/2006/relationships/hyperlink" Target="http://sigilathenaeum.tumblr.com/post/141104855512" TargetMode="External"/><Relationship Id="rId931" Type="http://schemas.openxmlformats.org/officeDocument/2006/relationships/hyperlink" Target="http://sigilathenaeum.tumblr.com/post/135651344117" TargetMode="External"/><Relationship Id="rId930" Type="http://schemas.openxmlformats.org/officeDocument/2006/relationships/hyperlink" Target="http://sigilathenaeum.tumblr.com/post/135409092212" TargetMode="External"/><Relationship Id="rId936" Type="http://schemas.openxmlformats.org/officeDocument/2006/relationships/hyperlink" Target="http://sigilathenaeum.tumblr.com/post/145616943519" TargetMode="External"/><Relationship Id="rId935" Type="http://schemas.openxmlformats.org/officeDocument/2006/relationships/hyperlink" Target="http://sigilathenaeum.tumblr.com/post/139008025862" TargetMode="External"/><Relationship Id="rId934" Type="http://schemas.openxmlformats.org/officeDocument/2006/relationships/hyperlink" Target="http://sigilathenaeum.tumblr.com/post/167063302285" TargetMode="External"/><Relationship Id="rId933" Type="http://schemas.openxmlformats.org/officeDocument/2006/relationships/hyperlink" Target="http://sigilathenaeum.tumblr.com/post/141031300312" TargetMode="External"/><Relationship Id="rId1520" Type="http://schemas.openxmlformats.org/officeDocument/2006/relationships/hyperlink" Target="http://sigilathenaeum.tumblr.com/post/132911001587" TargetMode="External"/><Relationship Id="rId1554" Type="http://schemas.openxmlformats.org/officeDocument/2006/relationships/hyperlink" Target="http://sigilathenaeum.tumblr.com/post/145612662009" TargetMode="External"/><Relationship Id="rId1555" Type="http://schemas.openxmlformats.org/officeDocument/2006/relationships/hyperlink" Target="http://sigilathenaeum.tumblr.com/post/147674300982" TargetMode="External"/><Relationship Id="rId1556" Type="http://schemas.openxmlformats.org/officeDocument/2006/relationships/hyperlink" Target="http://sigilathenaeum.tumblr.com/post/181531030550" TargetMode="External"/><Relationship Id="rId1557" Type="http://schemas.openxmlformats.org/officeDocument/2006/relationships/hyperlink" Target="http://sigilathenaeum.tumblr.com/post/136051885722" TargetMode="External"/><Relationship Id="rId1558" Type="http://schemas.openxmlformats.org/officeDocument/2006/relationships/hyperlink" Target="http://sigilathenaeum.tumblr.com/post/136051885722" TargetMode="External"/><Relationship Id="rId1559" Type="http://schemas.openxmlformats.org/officeDocument/2006/relationships/hyperlink" Target="http://sigilathenaeum.tumblr.com/post/138559473552" TargetMode="External"/><Relationship Id="rId965" Type="http://schemas.openxmlformats.org/officeDocument/2006/relationships/hyperlink" Target="http://sigilathenaeum.tumblr.com/post/140706301237" TargetMode="External"/><Relationship Id="rId964" Type="http://schemas.openxmlformats.org/officeDocument/2006/relationships/hyperlink" Target="http://sigilathenaeum.tumblr.com/post/140586551932" TargetMode="External"/><Relationship Id="rId963" Type="http://schemas.openxmlformats.org/officeDocument/2006/relationships/hyperlink" Target="http://sigilathenaeum.tumblr.com/post/140586835937" TargetMode="External"/><Relationship Id="rId962" Type="http://schemas.openxmlformats.org/officeDocument/2006/relationships/hyperlink" Target="http://sigilathenaeum.tumblr.com/post/159423327808" TargetMode="External"/><Relationship Id="rId969" Type="http://schemas.openxmlformats.org/officeDocument/2006/relationships/hyperlink" Target="http://sigilathenaeum.tumblr.com/post/148024323715" TargetMode="External"/><Relationship Id="rId968" Type="http://schemas.openxmlformats.org/officeDocument/2006/relationships/hyperlink" Target="http://sigilathenaeum.tumblr.com/post/141067806232" TargetMode="External"/><Relationship Id="rId967" Type="http://schemas.openxmlformats.org/officeDocument/2006/relationships/hyperlink" Target="http://sigilathenaeum.tumblr.com/post/140938780372" TargetMode="External"/><Relationship Id="rId966" Type="http://schemas.openxmlformats.org/officeDocument/2006/relationships/hyperlink" Target="http://sigilathenaeum.tumblr.com/post/140586227522" TargetMode="External"/><Relationship Id="rId961" Type="http://schemas.openxmlformats.org/officeDocument/2006/relationships/hyperlink" Target="http://sigilathenaeum.tumblr.com/post/140534875132" TargetMode="External"/><Relationship Id="rId1550" Type="http://schemas.openxmlformats.org/officeDocument/2006/relationships/hyperlink" Target="http://sigilathenaeum.tumblr.com/post/144176169168" TargetMode="External"/><Relationship Id="rId960" Type="http://schemas.openxmlformats.org/officeDocument/2006/relationships/hyperlink" Target="http://sigilathenaeum.tumblr.com/post/140165675887" TargetMode="External"/><Relationship Id="rId1551" Type="http://schemas.openxmlformats.org/officeDocument/2006/relationships/hyperlink" Target="http://sigilathenaeum.tumblr.com/post/135343524547" TargetMode="External"/><Relationship Id="rId1552" Type="http://schemas.openxmlformats.org/officeDocument/2006/relationships/hyperlink" Target="http://sigilathenaeum.tumblr.com/post/137559242117" TargetMode="External"/><Relationship Id="rId1553" Type="http://schemas.openxmlformats.org/officeDocument/2006/relationships/hyperlink" Target="http://sigilathenaeum.tumblr.com/post/146113767290" TargetMode="External"/><Relationship Id="rId1543" Type="http://schemas.openxmlformats.org/officeDocument/2006/relationships/hyperlink" Target="http://sigilathenaeum.tumblr.com/post/138559026737" TargetMode="External"/><Relationship Id="rId1544" Type="http://schemas.openxmlformats.org/officeDocument/2006/relationships/hyperlink" Target="http://sigilathenaeum.tumblr.com/post/150180314378" TargetMode="External"/><Relationship Id="rId1545" Type="http://schemas.openxmlformats.org/officeDocument/2006/relationships/hyperlink" Target="http://sigilathenaeum.tumblr.com/post/135146879492" TargetMode="External"/><Relationship Id="rId1546" Type="http://schemas.openxmlformats.org/officeDocument/2006/relationships/hyperlink" Target="http://sigilathenaeum.tumblr.com/post/141407339097" TargetMode="External"/><Relationship Id="rId1547" Type="http://schemas.openxmlformats.org/officeDocument/2006/relationships/hyperlink" Target="http://sigilathenaeum.tumblr.com/post/151162411731" TargetMode="External"/><Relationship Id="rId1548" Type="http://schemas.openxmlformats.org/officeDocument/2006/relationships/hyperlink" Target="http://sigilathenaeum.tumblr.com/post/155140346347" TargetMode="External"/><Relationship Id="rId1549" Type="http://schemas.openxmlformats.org/officeDocument/2006/relationships/hyperlink" Target="http://sigilathenaeum.tumblr.com/post/181385739381" TargetMode="External"/><Relationship Id="rId959" Type="http://schemas.openxmlformats.org/officeDocument/2006/relationships/hyperlink" Target="http://sigilathenaeum.tumblr.com/post/141031443187" TargetMode="External"/><Relationship Id="rId954" Type="http://schemas.openxmlformats.org/officeDocument/2006/relationships/hyperlink" Target="http://sigilathenaeum.tumblr.com/post/156283884192" TargetMode="External"/><Relationship Id="rId953" Type="http://schemas.openxmlformats.org/officeDocument/2006/relationships/hyperlink" Target="http://sigilathenaeum.tumblr.com/post/139007878982" TargetMode="External"/><Relationship Id="rId952" Type="http://schemas.openxmlformats.org/officeDocument/2006/relationships/hyperlink" Target="http://sigilathenaeum.tumblr.com/post/135409006672" TargetMode="External"/><Relationship Id="rId951" Type="http://schemas.openxmlformats.org/officeDocument/2006/relationships/hyperlink" Target="http://sigilathenaeum.tumblr.com/post/174956638191" TargetMode="External"/><Relationship Id="rId958" Type="http://schemas.openxmlformats.org/officeDocument/2006/relationships/hyperlink" Target="http://sigilathenaeum.tumblr.com/post/141031443187" TargetMode="External"/><Relationship Id="rId957" Type="http://schemas.openxmlformats.org/officeDocument/2006/relationships/hyperlink" Target="http://sigilathenaeum.tumblr.com/post/139862725512" TargetMode="External"/><Relationship Id="rId956" Type="http://schemas.openxmlformats.org/officeDocument/2006/relationships/hyperlink" Target="http://sigilathenaeum.tumblr.com/post/139429850437" TargetMode="External"/><Relationship Id="rId955" Type="http://schemas.openxmlformats.org/officeDocument/2006/relationships/hyperlink" Target="http://sigilathenaeum.tumblr.com/post/139326687637" TargetMode="External"/><Relationship Id="rId950" Type="http://schemas.openxmlformats.org/officeDocument/2006/relationships/hyperlink" Target="http://sigilathenaeum.tumblr.com/post/138453717657" TargetMode="External"/><Relationship Id="rId1540" Type="http://schemas.openxmlformats.org/officeDocument/2006/relationships/hyperlink" Target="http://sigilathenaeum.tumblr.com/post/138559145307" TargetMode="External"/><Relationship Id="rId1541" Type="http://schemas.openxmlformats.org/officeDocument/2006/relationships/hyperlink" Target="http://sigilathenaeum.tumblr.com/post/138944784747" TargetMode="External"/><Relationship Id="rId1542" Type="http://schemas.openxmlformats.org/officeDocument/2006/relationships/hyperlink" Target="http://sigilathenaeum.tumblr.com/post/138559145307" TargetMode="External"/><Relationship Id="rId590" Type="http://schemas.openxmlformats.org/officeDocument/2006/relationships/hyperlink" Target="http://sigilathenaeum.tumblr.com/post/134166313097" TargetMode="External"/><Relationship Id="rId107" Type="http://schemas.openxmlformats.org/officeDocument/2006/relationships/hyperlink" Target="http://sigilathenaeum.tumblr.com/post/134689575777" TargetMode="External"/><Relationship Id="rId106" Type="http://schemas.openxmlformats.org/officeDocument/2006/relationships/hyperlink" Target="http://sigilathenaeum.tumblr.com/post/134689575777" TargetMode="External"/><Relationship Id="rId105" Type="http://schemas.openxmlformats.org/officeDocument/2006/relationships/hyperlink" Target="http://sigilathenaeum.tumblr.com/post/137020372662" TargetMode="External"/><Relationship Id="rId589" Type="http://schemas.openxmlformats.org/officeDocument/2006/relationships/hyperlink" Target="http://sigilathenaeum.tumblr.com/post/134166313097" TargetMode="External"/><Relationship Id="rId104" Type="http://schemas.openxmlformats.org/officeDocument/2006/relationships/hyperlink" Target="http://sigilathenaeum.tumblr.com/post/137020372662" TargetMode="External"/><Relationship Id="rId588" Type="http://schemas.openxmlformats.org/officeDocument/2006/relationships/hyperlink" Target="http://sigilathenaeum.tumblr.com/post/164255786979" TargetMode="External"/><Relationship Id="rId109" Type="http://schemas.openxmlformats.org/officeDocument/2006/relationships/hyperlink" Target="http://sigilathenaeum.tumblr.com/post/134434994402" TargetMode="External"/><Relationship Id="rId1170" Type="http://schemas.openxmlformats.org/officeDocument/2006/relationships/hyperlink" Target="http://sigilathenaeum.tumblr.com/post/131979431357" TargetMode="External"/><Relationship Id="rId108" Type="http://schemas.openxmlformats.org/officeDocument/2006/relationships/hyperlink" Target="http://sigilathenaeum.tumblr.com/post/134434994402" TargetMode="External"/><Relationship Id="rId1171" Type="http://schemas.openxmlformats.org/officeDocument/2006/relationships/hyperlink" Target="http://sigilathenaeum.tumblr.com/post/131779875747" TargetMode="External"/><Relationship Id="rId583" Type="http://schemas.openxmlformats.org/officeDocument/2006/relationships/hyperlink" Target="http://sigilathenaeum.tumblr.com/post/134885732787" TargetMode="External"/><Relationship Id="rId1172" Type="http://schemas.openxmlformats.org/officeDocument/2006/relationships/hyperlink" Target="http://sigilathenaeum.tumblr.com/post/132031893077" TargetMode="External"/><Relationship Id="rId582" Type="http://schemas.openxmlformats.org/officeDocument/2006/relationships/hyperlink" Target="http://sigilathenaeum.tumblr.com/post/134885732787" TargetMode="External"/><Relationship Id="rId1173" Type="http://schemas.openxmlformats.org/officeDocument/2006/relationships/hyperlink" Target="http://sigilathenaeum.tumblr.com/post/132180792377" TargetMode="External"/><Relationship Id="rId581" Type="http://schemas.openxmlformats.org/officeDocument/2006/relationships/hyperlink" Target="http://sigilathenaeum.tumblr.com/post/134491985792" TargetMode="External"/><Relationship Id="rId1174" Type="http://schemas.openxmlformats.org/officeDocument/2006/relationships/hyperlink" Target="http://sigilathenaeum.tumblr.com/post/174800564487" TargetMode="External"/><Relationship Id="rId580" Type="http://schemas.openxmlformats.org/officeDocument/2006/relationships/hyperlink" Target="http://sigilathenaeum.tumblr.com/post/134491985792" TargetMode="External"/><Relationship Id="rId1175" Type="http://schemas.openxmlformats.org/officeDocument/2006/relationships/hyperlink" Target="http://sigilathenaeum.tumblr.com/post/174767843576" TargetMode="External"/><Relationship Id="rId103" Type="http://schemas.openxmlformats.org/officeDocument/2006/relationships/hyperlink" Target="http://sigilathenaeum.tumblr.com/post/143134584076" TargetMode="External"/><Relationship Id="rId587" Type="http://schemas.openxmlformats.org/officeDocument/2006/relationships/hyperlink" Target="http://sigilathenaeum.tumblr.com/post/140165970077" TargetMode="External"/><Relationship Id="rId1176" Type="http://schemas.openxmlformats.org/officeDocument/2006/relationships/hyperlink" Target="http://sigilathenaeum.tumblr.com/post/151159605531" TargetMode="External"/><Relationship Id="rId102" Type="http://schemas.openxmlformats.org/officeDocument/2006/relationships/hyperlink" Target="http://sigilathenaeum.tumblr.com/post/132543860477" TargetMode="External"/><Relationship Id="rId586" Type="http://schemas.openxmlformats.org/officeDocument/2006/relationships/hyperlink" Target="http://sigilathenaeum.tumblr.com/post/140165970077" TargetMode="External"/><Relationship Id="rId1177" Type="http://schemas.openxmlformats.org/officeDocument/2006/relationships/hyperlink" Target="http://sigilathenaeum.tumblr.com/post/132337632962" TargetMode="External"/><Relationship Id="rId101" Type="http://schemas.openxmlformats.org/officeDocument/2006/relationships/hyperlink" Target="http://sigilathenaeum.tumblr.com/post/132543860477" TargetMode="External"/><Relationship Id="rId585" Type="http://schemas.openxmlformats.org/officeDocument/2006/relationships/hyperlink" Target="http://sigilathenaeum.tumblr.com/post/141467938482" TargetMode="External"/><Relationship Id="rId1178" Type="http://schemas.openxmlformats.org/officeDocument/2006/relationships/hyperlink" Target="http://sigilathenaeum.tumblr.com/post/132829584227" TargetMode="External"/><Relationship Id="rId100" Type="http://schemas.openxmlformats.org/officeDocument/2006/relationships/hyperlink" Target="http://sigilathenaeum.tumblr.com/post/130852847702" TargetMode="External"/><Relationship Id="rId584" Type="http://schemas.openxmlformats.org/officeDocument/2006/relationships/hyperlink" Target="http://sigilathenaeum.tumblr.com/post/141467938482" TargetMode="External"/><Relationship Id="rId1179" Type="http://schemas.openxmlformats.org/officeDocument/2006/relationships/hyperlink" Target="http://sigilathenaeum.tumblr.com/post/163769904952" TargetMode="External"/><Relationship Id="rId1169" Type="http://schemas.openxmlformats.org/officeDocument/2006/relationships/hyperlink" Target="http://sigilathenaeum.tumblr.com/post/181568985692" TargetMode="External"/><Relationship Id="rId579" Type="http://schemas.openxmlformats.org/officeDocument/2006/relationships/hyperlink" Target="http://sigilathenaeum.tumblr.com/post/155415714739" TargetMode="External"/><Relationship Id="rId578" Type="http://schemas.openxmlformats.org/officeDocument/2006/relationships/hyperlink" Target="http://sigilathenaeum.tumblr.com/post/162918151967" TargetMode="External"/><Relationship Id="rId577" Type="http://schemas.openxmlformats.org/officeDocument/2006/relationships/hyperlink" Target="http://sigilathenaeum.tumblr.com/post/145623972632" TargetMode="External"/><Relationship Id="rId1160" Type="http://schemas.openxmlformats.org/officeDocument/2006/relationships/hyperlink" Target="http://sigilathenaeum.tumblr.com/post/136626442012" TargetMode="External"/><Relationship Id="rId572" Type="http://schemas.openxmlformats.org/officeDocument/2006/relationships/hyperlink" Target="http://sigilathenaeum.tumblr.com/post/156560898449" TargetMode="External"/><Relationship Id="rId1161" Type="http://schemas.openxmlformats.org/officeDocument/2006/relationships/hyperlink" Target="http://sigilathenaeum.tumblr.com/post/156281124589" TargetMode="External"/><Relationship Id="rId571" Type="http://schemas.openxmlformats.org/officeDocument/2006/relationships/hyperlink" Target="http://sigilathenaeum.tumblr.com/post/138944736132" TargetMode="External"/><Relationship Id="rId1162" Type="http://schemas.openxmlformats.org/officeDocument/2006/relationships/hyperlink" Target="http://sigilathenaeum.tumblr.com/post/131832116552" TargetMode="External"/><Relationship Id="rId570" Type="http://schemas.openxmlformats.org/officeDocument/2006/relationships/hyperlink" Target="http://sigilathenaeum.tumblr.com/post/138944736132" TargetMode="External"/><Relationship Id="rId1163" Type="http://schemas.openxmlformats.org/officeDocument/2006/relationships/hyperlink" Target="http://sigilathenaeum.tumblr.com/post/131831321907" TargetMode="External"/><Relationship Id="rId1164" Type="http://schemas.openxmlformats.org/officeDocument/2006/relationships/hyperlink" Target="http://sigilathenaeum.tumblr.com/post/134492364962" TargetMode="External"/><Relationship Id="rId576" Type="http://schemas.openxmlformats.org/officeDocument/2006/relationships/hyperlink" Target="http://sigilathenaeum.tumblr.com/post/134166313097" TargetMode="External"/><Relationship Id="rId1165" Type="http://schemas.openxmlformats.org/officeDocument/2006/relationships/hyperlink" Target="http://sigilathenaeum.tumblr.com/post/139326779442" TargetMode="External"/><Relationship Id="rId575" Type="http://schemas.openxmlformats.org/officeDocument/2006/relationships/hyperlink" Target="http://sigilathenaeum.tumblr.com/post/134166313097" TargetMode="External"/><Relationship Id="rId1166" Type="http://schemas.openxmlformats.org/officeDocument/2006/relationships/hyperlink" Target="http://sigilathenaeum.tumblr.com/post/175120552649" TargetMode="External"/><Relationship Id="rId574" Type="http://schemas.openxmlformats.org/officeDocument/2006/relationships/hyperlink" Target="http://sigilathenaeum.tumblr.com/post/141031529302" TargetMode="External"/><Relationship Id="rId1167" Type="http://schemas.openxmlformats.org/officeDocument/2006/relationships/hyperlink" Target="http://sigilathenaeum.tumblr.com/post/162917691422" TargetMode="External"/><Relationship Id="rId573" Type="http://schemas.openxmlformats.org/officeDocument/2006/relationships/hyperlink" Target="http://sigilathenaeum.tumblr.com/post/141031529302" TargetMode="External"/><Relationship Id="rId1168" Type="http://schemas.openxmlformats.org/officeDocument/2006/relationships/hyperlink" Target="http://sigilathenaeum.tumblr.com/post/137953167647" TargetMode="External"/><Relationship Id="rId129" Type="http://schemas.openxmlformats.org/officeDocument/2006/relationships/hyperlink" Target="http://sigilathenaeum.tumblr.com/post/134886732992" TargetMode="External"/><Relationship Id="rId128" Type="http://schemas.openxmlformats.org/officeDocument/2006/relationships/hyperlink" Target="http://sigilathenaeum.tumblr.com/post/142463707033" TargetMode="External"/><Relationship Id="rId127" Type="http://schemas.openxmlformats.org/officeDocument/2006/relationships/hyperlink" Target="http://sigilathenaeum.tumblr.com/post/142463707033" TargetMode="External"/><Relationship Id="rId126" Type="http://schemas.openxmlformats.org/officeDocument/2006/relationships/hyperlink" Target="http://sigilathenaeum.tumblr.com/post/142463707033" TargetMode="External"/><Relationship Id="rId1190" Type="http://schemas.openxmlformats.org/officeDocument/2006/relationships/hyperlink" Target="http://sigilathenaeum.tumblr.com/post/133826962212" TargetMode="External"/><Relationship Id="rId1191" Type="http://schemas.openxmlformats.org/officeDocument/2006/relationships/hyperlink" Target="http://sigilathenaeum.tumblr.com/post/133826962212" TargetMode="External"/><Relationship Id="rId1192" Type="http://schemas.openxmlformats.org/officeDocument/2006/relationships/hyperlink" Target="http://sigilathenaeum.tumblr.com/post/133884823952" TargetMode="External"/><Relationship Id="rId1193" Type="http://schemas.openxmlformats.org/officeDocument/2006/relationships/hyperlink" Target="http://sigilathenaeum.tumblr.com/post/134553366947" TargetMode="External"/><Relationship Id="rId121" Type="http://schemas.openxmlformats.org/officeDocument/2006/relationships/hyperlink" Target="http://sigilathenaeum.tumblr.com/post/140975887432" TargetMode="External"/><Relationship Id="rId1194" Type="http://schemas.openxmlformats.org/officeDocument/2006/relationships/hyperlink" Target="http://sigilathenaeum.tumblr.com/post/134952121022" TargetMode="External"/><Relationship Id="rId120" Type="http://schemas.openxmlformats.org/officeDocument/2006/relationships/hyperlink" Target="http://sigilathenaeum.tumblr.com/post/141467462922" TargetMode="External"/><Relationship Id="rId1195" Type="http://schemas.openxmlformats.org/officeDocument/2006/relationships/hyperlink" Target="http://sigilathenaeum.tumblr.com/post/147145981149" TargetMode="External"/><Relationship Id="rId1196" Type="http://schemas.openxmlformats.org/officeDocument/2006/relationships/hyperlink" Target="http://sigilathenaeum.tumblr.com/post/135193846597" TargetMode="External"/><Relationship Id="rId1197" Type="http://schemas.openxmlformats.org/officeDocument/2006/relationships/hyperlink" Target="http://sigilathenaeum.tumblr.com/post/138453131507" TargetMode="External"/><Relationship Id="rId125" Type="http://schemas.openxmlformats.org/officeDocument/2006/relationships/hyperlink" Target="http://sigilathenaeum.tumblr.com/post/142463707033" TargetMode="External"/><Relationship Id="rId1198" Type="http://schemas.openxmlformats.org/officeDocument/2006/relationships/hyperlink" Target="http://sigilathenaeum.tumblr.com/post/137485478347" TargetMode="External"/><Relationship Id="rId124" Type="http://schemas.openxmlformats.org/officeDocument/2006/relationships/hyperlink" Target="http://sigilathenaeum.tumblr.com/post/141467373292" TargetMode="External"/><Relationship Id="rId1199" Type="http://schemas.openxmlformats.org/officeDocument/2006/relationships/hyperlink" Target="http://sigilathenaeum.tumblr.com/post/135281035072" TargetMode="External"/><Relationship Id="rId123" Type="http://schemas.openxmlformats.org/officeDocument/2006/relationships/hyperlink" Target="http://sigilathenaeum.tumblr.com/post/141467373292" TargetMode="External"/><Relationship Id="rId122" Type="http://schemas.openxmlformats.org/officeDocument/2006/relationships/hyperlink" Target="http://sigilathenaeum.tumblr.com/post/140975887432" TargetMode="External"/><Relationship Id="rId118" Type="http://schemas.openxmlformats.org/officeDocument/2006/relationships/hyperlink" Target="http://sigilathenaeum.tumblr.com/post/146085864275" TargetMode="External"/><Relationship Id="rId117" Type="http://schemas.openxmlformats.org/officeDocument/2006/relationships/hyperlink" Target="http://sigilathenaeum.tumblr.com/post/155139723597" TargetMode="External"/><Relationship Id="rId116" Type="http://schemas.openxmlformats.org/officeDocument/2006/relationships/hyperlink" Target="http://sigilathenaeum.tumblr.com/post/147969555120" TargetMode="External"/><Relationship Id="rId115" Type="http://schemas.openxmlformats.org/officeDocument/2006/relationships/hyperlink" Target="http://sigilathenaeum.tumblr.com/post/167639330679" TargetMode="External"/><Relationship Id="rId599" Type="http://schemas.openxmlformats.org/officeDocument/2006/relationships/hyperlink" Target="http://sigilathenaeum.tumblr.com/post/135450664382" TargetMode="External"/><Relationship Id="rId1180" Type="http://schemas.openxmlformats.org/officeDocument/2006/relationships/hyperlink" Target="http://sigilathenaeum.tumblr.com/post/132829049957" TargetMode="External"/><Relationship Id="rId1181" Type="http://schemas.openxmlformats.org/officeDocument/2006/relationships/hyperlink" Target="http://sigilathenaeum.tumblr.com/post/133361252557" TargetMode="External"/><Relationship Id="rId119" Type="http://schemas.openxmlformats.org/officeDocument/2006/relationships/hyperlink" Target="http://sigilathenaeum.tumblr.com/post/141467462922" TargetMode="External"/><Relationship Id="rId1182" Type="http://schemas.openxmlformats.org/officeDocument/2006/relationships/hyperlink" Target="http://sigilathenaeum.tumblr.com/post/133433949632" TargetMode="External"/><Relationship Id="rId110" Type="http://schemas.openxmlformats.org/officeDocument/2006/relationships/hyperlink" Target="http://sigilathenaeum.tumblr.com/post/139403406177" TargetMode="External"/><Relationship Id="rId594" Type="http://schemas.openxmlformats.org/officeDocument/2006/relationships/hyperlink" Target="http://sigilathenaeum.tumblr.com/post/137559103502" TargetMode="External"/><Relationship Id="rId1183" Type="http://schemas.openxmlformats.org/officeDocument/2006/relationships/hyperlink" Target="http://sigilathenaeum.tumblr.com/post/133557456257" TargetMode="External"/><Relationship Id="rId593" Type="http://schemas.openxmlformats.org/officeDocument/2006/relationships/hyperlink" Target="http://sigilathenaeum.tumblr.com/post/154037208031" TargetMode="External"/><Relationship Id="rId1184" Type="http://schemas.openxmlformats.org/officeDocument/2006/relationships/hyperlink" Target="http://sigilathenaeum.tumblr.com/post/175184518406" TargetMode="External"/><Relationship Id="rId592" Type="http://schemas.openxmlformats.org/officeDocument/2006/relationships/hyperlink" Target="http://sigilathenaeum.tumblr.com/post/142660408512" TargetMode="External"/><Relationship Id="rId1185" Type="http://schemas.openxmlformats.org/officeDocument/2006/relationships/hyperlink" Target="https://sigilathenaeum.tumblr.com/post/624470653454696448" TargetMode="External"/><Relationship Id="rId591" Type="http://schemas.openxmlformats.org/officeDocument/2006/relationships/hyperlink" Target="http://sigilathenaeum.tumblr.com/post/142660408512" TargetMode="External"/><Relationship Id="rId1186" Type="http://schemas.openxmlformats.org/officeDocument/2006/relationships/hyperlink" Target="https://sigilathenaeum.tumblr.com/post/624470653454696448" TargetMode="External"/><Relationship Id="rId114" Type="http://schemas.openxmlformats.org/officeDocument/2006/relationships/hyperlink" Target="http://sigilathenaeum.tumblr.com/post/140165243912" TargetMode="External"/><Relationship Id="rId598" Type="http://schemas.openxmlformats.org/officeDocument/2006/relationships/hyperlink" Target="http://sigilathenaeum.tumblr.com/post/135450664382" TargetMode="External"/><Relationship Id="rId1187" Type="http://schemas.openxmlformats.org/officeDocument/2006/relationships/hyperlink" Target="http://sigilathenaeum.tumblr.com/post/133733017602" TargetMode="External"/><Relationship Id="rId113" Type="http://schemas.openxmlformats.org/officeDocument/2006/relationships/hyperlink" Target="http://sigilathenaeum.tumblr.com/post/140165243912" TargetMode="External"/><Relationship Id="rId597" Type="http://schemas.openxmlformats.org/officeDocument/2006/relationships/hyperlink" Target="http://sigilathenaeum.tumblr.com/post/134426085122" TargetMode="External"/><Relationship Id="rId1188" Type="http://schemas.openxmlformats.org/officeDocument/2006/relationships/hyperlink" Target="http://sigilathenaeum.tumblr.com/post/133733017602" TargetMode="External"/><Relationship Id="rId112" Type="http://schemas.openxmlformats.org/officeDocument/2006/relationships/hyperlink" Target="http://sigilathenaeum.tumblr.com/post/167027789650" TargetMode="External"/><Relationship Id="rId596" Type="http://schemas.openxmlformats.org/officeDocument/2006/relationships/hyperlink" Target="http://sigilathenaeum.tumblr.com/post/134426085122" TargetMode="External"/><Relationship Id="rId1189" Type="http://schemas.openxmlformats.org/officeDocument/2006/relationships/hyperlink" Target="http://sigilathenaeum.tumblr.com/post/137485519402" TargetMode="External"/><Relationship Id="rId111" Type="http://schemas.openxmlformats.org/officeDocument/2006/relationships/hyperlink" Target="http://sigilathenaeum.tumblr.com/post/139403406177" TargetMode="External"/><Relationship Id="rId595" Type="http://schemas.openxmlformats.org/officeDocument/2006/relationships/hyperlink" Target="http://sigilathenaeum.tumblr.com/post/137559103502" TargetMode="External"/><Relationship Id="rId1136" Type="http://schemas.openxmlformats.org/officeDocument/2006/relationships/hyperlink" Target="http://sigilathenaeum.tumblr.com/post/162917225235" TargetMode="External"/><Relationship Id="rId1137" Type="http://schemas.openxmlformats.org/officeDocument/2006/relationships/hyperlink" Target="http://sigilathenaeum.tumblr.com/post/130414063492" TargetMode="External"/><Relationship Id="rId1138" Type="http://schemas.openxmlformats.org/officeDocument/2006/relationships/hyperlink" Target="http://sigilathenaeum.tumblr.com/post/147138739242" TargetMode="External"/><Relationship Id="rId1139" Type="http://schemas.openxmlformats.org/officeDocument/2006/relationships/hyperlink" Target="http://sigilathenaeum.tumblr.com/post/130374166492" TargetMode="External"/><Relationship Id="rId547" Type="http://schemas.openxmlformats.org/officeDocument/2006/relationships/hyperlink" Target="http://sigilathenaeum.tumblr.com/post/156906988804" TargetMode="External"/><Relationship Id="rId546" Type="http://schemas.openxmlformats.org/officeDocument/2006/relationships/hyperlink" Target="http://sigilathenaeum.tumblr.com/post/134746015942" TargetMode="External"/><Relationship Id="rId545" Type="http://schemas.openxmlformats.org/officeDocument/2006/relationships/hyperlink" Target="http://sigilathenaeum.tumblr.com/post/134746015942" TargetMode="External"/><Relationship Id="rId544" Type="http://schemas.openxmlformats.org/officeDocument/2006/relationships/hyperlink" Target="http://sigilathenaeum.tumblr.com/post/137129115002" TargetMode="External"/><Relationship Id="rId549" Type="http://schemas.openxmlformats.org/officeDocument/2006/relationships/hyperlink" Target="http://sigilathenaeum.tumblr.com/post/156282330733" TargetMode="External"/><Relationship Id="rId548" Type="http://schemas.openxmlformats.org/officeDocument/2006/relationships/hyperlink" Target="http://sigilathenaeum.tumblr.com/post/181566287251" TargetMode="External"/><Relationship Id="rId1130" Type="http://schemas.openxmlformats.org/officeDocument/2006/relationships/hyperlink" Target="http://sigilathenaeum.tumblr.com/post/129991820567" TargetMode="External"/><Relationship Id="rId1131" Type="http://schemas.openxmlformats.org/officeDocument/2006/relationships/hyperlink" Target="http://sigilathenaeum.tumblr.com/post/123331401207" TargetMode="External"/><Relationship Id="rId543" Type="http://schemas.openxmlformats.org/officeDocument/2006/relationships/hyperlink" Target="http://sigilathenaeum.tumblr.com/post/137129115002" TargetMode="External"/><Relationship Id="rId1132" Type="http://schemas.openxmlformats.org/officeDocument/2006/relationships/hyperlink" Target="http://sigilathenaeum.tumblr.com/post/161905604827" TargetMode="External"/><Relationship Id="rId542" Type="http://schemas.openxmlformats.org/officeDocument/2006/relationships/hyperlink" Target="http://sigilathenaeum.tumblr.com/post/162959335848" TargetMode="External"/><Relationship Id="rId1133" Type="http://schemas.openxmlformats.org/officeDocument/2006/relationships/hyperlink" Target="http://sigilathenaeum.tumblr.com/post/149987898885" TargetMode="External"/><Relationship Id="rId541" Type="http://schemas.openxmlformats.org/officeDocument/2006/relationships/hyperlink" Target="http://sigilathenaeum.tumblr.com/post/139805914477" TargetMode="External"/><Relationship Id="rId1134" Type="http://schemas.openxmlformats.org/officeDocument/2006/relationships/hyperlink" Target="http://sigilathenaeum.tumblr.com/post/155904499795" TargetMode="External"/><Relationship Id="rId540" Type="http://schemas.openxmlformats.org/officeDocument/2006/relationships/hyperlink" Target="http://sigilathenaeum.tumblr.com/post/139805914477" TargetMode="External"/><Relationship Id="rId1135" Type="http://schemas.openxmlformats.org/officeDocument/2006/relationships/hyperlink" Target="http://sigilathenaeum.tumblr.com/post/162957544848" TargetMode="External"/><Relationship Id="rId1125" Type="http://schemas.openxmlformats.org/officeDocument/2006/relationships/hyperlink" Target="http://sigilathenaeum.tumblr.com/post/128744033887" TargetMode="External"/><Relationship Id="rId1126" Type="http://schemas.openxmlformats.org/officeDocument/2006/relationships/hyperlink" Target="http://sigilathenaeum.tumblr.com/post/159843369600" TargetMode="External"/><Relationship Id="rId1127" Type="http://schemas.openxmlformats.org/officeDocument/2006/relationships/hyperlink" Target="http://sigilathenaeum.tumblr.com/post/130104333152" TargetMode="External"/><Relationship Id="rId1128" Type="http://schemas.openxmlformats.org/officeDocument/2006/relationships/hyperlink" Target="http://sigilathenaeum.tumblr.com/post/130237666597" TargetMode="External"/><Relationship Id="rId1129" Type="http://schemas.openxmlformats.org/officeDocument/2006/relationships/hyperlink" Target="http://sigilathenaeum.tumblr.com/post/165739203751" TargetMode="External"/><Relationship Id="rId536" Type="http://schemas.openxmlformats.org/officeDocument/2006/relationships/hyperlink" Target="http://sigilathenaeum.tumblr.com/post/145131809447" TargetMode="External"/><Relationship Id="rId535" Type="http://schemas.openxmlformats.org/officeDocument/2006/relationships/hyperlink" Target="http://sigilathenaeum.tumblr.com/post/134660909637" TargetMode="External"/><Relationship Id="rId534" Type="http://schemas.openxmlformats.org/officeDocument/2006/relationships/hyperlink" Target="http://sigilathenaeum.tumblr.com/post/134660909637" TargetMode="External"/><Relationship Id="rId533" Type="http://schemas.openxmlformats.org/officeDocument/2006/relationships/hyperlink" Target="http://sigilathenaeum.tumblr.com/post/140864653025" TargetMode="External"/><Relationship Id="rId539" Type="http://schemas.openxmlformats.org/officeDocument/2006/relationships/hyperlink" Target="http://sigilathenaeum.tumblr.com/post/139805914477" TargetMode="External"/><Relationship Id="rId538" Type="http://schemas.openxmlformats.org/officeDocument/2006/relationships/hyperlink" Target="http://sigilathenaeum.tumblr.com/post/139805914477" TargetMode="External"/><Relationship Id="rId537" Type="http://schemas.openxmlformats.org/officeDocument/2006/relationships/hyperlink" Target="http://sigilathenaeum.tumblr.com/post/134806083737" TargetMode="External"/><Relationship Id="rId1120" Type="http://schemas.openxmlformats.org/officeDocument/2006/relationships/hyperlink" Target="http://sigilathenaeum.tumblr.com/post/155910138451" TargetMode="External"/><Relationship Id="rId532" Type="http://schemas.openxmlformats.org/officeDocument/2006/relationships/hyperlink" Target="http://sigilathenaeum.tumblr.com/post/140864653025" TargetMode="External"/><Relationship Id="rId1121" Type="http://schemas.openxmlformats.org/officeDocument/2006/relationships/hyperlink" Target="http://sigilathenaeum.tumblr.com/post/159380478722" TargetMode="External"/><Relationship Id="rId531" Type="http://schemas.openxmlformats.org/officeDocument/2006/relationships/hyperlink" Target="http://sigilathenaeum.tumblr.com/post/133968572307" TargetMode="External"/><Relationship Id="rId1122" Type="http://schemas.openxmlformats.org/officeDocument/2006/relationships/hyperlink" Target="http://sigilathenaeum.tumblr.com/post/163771283569" TargetMode="External"/><Relationship Id="rId530" Type="http://schemas.openxmlformats.org/officeDocument/2006/relationships/hyperlink" Target="http://sigilathenaeum.tumblr.com/post/133968572307" TargetMode="External"/><Relationship Id="rId1123" Type="http://schemas.openxmlformats.org/officeDocument/2006/relationships/hyperlink" Target="http://sigilathenaeum.tumblr.com/post/181385091297" TargetMode="External"/><Relationship Id="rId1124" Type="http://schemas.openxmlformats.org/officeDocument/2006/relationships/hyperlink" Target="http://sigilathenaeum.tumblr.com/post/156282952034" TargetMode="External"/><Relationship Id="rId1158" Type="http://schemas.openxmlformats.org/officeDocument/2006/relationships/hyperlink" Target="https://sigilathenaeum.tumblr.com/post/624555662193688576" TargetMode="External"/><Relationship Id="rId1159" Type="http://schemas.openxmlformats.org/officeDocument/2006/relationships/hyperlink" Target="http://sigilathenaeum.tumblr.com/post/139429612552" TargetMode="External"/><Relationship Id="rId569" Type="http://schemas.openxmlformats.org/officeDocument/2006/relationships/hyperlink" Target="http://sigilathenaeum.tumblr.com/post/134805939712" TargetMode="External"/><Relationship Id="rId568" Type="http://schemas.openxmlformats.org/officeDocument/2006/relationships/hyperlink" Target="http://sigilathenaeum.tumblr.com/post/134805939712" TargetMode="External"/><Relationship Id="rId567" Type="http://schemas.openxmlformats.org/officeDocument/2006/relationships/hyperlink" Target="http://sigilathenaeum.tumblr.com/post/162957069244" TargetMode="External"/><Relationship Id="rId566" Type="http://schemas.openxmlformats.org/officeDocument/2006/relationships/hyperlink" Target="http://sigilathenaeum.tumblr.com/post/156906428641" TargetMode="External"/><Relationship Id="rId561" Type="http://schemas.openxmlformats.org/officeDocument/2006/relationships/hyperlink" Target="http://sigilathenaeum.tumblr.com/post/135681767472" TargetMode="External"/><Relationship Id="rId1150" Type="http://schemas.openxmlformats.org/officeDocument/2006/relationships/hyperlink" Target="http://sigilathenaeum.tumblr.com/post/144173716137" TargetMode="External"/><Relationship Id="rId560" Type="http://schemas.openxmlformats.org/officeDocument/2006/relationships/hyperlink" Target="http://sigilathenaeum.tumblr.com/post/145620371251" TargetMode="External"/><Relationship Id="rId1151" Type="http://schemas.openxmlformats.org/officeDocument/2006/relationships/hyperlink" Target="http://sigilathenaeum.tumblr.com/post/156558611057" TargetMode="External"/><Relationship Id="rId1152" Type="http://schemas.openxmlformats.org/officeDocument/2006/relationships/hyperlink" Target="http://sigilathenaeum.tumblr.com/post/147674157542" TargetMode="External"/><Relationship Id="rId1153" Type="http://schemas.openxmlformats.org/officeDocument/2006/relationships/hyperlink" Target="http://sigilathenaeum.tumblr.com/post/156280539707" TargetMode="External"/><Relationship Id="rId565" Type="http://schemas.openxmlformats.org/officeDocument/2006/relationships/hyperlink" Target="http://sigilathenaeum.tumblr.com/post/164255786979" TargetMode="External"/><Relationship Id="rId1154" Type="http://schemas.openxmlformats.org/officeDocument/2006/relationships/hyperlink" Target="http://sigilathenaeum.tumblr.com/post/131719941212" TargetMode="External"/><Relationship Id="rId564" Type="http://schemas.openxmlformats.org/officeDocument/2006/relationships/hyperlink" Target="http://sigilathenaeum.tumblr.com/post/151165088466" TargetMode="External"/><Relationship Id="rId1155" Type="http://schemas.openxmlformats.org/officeDocument/2006/relationships/hyperlink" Target="http://sigilathenaeum.tumblr.com/post/131831713592" TargetMode="External"/><Relationship Id="rId563" Type="http://schemas.openxmlformats.org/officeDocument/2006/relationships/hyperlink" Target="http://sigilathenaeum.tumblr.com/post/159377979152" TargetMode="External"/><Relationship Id="rId1156" Type="http://schemas.openxmlformats.org/officeDocument/2006/relationships/hyperlink" Target="http://sigilathenaeum.tumblr.com/post/139429612552" TargetMode="External"/><Relationship Id="rId562" Type="http://schemas.openxmlformats.org/officeDocument/2006/relationships/hyperlink" Target="http://sigilathenaeum.tumblr.com/post/135681767472" TargetMode="External"/><Relationship Id="rId1157" Type="http://schemas.openxmlformats.org/officeDocument/2006/relationships/hyperlink" Target="https://sigilathenaeum.tumblr.com/post/624555662193688576" TargetMode="External"/><Relationship Id="rId1147" Type="http://schemas.openxmlformats.org/officeDocument/2006/relationships/hyperlink" Target="http://sigilathenaeum.tumblr.com/post/142658321502" TargetMode="External"/><Relationship Id="rId1148" Type="http://schemas.openxmlformats.org/officeDocument/2006/relationships/hyperlink" Target="http://sigilathenaeum.tumblr.com/post/140700969212" TargetMode="External"/><Relationship Id="rId1149" Type="http://schemas.openxmlformats.org/officeDocument/2006/relationships/hyperlink" Target="http://sigilathenaeum.tumblr.com/post/155171334042" TargetMode="External"/><Relationship Id="rId558" Type="http://schemas.openxmlformats.org/officeDocument/2006/relationships/hyperlink" Target="http://sigilathenaeum.tumblr.com/post/141512519047" TargetMode="External"/><Relationship Id="rId557" Type="http://schemas.openxmlformats.org/officeDocument/2006/relationships/hyperlink" Target="http://sigilathenaeum.tumblr.com/post/140938819087" TargetMode="External"/><Relationship Id="rId556" Type="http://schemas.openxmlformats.org/officeDocument/2006/relationships/hyperlink" Target="http://sigilathenaeum.tumblr.com/post/140938819087" TargetMode="External"/><Relationship Id="rId555" Type="http://schemas.openxmlformats.org/officeDocument/2006/relationships/hyperlink" Target="http://sigilathenaeum.tumblr.com/post/133969083517" TargetMode="External"/><Relationship Id="rId559" Type="http://schemas.openxmlformats.org/officeDocument/2006/relationships/hyperlink" Target="http://sigilathenaeum.tumblr.com/post/141512519047" TargetMode="External"/><Relationship Id="rId550" Type="http://schemas.openxmlformats.org/officeDocument/2006/relationships/hyperlink" Target="http://sigilathenaeum.tumblr.com/post/175999779888" TargetMode="External"/><Relationship Id="rId1140" Type="http://schemas.openxmlformats.org/officeDocument/2006/relationships/hyperlink" Target="http://sigilathenaeum.tumblr.com/post/149990500749" TargetMode="External"/><Relationship Id="rId1141" Type="http://schemas.openxmlformats.org/officeDocument/2006/relationships/hyperlink" Target="http://sigilathenaeum.tumblr.com/post/145615840509" TargetMode="External"/><Relationship Id="rId1142" Type="http://schemas.openxmlformats.org/officeDocument/2006/relationships/hyperlink" Target="http://sigilathenaeum.tumblr.com/post/144558883671" TargetMode="External"/><Relationship Id="rId554" Type="http://schemas.openxmlformats.org/officeDocument/2006/relationships/hyperlink" Target="http://sigilathenaeum.tumblr.com/post/133969083517" TargetMode="External"/><Relationship Id="rId1143" Type="http://schemas.openxmlformats.org/officeDocument/2006/relationships/hyperlink" Target="http://sigilathenaeum.tumblr.com/post/130853780692" TargetMode="External"/><Relationship Id="rId553" Type="http://schemas.openxmlformats.org/officeDocument/2006/relationships/hyperlink" Target="http://sigilathenaeum.tumblr.com/post/150606424522" TargetMode="External"/><Relationship Id="rId1144" Type="http://schemas.openxmlformats.org/officeDocument/2006/relationships/hyperlink" Target="http://sigilathenaeum.tumblr.com/post/149189115657" TargetMode="External"/><Relationship Id="rId552" Type="http://schemas.openxmlformats.org/officeDocument/2006/relationships/hyperlink" Target="http://sigilathenaeum.tumblr.com/post/138427864217" TargetMode="External"/><Relationship Id="rId1145" Type="http://schemas.openxmlformats.org/officeDocument/2006/relationships/hyperlink" Target="http://sigilathenaeum.tumblr.com/post/130853780692" TargetMode="External"/><Relationship Id="rId551" Type="http://schemas.openxmlformats.org/officeDocument/2006/relationships/hyperlink" Target="http://sigilathenaeum.tumblr.com/post/138427864217" TargetMode="External"/><Relationship Id="rId1146" Type="http://schemas.openxmlformats.org/officeDocument/2006/relationships/hyperlink" Target="http://sigilathenaeum.tumblr.com/post/142658321502" TargetMode="External"/><Relationship Id="rId495" Type="http://schemas.openxmlformats.org/officeDocument/2006/relationships/hyperlink" Target="http://sigilathenaeum.tumblr.com/post/133657373287" TargetMode="External"/><Relationship Id="rId494" Type="http://schemas.openxmlformats.org/officeDocument/2006/relationships/hyperlink" Target="http://sigilathenaeum.tumblr.com/post/133657373287" TargetMode="External"/><Relationship Id="rId493" Type="http://schemas.openxmlformats.org/officeDocument/2006/relationships/hyperlink" Target="http://sigilathenaeum.tumblr.com/post/140975472452" TargetMode="External"/><Relationship Id="rId492" Type="http://schemas.openxmlformats.org/officeDocument/2006/relationships/hyperlink" Target="http://sigilathenaeum.tumblr.com/post/140975472452" TargetMode="External"/><Relationship Id="rId499" Type="http://schemas.openxmlformats.org/officeDocument/2006/relationships/hyperlink" Target="http://sigilathenaeum.tumblr.com/post/153995759059" TargetMode="External"/><Relationship Id="rId498" Type="http://schemas.openxmlformats.org/officeDocument/2006/relationships/hyperlink" Target="http://sigilathenaeum.tumblr.com/post/145611632969" TargetMode="External"/><Relationship Id="rId497" Type="http://schemas.openxmlformats.org/officeDocument/2006/relationships/hyperlink" Target="http://sigilathenaeum.tumblr.com/post/133878541777" TargetMode="External"/><Relationship Id="rId496" Type="http://schemas.openxmlformats.org/officeDocument/2006/relationships/hyperlink" Target="http://sigilathenaeum.tumblr.com/post/133878541777" TargetMode="External"/><Relationship Id="rId1610" Type="http://schemas.openxmlformats.org/officeDocument/2006/relationships/hyperlink" Target="http://sigilathenaeum.tumblr.com/post/165452090658" TargetMode="External"/><Relationship Id="rId1611" Type="http://schemas.openxmlformats.org/officeDocument/2006/relationships/hyperlink" Target="http://sigilathenaeum.tumblr.com/post/127362803122" TargetMode="External"/><Relationship Id="rId1612" Type="http://schemas.openxmlformats.org/officeDocument/2006/relationships/hyperlink" Target="http://sigilathenaeum.tumblr.com/post/140700710132" TargetMode="External"/><Relationship Id="rId1613" Type="http://schemas.openxmlformats.org/officeDocument/2006/relationships/hyperlink" Target="http://sigilathenaeum.tumblr.com/post/135732560632" TargetMode="External"/><Relationship Id="rId1614" Type="http://schemas.openxmlformats.org/officeDocument/2006/relationships/hyperlink" Target="http://sigilathenaeum.tumblr.com/post/130017688372" TargetMode="External"/><Relationship Id="rId1615" Type="http://schemas.openxmlformats.org/officeDocument/2006/relationships/hyperlink" Target="http://sigilathenaeum.tumblr.com/post/156559175980" TargetMode="External"/><Relationship Id="rId1616" Type="http://schemas.openxmlformats.org/officeDocument/2006/relationships/hyperlink" Target="http://sigilathenaeum.tumblr.com/post/156560898449" TargetMode="External"/><Relationship Id="rId907" Type="http://schemas.openxmlformats.org/officeDocument/2006/relationships/hyperlink" Target="http://sigilathenaeum.tumblr.com/post/134492128582" TargetMode="External"/><Relationship Id="rId1617" Type="http://schemas.openxmlformats.org/officeDocument/2006/relationships/hyperlink" Target="http://sigilathenaeum.tumblr.com/post/162919043185" TargetMode="External"/><Relationship Id="rId906" Type="http://schemas.openxmlformats.org/officeDocument/2006/relationships/hyperlink" Target="http://sigilathenaeum.tumblr.com/post/148026749307" TargetMode="External"/><Relationship Id="rId1618" Type="http://schemas.openxmlformats.org/officeDocument/2006/relationships/hyperlink" Target="http://sigilathenaeum.tumblr.com/post/130706633467" TargetMode="External"/><Relationship Id="rId905" Type="http://schemas.openxmlformats.org/officeDocument/2006/relationships/hyperlink" Target="http://sigilathenaeum.tumblr.com/post/140339253232" TargetMode="External"/><Relationship Id="rId1619" Type="http://schemas.openxmlformats.org/officeDocument/2006/relationships/hyperlink" Target="http://sigilathenaeum.tumblr.com/post/146139310137" TargetMode="External"/><Relationship Id="rId904" Type="http://schemas.openxmlformats.org/officeDocument/2006/relationships/hyperlink" Target="http://sigilathenaeum.tumblr.com/post/134492128582" TargetMode="External"/><Relationship Id="rId909" Type="http://schemas.openxmlformats.org/officeDocument/2006/relationships/hyperlink" Target="http://sigilathenaeum.tumblr.com/post/181562142890" TargetMode="External"/><Relationship Id="rId908" Type="http://schemas.openxmlformats.org/officeDocument/2006/relationships/hyperlink" Target="http://sigilathenaeum.tumblr.com/post/135651204542" TargetMode="External"/><Relationship Id="rId903" Type="http://schemas.openxmlformats.org/officeDocument/2006/relationships/hyperlink" Target="http://sigilathenaeum.tumblr.com/post/134492635312" TargetMode="External"/><Relationship Id="rId902" Type="http://schemas.openxmlformats.org/officeDocument/2006/relationships/hyperlink" Target="http://sigilathenaeum.tumblr.com/post/140639479627" TargetMode="External"/><Relationship Id="rId901" Type="http://schemas.openxmlformats.org/officeDocument/2006/relationships/hyperlink" Target="http://sigilathenaeum.tumblr.com/post/166759493373" TargetMode="External"/><Relationship Id="rId900" Type="http://schemas.openxmlformats.org/officeDocument/2006/relationships/hyperlink" Target="http://sigilathenaeum.tumblr.com/post/134435224082" TargetMode="External"/><Relationship Id="rId1600" Type="http://schemas.openxmlformats.org/officeDocument/2006/relationships/hyperlink" Target="http://sigilathenaeum.tumblr.com/post/147970670294" TargetMode="External"/><Relationship Id="rId1601" Type="http://schemas.openxmlformats.org/officeDocument/2006/relationships/hyperlink" Target="http://sigilathenaeum.tumblr.com/post/142465948516" TargetMode="External"/><Relationship Id="rId1602" Type="http://schemas.openxmlformats.org/officeDocument/2006/relationships/hyperlink" Target="http://sigilathenaeum.tumblr.com/post/128356668037" TargetMode="External"/><Relationship Id="rId1603" Type="http://schemas.openxmlformats.org/officeDocument/2006/relationships/hyperlink" Target="http://sigilathenaeum.tumblr.com/post/127880388562" TargetMode="External"/><Relationship Id="rId1604" Type="http://schemas.openxmlformats.org/officeDocument/2006/relationships/hyperlink" Target="http://sigilathenaeum.tumblr.com/post/173721759947" TargetMode="External"/><Relationship Id="rId1605" Type="http://schemas.openxmlformats.org/officeDocument/2006/relationships/hyperlink" Target="http://sigilathenaeum.tumblr.com/post/144177471078" TargetMode="External"/><Relationship Id="rId1606" Type="http://schemas.openxmlformats.org/officeDocument/2006/relationships/hyperlink" Target="http://sigilathenaeum.tumblr.com/post/138830543702" TargetMode="External"/><Relationship Id="rId1607" Type="http://schemas.openxmlformats.org/officeDocument/2006/relationships/hyperlink" Target="http://sigilathenaeum.tumblr.com/post/143134318072" TargetMode="External"/><Relationship Id="rId1608" Type="http://schemas.openxmlformats.org/officeDocument/2006/relationships/hyperlink" Target="http://sigilathenaeum.tumblr.com/post/127745521402" TargetMode="External"/><Relationship Id="rId1609" Type="http://schemas.openxmlformats.org/officeDocument/2006/relationships/hyperlink" Target="http://sigilathenaeum.tumblr.com/post/127662084992" TargetMode="External"/><Relationship Id="rId1631" Type="http://schemas.openxmlformats.org/officeDocument/2006/relationships/hyperlink" Target="http://sigilathenaeum.tumblr.com/post/131656507357" TargetMode="External"/><Relationship Id="rId1632" Type="http://schemas.openxmlformats.org/officeDocument/2006/relationships/hyperlink" Target="http://sigilathenaeum.tumblr.com/post/132180451587" TargetMode="External"/><Relationship Id="rId1633" Type="http://schemas.openxmlformats.org/officeDocument/2006/relationships/hyperlink" Target="http://sigilathenaeum.tumblr.com/post/132337384777" TargetMode="External"/><Relationship Id="rId1634" Type="http://schemas.openxmlformats.org/officeDocument/2006/relationships/hyperlink" Target="http://sigilathenaeum.tumblr.com/post/133314667662" TargetMode="External"/><Relationship Id="rId1635" Type="http://schemas.openxmlformats.org/officeDocument/2006/relationships/hyperlink" Target="http://sigilathenaeum.tumblr.com/post/133434096062" TargetMode="External"/><Relationship Id="rId1636" Type="http://schemas.openxmlformats.org/officeDocument/2006/relationships/hyperlink" Target="http://sigilathenaeum.tumblr.com/post/133557770522" TargetMode="External"/><Relationship Id="rId1637" Type="http://schemas.openxmlformats.org/officeDocument/2006/relationships/hyperlink" Target="http://sigilathenaeum.tumblr.com/post/134364002957" TargetMode="External"/><Relationship Id="rId1638" Type="http://schemas.openxmlformats.org/officeDocument/2006/relationships/hyperlink" Target="http://sigilathenaeum.tumblr.com/post/134435224082" TargetMode="External"/><Relationship Id="rId929" Type="http://schemas.openxmlformats.org/officeDocument/2006/relationships/hyperlink" Target="http://sigilathenaeum.tumblr.com/post/140639191222" TargetMode="External"/><Relationship Id="rId1639" Type="http://schemas.openxmlformats.org/officeDocument/2006/relationships/hyperlink" Target="http://sigilathenaeum.tumblr.com/post/134560516907" TargetMode="External"/><Relationship Id="rId928" Type="http://schemas.openxmlformats.org/officeDocument/2006/relationships/hyperlink" Target="http://sigilathenaeum.tumblr.com/post/135344826947" TargetMode="External"/><Relationship Id="rId927" Type="http://schemas.openxmlformats.org/officeDocument/2006/relationships/hyperlink" Target="http://sigilathenaeum.tumblr.com/post/135345850757" TargetMode="External"/><Relationship Id="rId926" Type="http://schemas.openxmlformats.org/officeDocument/2006/relationships/hyperlink" Target="http://sigilathenaeum.tumblr.com/post/145621547387" TargetMode="External"/><Relationship Id="rId921" Type="http://schemas.openxmlformats.org/officeDocument/2006/relationships/hyperlink" Target="http://sigilathenaeum.tumblr.com/post/134952038682" TargetMode="External"/><Relationship Id="rId920" Type="http://schemas.openxmlformats.org/officeDocument/2006/relationships/hyperlink" Target="http://sigilathenaeum.tumblr.com/post/134746149577" TargetMode="External"/><Relationship Id="rId925" Type="http://schemas.openxmlformats.org/officeDocument/2006/relationships/hyperlink" Target="http://sigilathenaeum.tumblr.com/post/135193906982" TargetMode="External"/><Relationship Id="rId924" Type="http://schemas.openxmlformats.org/officeDocument/2006/relationships/hyperlink" Target="http://sigilathenaeum.tumblr.com/post/136195521032" TargetMode="External"/><Relationship Id="rId923" Type="http://schemas.openxmlformats.org/officeDocument/2006/relationships/hyperlink" Target="http://sigilathenaeum.tumblr.com/post/135651247572" TargetMode="External"/><Relationship Id="rId922" Type="http://schemas.openxmlformats.org/officeDocument/2006/relationships/hyperlink" Target="http://sigilathenaeum.tumblr.com/post/144588007125" TargetMode="External"/><Relationship Id="rId1630" Type="http://schemas.openxmlformats.org/officeDocument/2006/relationships/hyperlink" Target="http://sigilathenaeum.tumblr.com/post/131656507357" TargetMode="External"/><Relationship Id="rId1620" Type="http://schemas.openxmlformats.org/officeDocument/2006/relationships/hyperlink" Target="http://sigilathenaeum.tumblr.com/post/154482202893" TargetMode="External"/><Relationship Id="rId1621" Type="http://schemas.openxmlformats.org/officeDocument/2006/relationships/hyperlink" Target="http://sigilathenaeum.tumblr.com/post/165948948641" TargetMode="External"/><Relationship Id="rId1622" Type="http://schemas.openxmlformats.org/officeDocument/2006/relationships/hyperlink" Target="http://sigilathenaeum.tumblr.com/post/167099006779" TargetMode="External"/><Relationship Id="rId1623" Type="http://schemas.openxmlformats.org/officeDocument/2006/relationships/hyperlink" Target="http://sigilathenaeum.tumblr.com/post/130857494537" TargetMode="External"/><Relationship Id="rId1624" Type="http://schemas.openxmlformats.org/officeDocument/2006/relationships/hyperlink" Target="http://sigilathenaeum.tumblr.com/post/154440907928" TargetMode="External"/><Relationship Id="rId1625" Type="http://schemas.openxmlformats.org/officeDocument/2006/relationships/hyperlink" Target="http://sigilathenaeum.tumblr.com/post/154440907928" TargetMode="External"/><Relationship Id="rId1626" Type="http://schemas.openxmlformats.org/officeDocument/2006/relationships/hyperlink" Target="http://sigilathenaeum.tumblr.com/post/130706095627" TargetMode="External"/><Relationship Id="rId1627" Type="http://schemas.openxmlformats.org/officeDocument/2006/relationships/hyperlink" Target="http://sigilathenaeum.tumblr.com/post/137128960352" TargetMode="External"/><Relationship Id="rId918" Type="http://schemas.openxmlformats.org/officeDocument/2006/relationships/hyperlink" Target="http://sigilathenaeum.tumblr.com/post/138559213937" TargetMode="External"/><Relationship Id="rId1628" Type="http://schemas.openxmlformats.org/officeDocument/2006/relationships/hyperlink" Target="http://sigilathenaeum.tumblr.com/post/130852847702" TargetMode="External"/><Relationship Id="rId917" Type="http://schemas.openxmlformats.org/officeDocument/2006/relationships/hyperlink" Target="http://sigilathenaeum.tumblr.com/post/138933408072" TargetMode="External"/><Relationship Id="rId1629" Type="http://schemas.openxmlformats.org/officeDocument/2006/relationships/hyperlink" Target="http://sigilathenaeum.tumblr.com/post/156461862190" TargetMode="External"/><Relationship Id="rId916" Type="http://schemas.openxmlformats.org/officeDocument/2006/relationships/hyperlink" Target="http://sigilathenaeum.tumblr.com/post/134746619362" TargetMode="External"/><Relationship Id="rId915" Type="http://schemas.openxmlformats.org/officeDocument/2006/relationships/hyperlink" Target="http://sigilathenaeum.tumblr.com/post/148023201056" TargetMode="External"/><Relationship Id="rId919" Type="http://schemas.openxmlformats.org/officeDocument/2006/relationships/hyperlink" Target="http://sigilathenaeum.tumblr.com/post/134553366947" TargetMode="External"/><Relationship Id="rId910" Type="http://schemas.openxmlformats.org/officeDocument/2006/relationships/hyperlink" Target="http://sigilathenaeum.tumblr.com/post/132546014547" TargetMode="External"/><Relationship Id="rId914" Type="http://schemas.openxmlformats.org/officeDocument/2006/relationships/hyperlink" Target="http://sigilathenaeum.tumblr.com/post/137649770447" TargetMode="External"/><Relationship Id="rId913" Type="http://schemas.openxmlformats.org/officeDocument/2006/relationships/hyperlink" Target="http://sigilathenaeum.tumblr.com/post/159844183234" TargetMode="External"/><Relationship Id="rId912" Type="http://schemas.openxmlformats.org/officeDocument/2006/relationships/hyperlink" Target="http://sigilathenaeum.tumblr.com/post/140277834047" TargetMode="External"/><Relationship Id="rId911" Type="http://schemas.openxmlformats.org/officeDocument/2006/relationships/hyperlink" Target="http://sigilathenaeum.tumblr.com/post/134805995412" TargetMode="External"/><Relationship Id="rId1213" Type="http://schemas.openxmlformats.org/officeDocument/2006/relationships/hyperlink" Target="http://sigilathenaeum.tumblr.com/post/155904499795" TargetMode="External"/><Relationship Id="rId1697" Type="http://schemas.openxmlformats.org/officeDocument/2006/relationships/hyperlink" Target="http://sigilathenaeum.tumblr.com/post/138944921852" TargetMode="External"/><Relationship Id="rId1214" Type="http://schemas.openxmlformats.org/officeDocument/2006/relationships/hyperlink" Target="http://sigilathenaeum.tumblr.com/post/156461309739" TargetMode="External"/><Relationship Id="rId1698" Type="http://schemas.openxmlformats.org/officeDocument/2006/relationships/hyperlink" Target="http://sigilathenaeum.tumblr.com/post/131585265067" TargetMode="External"/><Relationship Id="rId1215" Type="http://schemas.openxmlformats.org/officeDocument/2006/relationships/hyperlink" Target="http://sigilathenaeum.tumblr.com/post/157404180014" TargetMode="External"/><Relationship Id="rId1699" Type="http://schemas.openxmlformats.org/officeDocument/2006/relationships/hyperlink" Target="http://sigilathenaeum.tumblr.com/post/140639405952" TargetMode="External"/><Relationship Id="rId1216" Type="http://schemas.openxmlformats.org/officeDocument/2006/relationships/hyperlink" Target="http://sigilathenaeum.tumblr.com/post/157404180014" TargetMode="External"/><Relationship Id="rId1217" Type="http://schemas.openxmlformats.org/officeDocument/2006/relationships/hyperlink" Target="http://sigilathenaeum.tumblr.com/post/164909878494" TargetMode="External"/><Relationship Id="rId1218" Type="http://schemas.openxmlformats.org/officeDocument/2006/relationships/hyperlink" Target="http://sigilathenaeum.tumblr.com/post/165560506258" TargetMode="External"/><Relationship Id="rId1219" Type="http://schemas.openxmlformats.org/officeDocument/2006/relationships/hyperlink" Target="https://sigilathenaeum.tumblr.com/post/624559984674504704" TargetMode="External"/><Relationship Id="rId866" Type="http://schemas.openxmlformats.org/officeDocument/2006/relationships/hyperlink" Target="http://sigilathenaeum.tumblr.com/post/140638966332" TargetMode="External"/><Relationship Id="rId865" Type="http://schemas.openxmlformats.org/officeDocument/2006/relationships/hyperlink" Target="http://sigilathenaeum.tumblr.com/post/140339210477" TargetMode="External"/><Relationship Id="rId864" Type="http://schemas.openxmlformats.org/officeDocument/2006/relationships/hyperlink" Target="http://sigilathenaeum.tumblr.com/post/133994645647" TargetMode="External"/><Relationship Id="rId863" Type="http://schemas.openxmlformats.org/officeDocument/2006/relationships/hyperlink" Target="http://sigilathenaeum.tumblr.com/post/138453486942" TargetMode="External"/><Relationship Id="rId869" Type="http://schemas.openxmlformats.org/officeDocument/2006/relationships/hyperlink" Target="http://sigilathenaeum.tumblr.com/post/135681855192" TargetMode="External"/><Relationship Id="rId868" Type="http://schemas.openxmlformats.org/officeDocument/2006/relationships/hyperlink" Target="http://sigilathenaeum.tumblr.com/post/131920847667" TargetMode="External"/><Relationship Id="rId867" Type="http://schemas.openxmlformats.org/officeDocument/2006/relationships/hyperlink" Target="http://sigilathenaeum.tumblr.com/post/141467407672" TargetMode="External"/><Relationship Id="rId1690" Type="http://schemas.openxmlformats.org/officeDocument/2006/relationships/hyperlink" Target="http://sigilathenaeum.tumblr.com/post/164838817643" TargetMode="External"/><Relationship Id="rId1691" Type="http://schemas.openxmlformats.org/officeDocument/2006/relationships/hyperlink" Target="http://sigilathenaeum.tumblr.com/post/137719705887" TargetMode="External"/><Relationship Id="rId1692" Type="http://schemas.openxmlformats.org/officeDocument/2006/relationships/hyperlink" Target="http://sigilathenaeum.tumblr.com/post/130017502107" TargetMode="External"/><Relationship Id="rId862" Type="http://schemas.openxmlformats.org/officeDocument/2006/relationships/hyperlink" Target="http://sigilathenaeum.tumblr.com/post/134890152442" TargetMode="External"/><Relationship Id="rId1693" Type="http://schemas.openxmlformats.org/officeDocument/2006/relationships/hyperlink" Target="http://sigilathenaeum.tumblr.com/post/140639243692" TargetMode="External"/><Relationship Id="rId861" Type="http://schemas.openxmlformats.org/officeDocument/2006/relationships/hyperlink" Target="http://sigilathenaeum.tumblr.com/post/131783835602" TargetMode="External"/><Relationship Id="rId1210" Type="http://schemas.openxmlformats.org/officeDocument/2006/relationships/hyperlink" Target="http://sigilathenaeum.tumblr.com/post/149182987456" TargetMode="External"/><Relationship Id="rId1694" Type="http://schemas.openxmlformats.org/officeDocument/2006/relationships/hyperlink" Target="http://sigilathenaeum.tumblr.com/post/140639243692" TargetMode="External"/><Relationship Id="rId860" Type="http://schemas.openxmlformats.org/officeDocument/2006/relationships/hyperlink" Target="http://sigilathenaeum.tumblr.com/post/144584902727" TargetMode="External"/><Relationship Id="rId1211" Type="http://schemas.openxmlformats.org/officeDocument/2006/relationships/hyperlink" Target="http://sigilathenaeum.tumblr.com/post/149182987456" TargetMode="External"/><Relationship Id="rId1695" Type="http://schemas.openxmlformats.org/officeDocument/2006/relationships/hyperlink" Target="http://sigilathenaeum.tumblr.com/post/140639243692" TargetMode="External"/><Relationship Id="rId1212" Type="http://schemas.openxmlformats.org/officeDocument/2006/relationships/hyperlink" Target="http://sigilathenaeum.tumblr.com/post/151161310648" TargetMode="External"/><Relationship Id="rId1696" Type="http://schemas.openxmlformats.org/officeDocument/2006/relationships/hyperlink" Target="http://sigilathenaeum.tumblr.com/post/138878686017" TargetMode="External"/><Relationship Id="rId1202" Type="http://schemas.openxmlformats.org/officeDocument/2006/relationships/hyperlink" Target="http://sigilathenaeum.tumblr.com/post/138427687702" TargetMode="External"/><Relationship Id="rId1686" Type="http://schemas.openxmlformats.org/officeDocument/2006/relationships/hyperlink" Target="http://sigilathenaeum.tumblr.com/post/130004207067" TargetMode="External"/><Relationship Id="rId1203" Type="http://schemas.openxmlformats.org/officeDocument/2006/relationships/hyperlink" Target="http://sigilathenaeum.tumblr.com/post/139403230012" TargetMode="External"/><Relationship Id="rId1687" Type="http://schemas.openxmlformats.org/officeDocument/2006/relationships/hyperlink" Target="http://sigilathenaeum.tumblr.com/post/144170758392" TargetMode="External"/><Relationship Id="rId1204" Type="http://schemas.openxmlformats.org/officeDocument/2006/relationships/hyperlink" Target="http://sigilathenaeum.tumblr.com/post/140639304497" TargetMode="External"/><Relationship Id="rId1688" Type="http://schemas.openxmlformats.org/officeDocument/2006/relationships/hyperlink" Target="http://sigilathenaeum.tumblr.com/post/150181356425" TargetMode="External"/><Relationship Id="rId1205" Type="http://schemas.openxmlformats.org/officeDocument/2006/relationships/hyperlink" Target="http://sigilathenaeum.tumblr.com/post/140639151977" TargetMode="External"/><Relationship Id="rId1689" Type="http://schemas.openxmlformats.org/officeDocument/2006/relationships/hyperlink" Target="http://sigilathenaeum.tumblr.com/post/154439368312" TargetMode="External"/><Relationship Id="rId1206" Type="http://schemas.openxmlformats.org/officeDocument/2006/relationships/hyperlink" Target="http://sigilathenaeum.tumblr.com/post/149183730930" TargetMode="External"/><Relationship Id="rId1207" Type="http://schemas.openxmlformats.org/officeDocument/2006/relationships/hyperlink" Target="http://sigilathenaeum.tumblr.com/post/141068160637" TargetMode="External"/><Relationship Id="rId1208" Type="http://schemas.openxmlformats.org/officeDocument/2006/relationships/hyperlink" Target="http://sigilathenaeum.tumblr.com/post/141467833197" TargetMode="External"/><Relationship Id="rId1209" Type="http://schemas.openxmlformats.org/officeDocument/2006/relationships/hyperlink" Target="http://sigilathenaeum.tumblr.com/post/141512754267" TargetMode="External"/><Relationship Id="rId855" Type="http://schemas.openxmlformats.org/officeDocument/2006/relationships/hyperlink" Target="http://sigilathenaeum.tumblr.com/post/131062095662" TargetMode="External"/><Relationship Id="rId854" Type="http://schemas.openxmlformats.org/officeDocument/2006/relationships/hyperlink" Target="http://sigilathenaeum.tumblr.com/post/130857567407" TargetMode="External"/><Relationship Id="rId853" Type="http://schemas.openxmlformats.org/officeDocument/2006/relationships/hyperlink" Target="http://sigilathenaeum.tumblr.com/post/130580125512" TargetMode="External"/><Relationship Id="rId852" Type="http://schemas.openxmlformats.org/officeDocument/2006/relationships/hyperlink" Target="http://sigilathenaeum.tumblr.com/post/130004486202" TargetMode="External"/><Relationship Id="rId859" Type="http://schemas.openxmlformats.org/officeDocument/2006/relationships/hyperlink" Target="http://sigilathenaeum.tumblr.com/post/138097416617" TargetMode="External"/><Relationship Id="rId858" Type="http://schemas.openxmlformats.org/officeDocument/2006/relationships/hyperlink" Target="http://sigilathenaeum.tumblr.com/post/144174938924" TargetMode="External"/><Relationship Id="rId857" Type="http://schemas.openxmlformats.org/officeDocument/2006/relationships/hyperlink" Target="http://sigilathenaeum.tumblr.com/post/134166485362" TargetMode="External"/><Relationship Id="rId856" Type="http://schemas.openxmlformats.org/officeDocument/2006/relationships/hyperlink" Target="http://sigilathenaeum.tumblr.com/post/141467604592" TargetMode="External"/><Relationship Id="rId1680" Type="http://schemas.openxmlformats.org/officeDocument/2006/relationships/hyperlink" Target="http://sigilathenaeum.tumblr.com/post/148022078673" TargetMode="External"/><Relationship Id="rId1681" Type="http://schemas.openxmlformats.org/officeDocument/2006/relationships/hyperlink" Target="http://sigilathenaeum.tumblr.com/post/138097350772" TargetMode="External"/><Relationship Id="rId851" Type="http://schemas.openxmlformats.org/officeDocument/2006/relationships/hyperlink" Target="http://sigilathenaeum.tumblr.com/post/130787968047" TargetMode="External"/><Relationship Id="rId1682" Type="http://schemas.openxmlformats.org/officeDocument/2006/relationships/hyperlink" Target="http://sigilathenaeum.tumblr.com/post/165414551422" TargetMode="External"/><Relationship Id="rId850" Type="http://schemas.openxmlformats.org/officeDocument/2006/relationships/hyperlink" Target="http://sigilathenaeum.tumblr.com/post/163717330057" TargetMode="External"/><Relationship Id="rId1683" Type="http://schemas.openxmlformats.org/officeDocument/2006/relationships/hyperlink" Target="http://sigilathenaeum.tumblr.com/post/128513629597" TargetMode="External"/><Relationship Id="rId1200" Type="http://schemas.openxmlformats.org/officeDocument/2006/relationships/hyperlink" Target="http://sigilathenaeum.tumblr.com/post/137171791582" TargetMode="External"/><Relationship Id="rId1684" Type="http://schemas.openxmlformats.org/officeDocument/2006/relationships/hyperlink" Target="http://sigilathenaeum.tumblr.com/post/159844584553" TargetMode="External"/><Relationship Id="rId1201" Type="http://schemas.openxmlformats.org/officeDocument/2006/relationships/hyperlink" Target="http://sigilathenaeum.tumblr.com/post/137981148107" TargetMode="External"/><Relationship Id="rId1685" Type="http://schemas.openxmlformats.org/officeDocument/2006/relationships/hyperlink" Target="http://sigilathenaeum.tumblr.com/post/129875969447" TargetMode="External"/><Relationship Id="rId1235" Type="http://schemas.openxmlformats.org/officeDocument/2006/relationships/hyperlink" Target="http://sigilathenaeum.tumblr.com/post/142655048122" TargetMode="External"/><Relationship Id="rId1236" Type="http://schemas.openxmlformats.org/officeDocument/2006/relationships/hyperlink" Target="http://sigilathenaeum.tumblr.com/post/144180044031" TargetMode="External"/><Relationship Id="rId1237" Type="http://schemas.openxmlformats.org/officeDocument/2006/relationships/hyperlink" Target="http://sigilathenaeum.tumblr.com/post/175055282717" TargetMode="External"/><Relationship Id="rId1238" Type="http://schemas.openxmlformats.org/officeDocument/2006/relationships/hyperlink" Target="http://sigilathenaeum.tumblr.com/post/183415467742" TargetMode="External"/><Relationship Id="rId1239" Type="http://schemas.openxmlformats.org/officeDocument/2006/relationships/hyperlink" Target="http://sigilathenaeum.tumblr.com/post/167815512562" TargetMode="External"/><Relationship Id="rId409" Type="http://schemas.openxmlformats.org/officeDocument/2006/relationships/hyperlink" Target="http://sigilathenaeum.tumblr.com/post/137649573747" TargetMode="External"/><Relationship Id="rId404" Type="http://schemas.openxmlformats.org/officeDocument/2006/relationships/hyperlink" Target="http://sigilathenaeum.tumblr.com/post/135146806382" TargetMode="External"/><Relationship Id="rId888" Type="http://schemas.openxmlformats.org/officeDocument/2006/relationships/hyperlink" Target="http://sigilathenaeum.tumblr.com/post/133433999862" TargetMode="External"/><Relationship Id="rId403" Type="http://schemas.openxmlformats.org/officeDocument/2006/relationships/hyperlink" Target="http://sigilathenaeum.tumblr.com/post/135146806382" TargetMode="External"/><Relationship Id="rId887" Type="http://schemas.openxmlformats.org/officeDocument/2006/relationships/hyperlink" Target="http://sigilathenaeum.tumblr.com/post/138453376442" TargetMode="External"/><Relationship Id="rId402" Type="http://schemas.openxmlformats.org/officeDocument/2006/relationships/hyperlink" Target="http://sigilathenaeum.tumblr.com/post/134746505137" TargetMode="External"/><Relationship Id="rId886" Type="http://schemas.openxmlformats.org/officeDocument/2006/relationships/hyperlink" Target="http://sigilathenaeum.tumblr.com/post/136626612042" TargetMode="External"/><Relationship Id="rId401" Type="http://schemas.openxmlformats.org/officeDocument/2006/relationships/hyperlink" Target="http://sigilathenaeum.tumblr.com/post/134746505137" TargetMode="External"/><Relationship Id="rId885" Type="http://schemas.openxmlformats.org/officeDocument/2006/relationships/hyperlink" Target="http://sigilathenaeum.tumblr.com/post/148024323715" TargetMode="External"/><Relationship Id="rId408" Type="http://schemas.openxmlformats.org/officeDocument/2006/relationships/hyperlink" Target="http://sigilathenaeum.tumblr.com/post/137526628002" TargetMode="External"/><Relationship Id="rId407" Type="http://schemas.openxmlformats.org/officeDocument/2006/relationships/hyperlink" Target="http://sigilathenaeum.tumblr.com/post/137526628002" TargetMode="External"/><Relationship Id="rId406" Type="http://schemas.openxmlformats.org/officeDocument/2006/relationships/hyperlink" Target="http://sigilathenaeum.tumblr.com/post/137171960547" TargetMode="External"/><Relationship Id="rId405" Type="http://schemas.openxmlformats.org/officeDocument/2006/relationships/hyperlink" Target="http://sigilathenaeum.tumblr.com/post/137171960547" TargetMode="External"/><Relationship Id="rId889" Type="http://schemas.openxmlformats.org/officeDocument/2006/relationships/hyperlink" Target="http://sigilathenaeum.tumblr.com/post/159379420472" TargetMode="External"/><Relationship Id="rId880" Type="http://schemas.openxmlformats.org/officeDocument/2006/relationships/hyperlink" Target="http://sigilathenaeum.tumblr.com/post/134068802032" TargetMode="External"/><Relationship Id="rId1230" Type="http://schemas.openxmlformats.org/officeDocument/2006/relationships/hyperlink" Target="http://sigilathenaeum.tumblr.com/post/139457263572" TargetMode="External"/><Relationship Id="rId400" Type="http://schemas.openxmlformats.org/officeDocument/2006/relationships/hyperlink" Target="http://sigilathenaeum.tumblr.com/post/141067330557" TargetMode="External"/><Relationship Id="rId884" Type="http://schemas.openxmlformats.org/officeDocument/2006/relationships/hyperlink" Target="http://sigilathenaeum.tumblr.com/post/140975399152" TargetMode="External"/><Relationship Id="rId1231" Type="http://schemas.openxmlformats.org/officeDocument/2006/relationships/hyperlink" Target="http://sigilathenaeum.tumblr.com/post/147140277500" TargetMode="External"/><Relationship Id="rId883" Type="http://schemas.openxmlformats.org/officeDocument/2006/relationships/hyperlink" Target="http://sigilathenaeum.tumblr.com/post/134661063712" TargetMode="External"/><Relationship Id="rId1232" Type="http://schemas.openxmlformats.org/officeDocument/2006/relationships/hyperlink" Target="http://sigilathenaeum.tumblr.com/post/155138453852" TargetMode="External"/><Relationship Id="rId882" Type="http://schemas.openxmlformats.org/officeDocument/2006/relationships/hyperlink" Target="http://sigilathenaeum.tumblr.com/post/133969036712" TargetMode="External"/><Relationship Id="rId1233" Type="http://schemas.openxmlformats.org/officeDocument/2006/relationships/hyperlink" Target="http://sigilathenaeum.tumblr.com/post/141067201637" TargetMode="External"/><Relationship Id="rId881" Type="http://schemas.openxmlformats.org/officeDocument/2006/relationships/hyperlink" Target="http://sigilathenaeum.tumblr.com/post/155137175179" TargetMode="External"/><Relationship Id="rId1234" Type="http://schemas.openxmlformats.org/officeDocument/2006/relationships/hyperlink" Target="http://sigilathenaeum.tumblr.com/post/141407722877" TargetMode="External"/><Relationship Id="rId1224" Type="http://schemas.openxmlformats.org/officeDocument/2006/relationships/hyperlink" Target="http://sigilathenaeum.tumblr.com/post/126671148412" TargetMode="External"/><Relationship Id="rId1225" Type="http://schemas.openxmlformats.org/officeDocument/2006/relationships/hyperlink" Target="http://sigilathenaeum.tumblr.com/post/127523816052" TargetMode="External"/><Relationship Id="rId1226" Type="http://schemas.openxmlformats.org/officeDocument/2006/relationships/hyperlink" Target="http://sigilathenaeum.tumblr.com/post/129715930102" TargetMode="External"/><Relationship Id="rId1227" Type="http://schemas.openxmlformats.org/officeDocument/2006/relationships/hyperlink" Target="http://sigilathenaeum.tumblr.com/post/135193481432" TargetMode="External"/><Relationship Id="rId1228" Type="http://schemas.openxmlformats.org/officeDocument/2006/relationships/hyperlink" Target="http://sigilathenaeum.tumblr.com/post/139326779442" TargetMode="External"/><Relationship Id="rId1229" Type="http://schemas.openxmlformats.org/officeDocument/2006/relationships/hyperlink" Target="http://sigilathenaeum.tumblr.com/post/129728813687" TargetMode="External"/><Relationship Id="rId877" Type="http://schemas.openxmlformats.org/officeDocument/2006/relationships/hyperlink" Target="http://sigilathenaeum.tumblr.com/post/143135745007" TargetMode="External"/><Relationship Id="rId876" Type="http://schemas.openxmlformats.org/officeDocument/2006/relationships/hyperlink" Target="http://sigilathenaeum.tumblr.com/post/138504739982" TargetMode="External"/><Relationship Id="rId875" Type="http://schemas.openxmlformats.org/officeDocument/2006/relationships/hyperlink" Target="http://sigilathenaeum.tumblr.com/post/132641359412" TargetMode="External"/><Relationship Id="rId874" Type="http://schemas.openxmlformats.org/officeDocument/2006/relationships/hyperlink" Target="http://sigilathenaeum.tumblr.com/post/132641745242" TargetMode="External"/><Relationship Id="rId879" Type="http://schemas.openxmlformats.org/officeDocument/2006/relationships/hyperlink" Target="http://sigilathenaeum.tumblr.com/post/162919920818" TargetMode="External"/><Relationship Id="rId878" Type="http://schemas.openxmlformats.org/officeDocument/2006/relationships/hyperlink" Target="http://sigilathenaeum.tumblr.com/post/139403162622" TargetMode="External"/><Relationship Id="rId873" Type="http://schemas.openxmlformats.org/officeDocument/2006/relationships/hyperlink" Target="http://sigilathenaeum.tumblr.com/post/137907038567" TargetMode="External"/><Relationship Id="rId1220" Type="http://schemas.openxmlformats.org/officeDocument/2006/relationships/hyperlink" Target="https://sigilathenaeum.tumblr.com/post/624559984674504704" TargetMode="External"/><Relationship Id="rId872" Type="http://schemas.openxmlformats.org/officeDocument/2006/relationships/hyperlink" Target="http://sigilathenaeum.tumblr.com/post/139497500357" TargetMode="External"/><Relationship Id="rId1221" Type="http://schemas.openxmlformats.org/officeDocument/2006/relationships/hyperlink" Target="http://sigilathenaeum.tumblr.com/post/128138015287" TargetMode="External"/><Relationship Id="rId871" Type="http://schemas.openxmlformats.org/officeDocument/2006/relationships/hyperlink" Target="http://sigilathenaeum.tumblr.com/post/166122801902" TargetMode="External"/><Relationship Id="rId1222" Type="http://schemas.openxmlformats.org/officeDocument/2006/relationships/hyperlink" Target="http://sigilathenaeum.tumblr.com/post/128137774077" TargetMode="External"/><Relationship Id="rId870" Type="http://schemas.openxmlformats.org/officeDocument/2006/relationships/hyperlink" Target="http://sigilathenaeum.tumblr.com/post/134492312912" TargetMode="External"/><Relationship Id="rId1223" Type="http://schemas.openxmlformats.org/officeDocument/2006/relationships/hyperlink" Target="http://sigilathenaeum.tumblr.com/post/149187507772" TargetMode="External"/><Relationship Id="rId1653" Type="http://schemas.openxmlformats.org/officeDocument/2006/relationships/hyperlink" Target="http://sigilathenaeum.tumblr.com/post/139007991992" TargetMode="External"/><Relationship Id="rId1654" Type="http://schemas.openxmlformats.org/officeDocument/2006/relationships/hyperlink" Target="http://sigilathenaeum.tumblr.com/post/140245836337" TargetMode="External"/><Relationship Id="rId1655" Type="http://schemas.openxmlformats.org/officeDocument/2006/relationships/hyperlink" Target="http://sigilathenaeum.tumblr.com/post/140586750642" TargetMode="External"/><Relationship Id="rId1656" Type="http://schemas.openxmlformats.org/officeDocument/2006/relationships/hyperlink" Target="http://sigilathenaeum.tumblr.com/post/165129171775" TargetMode="External"/><Relationship Id="rId1657" Type="http://schemas.openxmlformats.org/officeDocument/2006/relationships/hyperlink" Target="http://sigilathenaeum.tumblr.com/post/140586750642" TargetMode="External"/><Relationship Id="rId1658" Type="http://schemas.openxmlformats.org/officeDocument/2006/relationships/hyperlink" Target="http://sigilathenaeum.tumblr.com/post/147972905366" TargetMode="External"/><Relationship Id="rId1659" Type="http://schemas.openxmlformats.org/officeDocument/2006/relationships/hyperlink" Target="http://sigilathenaeum.tumblr.com/post/159843773171" TargetMode="External"/><Relationship Id="rId829" Type="http://schemas.openxmlformats.org/officeDocument/2006/relationships/hyperlink" Target="http://sigilathenaeum.tumblr.com/post/138453778177" TargetMode="External"/><Relationship Id="rId828" Type="http://schemas.openxmlformats.org/officeDocument/2006/relationships/hyperlink" Target="http://sigilathenaeum.tumblr.com/post/137485350247" TargetMode="External"/><Relationship Id="rId827" Type="http://schemas.openxmlformats.org/officeDocument/2006/relationships/hyperlink" Target="http://sigilathenaeum.tumblr.com/post/129675325087" TargetMode="External"/><Relationship Id="rId822" Type="http://schemas.openxmlformats.org/officeDocument/2006/relationships/hyperlink" Target="http://sigilathenaeum.tumblr.com/post/165984483885" TargetMode="External"/><Relationship Id="rId821" Type="http://schemas.openxmlformats.org/officeDocument/2006/relationships/hyperlink" Target="http://sigilathenaeum.tumblr.com/post/148024323715" TargetMode="External"/><Relationship Id="rId820" Type="http://schemas.openxmlformats.org/officeDocument/2006/relationships/hyperlink" Target="http://sigilathenaeum.tumblr.com/post/161057414981" TargetMode="External"/><Relationship Id="rId826" Type="http://schemas.openxmlformats.org/officeDocument/2006/relationships/hyperlink" Target="http://sigilathenaeum.tumblr.com/post/164726851307" TargetMode="External"/><Relationship Id="rId825" Type="http://schemas.openxmlformats.org/officeDocument/2006/relationships/hyperlink" Target="http://sigilathenaeum.tumblr.com/post/138119734762" TargetMode="External"/><Relationship Id="rId824" Type="http://schemas.openxmlformats.org/officeDocument/2006/relationships/hyperlink" Target="http://sigilathenaeum.tumblr.com/post/138028200917" TargetMode="External"/><Relationship Id="rId823" Type="http://schemas.openxmlformats.org/officeDocument/2006/relationships/hyperlink" Target="http://sigilathenaeum.tumblr.com/post/150179285520" TargetMode="External"/><Relationship Id="rId1650" Type="http://schemas.openxmlformats.org/officeDocument/2006/relationships/hyperlink" Target="http://sigilathenaeum.tumblr.com/post/139914646462" TargetMode="External"/><Relationship Id="rId1651" Type="http://schemas.openxmlformats.org/officeDocument/2006/relationships/hyperlink" Target="http://sigilathenaeum.tumblr.com/post/144590170130" TargetMode="External"/><Relationship Id="rId1652" Type="http://schemas.openxmlformats.org/officeDocument/2006/relationships/hyperlink" Target="http://sigilathenaeum.tumblr.com/post/138453664612" TargetMode="External"/><Relationship Id="rId1642" Type="http://schemas.openxmlformats.org/officeDocument/2006/relationships/hyperlink" Target="http://sigilathenaeum.tumblr.com/post/140278515367" TargetMode="External"/><Relationship Id="rId1643" Type="http://schemas.openxmlformats.org/officeDocument/2006/relationships/hyperlink" Target="http://sigilathenaeum.tumblr.com/post/137907358042" TargetMode="External"/><Relationship Id="rId1644" Type="http://schemas.openxmlformats.org/officeDocument/2006/relationships/hyperlink" Target="http://sigilathenaeum.tumblr.com/post/138559056447" TargetMode="External"/><Relationship Id="rId1645" Type="http://schemas.openxmlformats.org/officeDocument/2006/relationships/hyperlink" Target="http://sigilathenaeum.tumblr.com/post/138582658727" TargetMode="External"/><Relationship Id="rId1646" Type="http://schemas.openxmlformats.org/officeDocument/2006/relationships/hyperlink" Target="http://sigilathenaeum.tumblr.com/post/137172011877" TargetMode="External"/><Relationship Id="rId1647" Type="http://schemas.openxmlformats.org/officeDocument/2006/relationships/hyperlink" Target="http://sigilathenaeum.tumblr.com/post/153503864157" TargetMode="External"/><Relationship Id="rId1648" Type="http://schemas.openxmlformats.org/officeDocument/2006/relationships/hyperlink" Target="http://sigilathenaeum.tumblr.com/post/153503864157" TargetMode="External"/><Relationship Id="rId1649" Type="http://schemas.openxmlformats.org/officeDocument/2006/relationships/hyperlink" Target="http://sigilathenaeum.tumblr.com/post/137171723642" TargetMode="External"/><Relationship Id="rId819" Type="http://schemas.openxmlformats.org/officeDocument/2006/relationships/hyperlink" Target="http://sigilathenaeum.tumblr.com/post/162919486241" TargetMode="External"/><Relationship Id="rId818" Type="http://schemas.openxmlformats.org/officeDocument/2006/relationships/hyperlink" Target="http://sigilathenaeum.tumblr.com/post/144557858541" TargetMode="External"/><Relationship Id="rId817" Type="http://schemas.openxmlformats.org/officeDocument/2006/relationships/hyperlink" Target="http://sigilathenaeum.tumblr.com/post/140639479627" TargetMode="External"/><Relationship Id="rId816" Type="http://schemas.openxmlformats.org/officeDocument/2006/relationships/hyperlink" Target="http://sigilathenaeum.tumblr.com/post/139457363512" TargetMode="External"/><Relationship Id="rId811" Type="http://schemas.openxmlformats.org/officeDocument/2006/relationships/hyperlink" Target="http://sigilathenaeum.tumblr.com/post/132442969122" TargetMode="External"/><Relationship Id="rId810" Type="http://schemas.openxmlformats.org/officeDocument/2006/relationships/hyperlink" Target="http://sigilathenaeum.tumblr.com/post/132443235442" TargetMode="External"/><Relationship Id="rId815" Type="http://schemas.openxmlformats.org/officeDocument/2006/relationships/hyperlink" Target="http://sigilathenaeum.tumblr.com/post/129664093032" TargetMode="External"/><Relationship Id="rId814" Type="http://schemas.openxmlformats.org/officeDocument/2006/relationships/hyperlink" Target="http://sigilathenaeum.tumblr.com/post/127827571712" TargetMode="External"/><Relationship Id="rId813" Type="http://schemas.openxmlformats.org/officeDocument/2006/relationships/hyperlink" Target="http://sigilathenaeum.tumblr.com/post/128496027727" TargetMode="External"/><Relationship Id="rId812" Type="http://schemas.openxmlformats.org/officeDocument/2006/relationships/hyperlink" Target="http://sigilathenaeum.tumblr.com/post/132442809217" TargetMode="External"/><Relationship Id="rId1640" Type="http://schemas.openxmlformats.org/officeDocument/2006/relationships/hyperlink" Target="http://sigilathenaeum.tumblr.com/post/135280927747" TargetMode="External"/><Relationship Id="rId1641" Type="http://schemas.openxmlformats.org/officeDocument/2006/relationships/hyperlink" Target="http://sigilathenaeum.tumblr.com/post/137128742067" TargetMode="External"/><Relationship Id="rId1675" Type="http://schemas.openxmlformats.org/officeDocument/2006/relationships/hyperlink" Target="http://sigilathenaeum.tumblr.com/post/159378923872" TargetMode="External"/><Relationship Id="rId1676" Type="http://schemas.openxmlformats.org/officeDocument/2006/relationships/hyperlink" Target="http://sigilathenaeum.tumblr.com/post/177216422002" TargetMode="External"/><Relationship Id="rId1677" Type="http://schemas.openxmlformats.org/officeDocument/2006/relationships/hyperlink" Target="http://sigilathenaeum.tumblr.com/post/166794718172" TargetMode="External"/><Relationship Id="rId1678" Type="http://schemas.openxmlformats.org/officeDocument/2006/relationships/hyperlink" Target="http://sigilathenaeum.tumblr.com/post/157401679537" TargetMode="External"/><Relationship Id="rId1679" Type="http://schemas.openxmlformats.org/officeDocument/2006/relationships/hyperlink" Target="http://sigilathenaeum.tumblr.com/post/127565323812" TargetMode="External"/><Relationship Id="rId849" Type="http://schemas.openxmlformats.org/officeDocument/2006/relationships/hyperlink" Target="http://sigilathenaeum.tumblr.com/post/139457456467" TargetMode="External"/><Relationship Id="rId844" Type="http://schemas.openxmlformats.org/officeDocument/2006/relationships/hyperlink" Target="http://sigilathenaeum.tumblr.com/post/129959478407" TargetMode="External"/><Relationship Id="rId843" Type="http://schemas.openxmlformats.org/officeDocument/2006/relationships/hyperlink" Target="http://sigilathenaeum.tumblr.com/post/138504597767" TargetMode="External"/><Relationship Id="rId842" Type="http://schemas.openxmlformats.org/officeDocument/2006/relationships/hyperlink" Target="http://sigilathenaeum.tumblr.com/post/132874975007" TargetMode="External"/><Relationship Id="rId841" Type="http://schemas.openxmlformats.org/officeDocument/2006/relationships/hyperlink" Target="http://sigilathenaeum.tumblr.com/post/129879585512" TargetMode="External"/><Relationship Id="rId848" Type="http://schemas.openxmlformats.org/officeDocument/2006/relationships/hyperlink" Target="http://sigilathenaeum.tumblr.com/post/140639094917" TargetMode="External"/><Relationship Id="rId847" Type="http://schemas.openxmlformats.org/officeDocument/2006/relationships/hyperlink" Target="http://sigilathenaeum.tumblr.com/post/136288889032" TargetMode="External"/><Relationship Id="rId846" Type="http://schemas.openxmlformats.org/officeDocument/2006/relationships/hyperlink" Target="http://sigilathenaeum.tumblr.com/post/137953273417" TargetMode="External"/><Relationship Id="rId845" Type="http://schemas.openxmlformats.org/officeDocument/2006/relationships/hyperlink" Target="http://sigilathenaeum.tumblr.com/post/129992015202" TargetMode="External"/><Relationship Id="rId1670" Type="http://schemas.openxmlformats.org/officeDocument/2006/relationships/hyperlink" Target="http://sigilathenaeum.tumblr.com/post/155137815313" TargetMode="External"/><Relationship Id="rId840" Type="http://schemas.openxmlformats.org/officeDocument/2006/relationships/hyperlink" Target="http://sigilathenaeum.tumblr.com/post/138428972797" TargetMode="External"/><Relationship Id="rId1671" Type="http://schemas.openxmlformats.org/officeDocument/2006/relationships/hyperlink" Target="http://sigilathenaeum.tumblr.com/post/175417331210" TargetMode="External"/><Relationship Id="rId1672" Type="http://schemas.openxmlformats.org/officeDocument/2006/relationships/hyperlink" Target="http://sigilathenaeum.tumblr.com/post/175385103961" TargetMode="External"/><Relationship Id="rId1673" Type="http://schemas.openxmlformats.org/officeDocument/2006/relationships/hyperlink" Target="http://sigilathenaeum.tumblr.com/post/183415198746" TargetMode="External"/><Relationship Id="rId1674" Type="http://schemas.openxmlformats.org/officeDocument/2006/relationships/hyperlink" Target="http://sigilathenaeum.tumblr.com/post/183433498559" TargetMode="External"/><Relationship Id="rId1664" Type="http://schemas.openxmlformats.org/officeDocument/2006/relationships/hyperlink" Target="http://sigilathenaeum.tumblr.com/post/129715842362" TargetMode="External"/><Relationship Id="rId1665" Type="http://schemas.openxmlformats.org/officeDocument/2006/relationships/hyperlink" Target="http://sigilathenaeum.tumblr.com/post/131585157232" TargetMode="External"/><Relationship Id="rId1666" Type="http://schemas.openxmlformats.org/officeDocument/2006/relationships/hyperlink" Target="http://sigilathenaeum.tumblr.com/post/134492429567" TargetMode="External"/><Relationship Id="rId1667" Type="http://schemas.openxmlformats.org/officeDocument/2006/relationships/hyperlink" Target="http://sigilathenaeum.tumblr.com/post/156278122017" TargetMode="External"/><Relationship Id="rId1668" Type="http://schemas.openxmlformats.org/officeDocument/2006/relationships/hyperlink" Target="http://sigilathenaeum.tumblr.com/post/154441405584" TargetMode="External"/><Relationship Id="rId1669" Type="http://schemas.openxmlformats.org/officeDocument/2006/relationships/hyperlink" Target="http://sigilathenaeum.tumblr.com/post/139805769322" TargetMode="External"/><Relationship Id="rId839" Type="http://schemas.openxmlformats.org/officeDocument/2006/relationships/hyperlink" Target="http://sigilathenaeum.tumblr.com/post/159844996250" TargetMode="External"/><Relationship Id="rId838" Type="http://schemas.openxmlformats.org/officeDocument/2006/relationships/hyperlink" Target="http://sigilathenaeum.tumblr.com/post/157401136029" TargetMode="External"/><Relationship Id="rId833" Type="http://schemas.openxmlformats.org/officeDocument/2006/relationships/hyperlink" Target="http://sigilathenaeum.tumblr.com/post/137417180457" TargetMode="External"/><Relationship Id="rId832" Type="http://schemas.openxmlformats.org/officeDocument/2006/relationships/hyperlink" Target="http://sigilathenaeum.tumblr.com/post/147144990289" TargetMode="External"/><Relationship Id="rId831" Type="http://schemas.openxmlformats.org/officeDocument/2006/relationships/hyperlink" Target="http://sigilathenaeum.tumblr.com/post/147144990289" TargetMode="External"/><Relationship Id="rId830" Type="http://schemas.openxmlformats.org/officeDocument/2006/relationships/hyperlink" Target="http://sigilathenaeum.tumblr.com/post/159873952275" TargetMode="External"/><Relationship Id="rId837" Type="http://schemas.openxmlformats.org/officeDocument/2006/relationships/hyperlink" Target="http://sigilathenaeum.tumblr.com/post/156460785499" TargetMode="External"/><Relationship Id="rId836" Type="http://schemas.openxmlformats.org/officeDocument/2006/relationships/hyperlink" Target="http://sigilathenaeum.tumblr.com/post/181411035404" TargetMode="External"/><Relationship Id="rId835" Type="http://schemas.openxmlformats.org/officeDocument/2006/relationships/hyperlink" Target="http://sigilathenaeum.tumblr.com/post/175827375670" TargetMode="External"/><Relationship Id="rId834" Type="http://schemas.openxmlformats.org/officeDocument/2006/relationships/hyperlink" Target="http://sigilathenaeum.tumblr.com/post/156460785499" TargetMode="External"/><Relationship Id="rId1660" Type="http://schemas.openxmlformats.org/officeDocument/2006/relationships/hyperlink" Target="http://sigilathenaeum.tumblr.com/post/128964895317" TargetMode="External"/><Relationship Id="rId1661" Type="http://schemas.openxmlformats.org/officeDocument/2006/relationships/hyperlink" Target="http://sigilathenaeum.tumblr.com/post/151160725490" TargetMode="External"/><Relationship Id="rId1662" Type="http://schemas.openxmlformats.org/officeDocument/2006/relationships/hyperlink" Target="http://sigilathenaeum.tumblr.com/post/157402157914" TargetMode="External"/><Relationship Id="rId1663" Type="http://schemas.openxmlformats.org/officeDocument/2006/relationships/hyperlink" Target="http://sigilathenaeum.tumblr.com/post/128964895317" TargetMode="External"/><Relationship Id="rId469" Type="http://schemas.openxmlformats.org/officeDocument/2006/relationships/hyperlink" Target="http://sigilathenaeum.tumblr.com/post/181386379030" TargetMode="External"/><Relationship Id="rId468" Type="http://schemas.openxmlformats.org/officeDocument/2006/relationships/hyperlink" Target="http://sigilathenaeum.tumblr.com/post/133827176772" TargetMode="External"/><Relationship Id="rId467" Type="http://schemas.openxmlformats.org/officeDocument/2006/relationships/hyperlink" Target="http://sigilathenaeum.tumblr.com/post/133827176772" TargetMode="External"/><Relationship Id="rId1290" Type="http://schemas.openxmlformats.org/officeDocument/2006/relationships/hyperlink" Target="http://sigilathenaeum.tumblr.com/post/165202173749" TargetMode="External"/><Relationship Id="rId1291" Type="http://schemas.openxmlformats.org/officeDocument/2006/relationships/hyperlink" Target="http://sigilathenaeum.tumblr.com/post/174895888414" TargetMode="External"/><Relationship Id="rId1292" Type="http://schemas.openxmlformats.org/officeDocument/2006/relationships/hyperlink" Target="http://sigilathenaeum.tumblr.com/post/135146987147" TargetMode="External"/><Relationship Id="rId462" Type="http://schemas.openxmlformats.org/officeDocument/2006/relationships/hyperlink" Target="http://sigilathenaeum.tumblr.com/post/133878622697" TargetMode="External"/><Relationship Id="rId1293" Type="http://schemas.openxmlformats.org/officeDocument/2006/relationships/hyperlink" Target="http://sigilathenaeum.tumblr.com/post/141031774242" TargetMode="External"/><Relationship Id="rId461" Type="http://schemas.openxmlformats.org/officeDocument/2006/relationships/hyperlink" Target="http://sigilathenaeum.tumblr.com/post/140938652667" TargetMode="External"/><Relationship Id="rId1294" Type="http://schemas.openxmlformats.org/officeDocument/2006/relationships/hyperlink" Target="http://sigilathenaeum.tumblr.com/post/135193481432" TargetMode="External"/><Relationship Id="rId460" Type="http://schemas.openxmlformats.org/officeDocument/2006/relationships/hyperlink" Target="http://sigilathenaeum.tumblr.com/post/140938652667" TargetMode="External"/><Relationship Id="rId1295" Type="http://schemas.openxmlformats.org/officeDocument/2006/relationships/hyperlink" Target="http://sigilathenaeum.tumblr.com/post/135343586972" TargetMode="External"/><Relationship Id="rId1296" Type="http://schemas.openxmlformats.org/officeDocument/2006/relationships/hyperlink" Target="http://sigilathenaeum.tumblr.com/post/137526581717" TargetMode="External"/><Relationship Id="rId466" Type="http://schemas.openxmlformats.org/officeDocument/2006/relationships/hyperlink" Target="http://sigilathenaeum.tumblr.com/post/145103376652" TargetMode="External"/><Relationship Id="rId1297" Type="http://schemas.openxmlformats.org/officeDocument/2006/relationships/hyperlink" Target="http://sigilathenaeum.tumblr.com/post/137649726792" TargetMode="External"/><Relationship Id="rId465" Type="http://schemas.openxmlformats.org/officeDocument/2006/relationships/hyperlink" Target="http://sigilathenaeum.tumblr.com/post/133733069502" TargetMode="External"/><Relationship Id="rId1298" Type="http://schemas.openxmlformats.org/officeDocument/2006/relationships/hyperlink" Target="http://sigilathenaeum.tumblr.com/post/137719648807" TargetMode="External"/><Relationship Id="rId464" Type="http://schemas.openxmlformats.org/officeDocument/2006/relationships/hyperlink" Target="http://sigilathenaeum.tumblr.com/post/133733069502" TargetMode="External"/><Relationship Id="rId1299" Type="http://schemas.openxmlformats.org/officeDocument/2006/relationships/hyperlink" Target="http://sigilathenaeum.tumblr.com/post/138097170267" TargetMode="External"/><Relationship Id="rId463" Type="http://schemas.openxmlformats.org/officeDocument/2006/relationships/hyperlink" Target="http://sigilathenaeum.tumblr.com/post/133878622697" TargetMode="External"/><Relationship Id="rId459" Type="http://schemas.openxmlformats.org/officeDocument/2006/relationships/hyperlink" Target="http://sigilathenaeum.tumblr.com/post/149837312494" TargetMode="External"/><Relationship Id="rId458" Type="http://schemas.openxmlformats.org/officeDocument/2006/relationships/hyperlink" Target="http://sigilathenaeum.tumblr.com/post/162918151967" TargetMode="External"/><Relationship Id="rId457" Type="http://schemas.openxmlformats.org/officeDocument/2006/relationships/hyperlink" Target="http://sigilathenaeum.tumblr.com/post/135531821367" TargetMode="External"/><Relationship Id="rId456" Type="http://schemas.openxmlformats.org/officeDocument/2006/relationships/hyperlink" Target="http://sigilathenaeum.tumblr.com/post/135531821367" TargetMode="External"/><Relationship Id="rId1280" Type="http://schemas.openxmlformats.org/officeDocument/2006/relationships/hyperlink" Target="http://sigilathenaeum.tumblr.com/post/137559051192" TargetMode="External"/><Relationship Id="rId1281" Type="http://schemas.openxmlformats.org/officeDocument/2006/relationships/hyperlink" Target="http://sigilathenaeum.tumblr.com/post/133968645662" TargetMode="External"/><Relationship Id="rId451" Type="http://schemas.openxmlformats.org/officeDocument/2006/relationships/hyperlink" Target="http://sigilathenaeum.tumblr.com/post/156460208503" TargetMode="External"/><Relationship Id="rId1282" Type="http://schemas.openxmlformats.org/officeDocument/2006/relationships/hyperlink" Target="http://sigilathenaeum.tumblr.com/post/134068705247" TargetMode="External"/><Relationship Id="rId450" Type="http://schemas.openxmlformats.org/officeDocument/2006/relationships/hyperlink" Target="http://sigilathenaeum.tumblr.com/post/149186000893" TargetMode="External"/><Relationship Id="rId1283" Type="http://schemas.openxmlformats.org/officeDocument/2006/relationships/hyperlink" Target="http://sigilathenaeum.tumblr.com/post/134689106137" TargetMode="External"/><Relationship Id="rId1284" Type="http://schemas.openxmlformats.org/officeDocument/2006/relationships/hyperlink" Target="http://sigilathenaeum.tumblr.com/post/134822130682" TargetMode="External"/><Relationship Id="rId1285" Type="http://schemas.openxmlformats.org/officeDocument/2006/relationships/hyperlink" Target="http://sigilathenaeum.tumblr.com/post/134822018982" TargetMode="External"/><Relationship Id="rId455" Type="http://schemas.openxmlformats.org/officeDocument/2006/relationships/hyperlink" Target="http://sigilathenaeum.tumblr.com/post/155908977542" TargetMode="External"/><Relationship Id="rId1286" Type="http://schemas.openxmlformats.org/officeDocument/2006/relationships/hyperlink" Target="http://sigilathenaeum.tumblr.com/post/134821753237" TargetMode="External"/><Relationship Id="rId454" Type="http://schemas.openxmlformats.org/officeDocument/2006/relationships/hyperlink" Target="http://sigilathenaeum.tumblr.com/post/183434150973" TargetMode="External"/><Relationship Id="rId1287" Type="http://schemas.openxmlformats.org/officeDocument/2006/relationships/hyperlink" Target="http://sigilathenaeum.tumblr.com/post/134890085232" TargetMode="External"/><Relationship Id="rId453" Type="http://schemas.openxmlformats.org/officeDocument/2006/relationships/hyperlink" Target="http://sigilathenaeum.tumblr.com/post/131720494252" TargetMode="External"/><Relationship Id="rId1288" Type="http://schemas.openxmlformats.org/officeDocument/2006/relationships/hyperlink" Target="http://sigilathenaeum.tumblr.com/post/159874426220" TargetMode="External"/><Relationship Id="rId452" Type="http://schemas.openxmlformats.org/officeDocument/2006/relationships/hyperlink" Target="http://sigilathenaeum.tumblr.com/post/131720494252" TargetMode="External"/><Relationship Id="rId1289" Type="http://schemas.openxmlformats.org/officeDocument/2006/relationships/hyperlink" Target="http://sigilathenaeum.tumblr.com/post/162295091226" TargetMode="External"/><Relationship Id="rId491" Type="http://schemas.openxmlformats.org/officeDocument/2006/relationships/hyperlink" Target="http://sigilathenaeum.tumblr.com/post/137099989877" TargetMode="External"/><Relationship Id="rId490" Type="http://schemas.openxmlformats.org/officeDocument/2006/relationships/hyperlink" Target="http://sigilathenaeum.tumblr.com/post/137099989877" TargetMode="External"/><Relationship Id="rId489" Type="http://schemas.openxmlformats.org/officeDocument/2006/relationships/hyperlink" Target="http://sigilathenaeum.tumblr.com/post/158035670373" TargetMode="External"/><Relationship Id="rId484" Type="http://schemas.openxmlformats.org/officeDocument/2006/relationships/hyperlink" Target="http://sigilathenaeum.tumblr.com/post/134746015942" TargetMode="External"/><Relationship Id="rId483" Type="http://schemas.openxmlformats.org/officeDocument/2006/relationships/hyperlink" Target="http://sigilathenaeum.tumblr.com/post/135450664382" TargetMode="External"/><Relationship Id="rId482" Type="http://schemas.openxmlformats.org/officeDocument/2006/relationships/hyperlink" Target="http://sigilathenaeum.tumblr.com/post/135450664382" TargetMode="External"/><Relationship Id="rId481" Type="http://schemas.openxmlformats.org/officeDocument/2006/relationships/hyperlink" Target="http://sigilathenaeum.tumblr.com/post/133878670317" TargetMode="External"/><Relationship Id="rId488" Type="http://schemas.openxmlformats.org/officeDocument/2006/relationships/hyperlink" Target="http://sigilathenaeum.tumblr.com/post/133968695987" TargetMode="External"/><Relationship Id="rId487" Type="http://schemas.openxmlformats.org/officeDocument/2006/relationships/hyperlink" Target="http://sigilathenaeum.tumblr.com/post/133968695987" TargetMode="External"/><Relationship Id="rId486" Type="http://schemas.openxmlformats.org/officeDocument/2006/relationships/hyperlink" Target="http://sigilathenaeum.tumblr.com/post/144282805698" TargetMode="External"/><Relationship Id="rId485" Type="http://schemas.openxmlformats.org/officeDocument/2006/relationships/hyperlink" Target="http://sigilathenaeum.tumblr.com/post/134746015942" TargetMode="External"/><Relationship Id="rId480" Type="http://schemas.openxmlformats.org/officeDocument/2006/relationships/hyperlink" Target="http://sigilathenaeum.tumblr.com/post/133878670317" TargetMode="External"/><Relationship Id="rId479" Type="http://schemas.openxmlformats.org/officeDocument/2006/relationships/hyperlink" Target="http://sigilathenaeum.tumblr.com/post/145103376652" TargetMode="External"/><Relationship Id="rId478" Type="http://schemas.openxmlformats.org/officeDocument/2006/relationships/hyperlink" Target="http://sigilathenaeum.tumblr.com/post/133657056767" TargetMode="External"/><Relationship Id="rId473" Type="http://schemas.openxmlformats.org/officeDocument/2006/relationships/hyperlink" Target="http://sigilathenaeum.tumblr.com/post/162958020504" TargetMode="External"/><Relationship Id="rId472" Type="http://schemas.openxmlformats.org/officeDocument/2006/relationships/hyperlink" Target="http://sigilathenaeum.tumblr.com/post/134435033172" TargetMode="External"/><Relationship Id="rId471" Type="http://schemas.openxmlformats.org/officeDocument/2006/relationships/hyperlink" Target="http://sigilathenaeum.tumblr.com/post/134435033172" TargetMode="External"/><Relationship Id="rId470" Type="http://schemas.openxmlformats.org/officeDocument/2006/relationships/hyperlink" Target="http://sigilathenaeum.tumblr.com/post/153442235064" TargetMode="External"/><Relationship Id="rId477" Type="http://schemas.openxmlformats.org/officeDocument/2006/relationships/hyperlink" Target="http://sigilathenaeum.tumblr.com/post/133657056767" TargetMode="External"/><Relationship Id="rId476" Type="http://schemas.openxmlformats.org/officeDocument/2006/relationships/hyperlink" Target="http://sigilathenaeum.tumblr.com/post/133878622697" TargetMode="External"/><Relationship Id="rId475" Type="http://schemas.openxmlformats.org/officeDocument/2006/relationships/hyperlink" Target="http://sigilathenaeum.tumblr.com/post/133878622697" TargetMode="External"/><Relationship Id="rId474" Type="http://schemas.openxmlformats.org/officeDocument/2006/relationships/hyperlink" Target="http://sigilathenaeum.tumblr.com/post/145103376652" TargetMode="External"/><Relationship Id="rId1257" Type="http://schemas.openxmlformats.org/officeDocument/2006/relationships/hyperlink" Target="http://sigilathenaeum.tumblr.com/post/135659884067" TargetMode="External"/><Relationship Id="rId1258" Type="http://schemas.openxmlformats.org/officeDocument/2006/relationships/hyperlink" Target="http://sigilathenaeum.tumblr.com/post/155140953897" TargetMode="External"/><Relationship Id="rId1259" Type="http://schemas.openxmlformats.org/officeDocument/2006/relationships/hyperlink" Target="http://sigilathenaeum.tumblr.com/post/181411678133" TargetMode="External"/><Relationship Id="rId426" Type="http://schemas.openxmlformats.org/officeDocument/2006/relationships/hyperlink" Target="http://sigilathenaeum.tumblr.com/post/139497442792" TargetMode="External"/><Relationship Id="rId425" Type="http://schemas.openxmlformats.org/officeDocument/2006/relationships/hyperlink" Target="http://sigilathenaeum.tumblr.com/post/139497442792" TargetMode="External"/><Relationship Id="rId424" Type="http://schemas.openxmlformats.org/officeDocument/2006/relationships/hyperlink" Target="http://sigilathenaeum.tumblr.com/post/138830606912" TargetMode="External"/><Relationship Id="rId423" Type="http://schemas.openxmlformats.org/officeDocument/2006/relationships/hyperlink" Target="http://sigilathenaeum.tumblr.com/post/138830606912" TargetMode="External"/><Relationship Id="rId429" Type="http://schemas.openxmlformats.org/officeDocument/2006/relationships/hyperlink" Target="http://sigilathenaeum.tumblr.com/post/141468007317" TargetMode="External"/><Relationship Id="rId428" Type="http://schemas.openxmlformats.org/officeDocument/2006/relationships/hyperlink" Target="http://sigilathenaeum.tumblr.com/post/140277912827" TargetMode="External"/><Relationship Id="rId427" Type="http://schemas.openxmlformats.org/officeDocument/2006/relationships/hyperlink" Target="http://sigilathenaeum.tumblr.com/post/140277912827" TargetMode="External"/><Relationship Id="rId1250" Type="http://schemas.openxmlformats.org/officeDocument/2006/relationships/hyperlink" Target="http://sigilathenaeum.tumblr.com/post/167676518543" TargetMode="External"/><Relationship Id="rId1251" Type="http://schemas.openxmlformats.org/officeDocument/2006/relationships/hyperlink" Target="http://sigilathenaeum.tumblr.com/post/131061490037" TargetMode="External"/><Relationship Id="rId1252" Type="http://schemas.openxmlformats.org/officeDocument/2006/relationships/hyperlink" Target="http://sigilathenaeum.tumblr.com/post/131656403677" TargetMode="External"/><Relationship Id="rId422" Type="http://schemas.openxmlformats.org/officeDocument/2006/relationships/hyperlink" Target="http://sigilathenaeum.tumblr.com/post/138559317162" TargetMode="External"/><Relationship Id="rId1253" Type="http://schemas.openxmlformats.org/officeDocument/2006/relationships/hyperlink" Target="http://sigilathenaeum.tumblr.com/post/131779751992" TargetMode="External"/><Relationship Id="rId421" Type="http://schemas.openxmlformats.org/officeDocument/2006/relationships/hyperlink" Target="http://sigilathenaeum.tumblr.com/post/138559317162" TargetMode="External"/><Relationship Id="rId1254" Type="http://schemas.openxmlformats.org/officeDocument/2006/relationships/hyperlink" Target="http://sigilathenaeum.tumblr.com/post/132032358847" TargetMode="External"/><Relationship Id="rId420" Type="http://schemas.openxmlformats.org/officeDocument/2006/relationships/hyperlink" Target="http://sigilathenaeum.tumblr.com/post/138097288802" TargetMode="External"/><Relationship Id="rId1255" Type="http://schemas.openxmlformats.org/officeDocument/2006/relationships/hyperlink" Target="http://sigilathenaeum.tumblr.com/post/132032358847" TargetMode="External"/><Relationship Id="rId1256" Type="http://schemas.openxmlformats.org/officeDocument/2006/relationships/hyperlink" Target="http://sigilathenaeum.tumblr.com/post/154892899082" TargetMode="External"/><Relationship Id="rId1246" Type="http://schemas.openxmlformats.org/officeDocument/2006/relationships/hyperlink" Target="http://sigilathenaeum.tumblr.com/post/130721641467" TargetMode="External"/><Relationship Id="rId1247" Type="http://schemas.openxmlformats.org/officeDocument/2006/relationships/hyperlink" Target="http://sigilathenaeum.tumblr.com/post/145618064702" TargetMode="External"/><Relationship Id="rId1248" Type="http://schemas.openxmlformats.org/officeDocument/2006/relationships/hyperlink" Target="http://sigilathenaeum.tumblr.com/post/130908376912" TargetMode="External"/><Relationship Id="rId1249" Type="http://schemas.openxmlformats.org/officeDocument/2006/relationships/hyperlink" Target="http://sigilathenaeum.tumblr.com/post/131061769797" TargetMode="External"/><Relationship Id="rId415" Type="http://schemas.openxmlformats.org/officeDocument/2006/relationships/hyperlink" Target="http://sigilathenaeum.tumblr.com/post/138028034372" TargetMode="External"/><Relationship Id="rId899" Type="http://schemas.openxmlformats.org/officeDocument/2006/relationships/hyperlink" Target="http://sigilathenaeum.tumblr.com/post/134435224082" TargetMode="External"/><Relationship Id="rId414" Type="http://schemas.openxmlformats.org/officeDocument/2006/relationships/hyperlink" Target="http://sigilathenaeum.tumblr.com/post/138028034372" TargetMode="External"/><Relationship Id="rId898" Type="http://schemas.openxmlformats.org/officeDocument/2006/relationships/hyperlink" Target="http://sigilathenaeum.tumblr.com/post/134492169627" TargetMode="External"/><Relationship Id="rId413" Type="http://schemas.openxmlformats.org/officeDocument/2006/relationships/hyperlink" Target="http://sigilathenaeum.tumblr.com/post/138097230762" TargetMode="External"/><Relationship Id="rId897" Type="http://schemas.openxmlformats.org/officeDocument/2006/relationships/hyperlink" Target="http://sigilathenaeum.tumblr.com/post/141031300312" TargetMode="External"/><Relationship Id="rId412" Type="http://schemas.openxmlformats.org/officeDocument/2006/relationships/hyperlink" Target="http://sigilathenaeum.tumblr.com/post/138097230762" TargetMode="External"/><Relationship Id="rId896" Type="http://schemas.openxmlformats.org/officeDocument/2006/relationships/hyperlink" Target="http://sigilathenaeum.tumblr.com/post/134363390217" TargetMode="External"/><Relationship Id="rId419" Type="http://schemas.openxmlformats.org/officeDocument/2006/relationships/hyperlink" Target="http://sigilathenaeum.tumblr.com/post/138097288802" TargetMode="External"/><Relationship Id="rId418" Type="http://schemas.openxmlformats.org/officeDocument/2006/relationships/hyperlink" Target="http://sigilathenaeum.tumblr.com/post/138119498127" TargetMode="External"/><Relationship Id="rId417" Type="http://schemas.openxmlformats.org/officeDocument/2006/relationships/hyperlink" Target="http://sigilathenaeum.tumblr.com/post/138119498127" TargetMode="External"/><Relationship Id="rId416" Type="http://schemas.openxmlformats.org/officeDocument/2006/relationships/hyperlink" Target="http://sigilathenaeum.tumblr.com/post/154038155479" TargetMode="External"/><Relationship Id="rId891" Type="http://schemas.openxmlformats.org/officeDocument/2006/relationships/hyperlink" Target="http://sigilathenaeum.tumblr.com/post/134660788827" TargetMode="External"/><Relationship Id="rId890" Type="http://schemas.openxmlformats.org/officeDocument/2006/relationships/hyperlink" Target="http://sigilathenaeum.tumblr.com/post/133968477007" TargetMode="External"/><Relationship Id="rId1240" Type="http://schemas.openxmlformats.org/officeDocument/2006/relationships/hyperlink" Target="http://sigilathenaeum.tumblr.com/post/166994167715" TargetMode="External"/><Relationship Id="rId1241" Type="http://schemas.openxmlformats.org/officeDocument/2006/relationships/hyperlink" Target="http://sigilathenaeum.tumblr.com/post/166583761240" TargetMode="External"/><Relationship Id="rId411" Type="http://schemas.openxmlformats.org/officeDocument/2006/relationships/hyperlink" Target="http://sigilathenaeum.tumblr.com/post/137719775362" TargetMode="External"/><Relationship Id="rId895" Type="http://schemas.openxmlformats.org/officeDocument/2006/relationships/hyperlink" Target="http://sigilathenaeum.tumblr.com/post/144591107816" TargetMode="External"/><Relationship Id="rId1242" Type="http://schemas.openxmlformats.org/officeDocument/2006/relationships/hyperlink" Target="http://sigilathenaeum.tumblr.com/post/166406679779" TargetMode="External"/><Relationship Id="rId410" Type="http://schemas.openxmlformats.org/officeDocument/2006/relationships/hyperlink" Target="http://sigilathenaeum.tumblr.com/post/137649573747" TargetMode="External"/><Relationship Id="rId894" Type="http://schemas.openxmlformats.org/officeDocument/2006/relationships/hyperlink" Target="http://sigilathenaeum.tumblr.com/post/140535065137" TargetMode="External"/><Relationship Id="rId1243" Type="http://schemas.openxmlformats.org/officeDocument/2006/relationships/hyperlink" Target="http://sigilathenaeum.tumblr.com/post/127261860587" TargetMode="External"/><Relationship Id="rId893" Type="http://schemas.openxmlformats.org/officeDocument/2006/relationships/hyperlink" Target="http://sigilathenaeum.tumblr.com/post/175723477109" TargetMode="External"/><Relationship Id="rId1244" Type="http://schemas.openxmlformats.org/officeDocument/2006/relationships/hyperlink" Target="http://sigilathenaeum.tumblr.com/post/127109601617" TargetMode="External"/><Relationship Id="rId892" Type="http://schemas.openxmlformats.org/officeDocument/2006/relationships/hyperlink" Target="http://sigilathenaeum.tumblr.com/post/139746037197" TargetMode="External"/><Relationship Id="rId1245" Type="http://schemas.openxmlformats.org/officeDocument/2006/relationships/hyperlink" Target="http://sigilathenaeum.tumblr.com/post/130628118812" TargetMode="External"/><Relationship Id="rId1279" Type="http://schemas.openxmlformats.org/officeDocument/2006/relationships/hyperlink" Target="http://sigilathenaeum.tumblr.com/post/133968880322" TargetMode="External"/><Relationship Id="rId448" Type="http://schemas.openxmlformats.org/officeDocument/2006/relationships/hyperlink" Target="http://sigilathenaeum.tumblr.com/post/140277781132" TargetMode="External"/><Relationship Id="rId447" Type="http://schemas.openxmlformats.org/officeDocument/2006/relationships/hyperlink" Target="http://sigilathenaeum.tumblr.com/post/137980891482" TargetMode="External"/><Relationship Id="rId446" Type="http://schemas.openxmlformats.org/officeDocument/2006/relationships/hyperlink" Target="http://sigilathenaeum.tumblr.com/post/137980891482" TargetMode="External"/><Relationship Id="rId445" Type="http://schemas.openxmlformats.org/officeDocument/2006/relationships/hyperlink" Target="http://sigilathenaeum.tumblr.com/post/133884771572" TargetMode="External"/><Relationship Id="rId449" Type="http://schemas.openxmlformats.org/officeDocument/2006/relationships/hyperlink" Target="http://sigilathenaeum.tumblr.com/post/140277781132" TargetMode="External"/><Relationship Id="rId1270" Type="http://schemas.openxmlformats.org/officeDocument/2006/relationships/hyperlink" Target="http://sigilathenaeum.tumblr.com/post/146111778982" TargetMode="External"/><Relationship Id="rId440" Type="http://schemas.openxmlformats.org/officeDocument/2006/relationships/hyperlink" Target="http://sigilathenaeum.tumblr.com/post/131061876732" TargetMode="External"/><Relationship Id="rId1271" Type="http://schemas.openxmlformats.org/officeDocument/2006/relationships/hyperlink" Target="http://sigilathenaeum.tumblr.com/post/161249769067" TargetMode="External"/><Relationship Id="rId1272" Type="http://schemas.openxmlformats.org/officeDocument/2006/relationships/hyperlink" Target="http://sigilathenaeum.tumblr.com/post/140245918842" TargetMode="External"/><Relationship Id="rId1273" Type="http://schemas.openxmlformats.org/officeDocument/2006/relationships/hyperlink" Target="http://sigilathenaeum.tumblr.com/post/141467212122" TargetMode="External"/><Relationship Id="rId1274" Type="http://schemas.openxmlformats.org/officeDocument/2006/relationships/hyperlink" Target="http://sigilathenaeum.tumblr.com/post/139805325707" TargetMode="External"/><Relationship Id="rId444" Type="http://schemas.openxmlformats.org/officeDocument/2006/relationships/hyperlink" Target="http://sigilathenaeum.tumblr.com/post/133884771572" TargetMode="External"/><Relationship Id="rId1275" Type="http://schemas.openxmlformats.org/officeDocument/2006/relationships/hyperlink" Target="http://sigilathenaeum.tumblr.com/post/151160148687" TargetMode="External"/><Relationship Id="rId443" Type="http://schemas.openxmlformats.org/officeDocument/2006/relationships/hyperlink" Target="http://sigilathenaeum.tumblr.com/post/131061570837" TargetMode="External"/><Relationship Id="rId1276" Type="http://schemas.openxmlformats.org/officeDocument/2006/relationships/hyperlink" Target="http://sigilathenaeum.tumblr.com/post/133557506102" TargetMode="External"/><Relationship Id="rId442" Type="http://schemas.openxmlformats.org/officeDocument/2006/relationships/hyperlink" Target="http://sigilathenaeum.tumblr.com/post/131061570837" TargetMode="External"/><Relationship Id="rId1277" Type="http://schemas.openxmlformats.org/officeDocument/2006/relationships/hyperlink" Target="http://sigilathenaeum.tumblr.com/post/133827100287" TargetMode="External"/><Relationship Id="rId441" Type="http://schemas.openxmlformats.org/officeDocument/2006/relationships/hyperlink" Target="http://sigilathenaeum.tumblr.com/post/131061876732" TargetMode="External"/><Relationship Id="rId1278" Type="http://schemas.openxmlformats.org/officeDocument/2006/relationships/hyperlink" Target="http://sigilathenaeum.tumblr.com/post/159379939092" TargetMode="External"/><Relationship Id="rId1268" Type="http://schemas.openxmlformats.org/officeDocument/2006/relationships/hyperlink" Target="http://sigilathenaeum.tumblr.com/post/132910920082" TargetMode="External"/><Relationship Id="rId1269" Type="http://schemas.openxmlformats.org/officeDocument/2006/relationships/hyperlink" Target="http://sigilathenaeum.tumblr.com/post/133314610627" TargetMode="External"/><Relationship Id="rId437" Type="http://schemas.openxmlformats.org/officeDocument/2006/relationships/hyperlink" Target="http://sigilathenaeum.tumblr.com/post/125102130122" TargetMode="External"/><Relationship Id="rId436" Type="http://schemas.openxmlformats.org/officeDocument/2006/relationships/hyperlink" Target="http://sigilathenaeum.tumblr.com/post/161904965275" TargetMode="External"/><Relationship Id="rId435" Type="http://schemas.openxmlformats.org/officeDocument/2006/relationships/hyperlink" Target="http://sigilathenaeum.tumblr.com/post/129535791077" TargetMode="External"/><Relationship Id="rId434" Type="http://schemas.openxmlformats.org/officeDocument/2006/relationships/hyperlink" Target="http://sigilathenaeum.tumblr.com/post/129535791077" TargetMode="External"/><Relationship Id="rId439" Type="http://schemas.openxmlformats.org/officeDocument/2006/relationships/hyperlink" Target="http://sigilathenaeum.tumblr.com/post/145622862426" TargetMode="External"/><Relationship Id="rId438" Type="http://schemas.openxmlformats.org/officeDocument/2006/relationships/hyperlink" Target="http://sigilathenaeum.tumblr.com/post/125102130122" TargetMode="External"/><Relationship Id="rId1260" Type="http://schemas.openxmlformats.org/officeDocument/2006/relationships/hyperlink" Target="http://sigilathenaeum.tumblr.com/post/132122115037" TargetMode="External"/><Relationship Id="rId1261" Type="http://schemas.openxmlformats.org/officeDocument/2006/relationships/hyperlink" Target="http://sigilathenaeum.tumblr.com/post/166724432674" TargetMode="External"/><Relationship Id="rId1262" Type="http://schemas.openxmlformats.org/officeDocument/2006/relationships/hyperlink" Target="http://sigilathenaeum.tumblr.com/post/166688169250" TargetMode="External"/><Relationship Id="rId1263" Type="http://schemas.openxmlformats.org/officeDocument/2006/relationships/hyperlink" Target="http://sigilathenaeum.tumblr.com/post/166925400040" TargetMode="External"/><Relationship Id="rId433" Type="http://schemas.openxmlformats.org/officeDocument/2006/relationships/hyperlink" Target="http://sigilathenaeum.tumblr.com/post/149188317117" TargetMode="External"/><Relationship Id="rId1264" Type="http://schemas.openxmlformats.org/officeDocument/2006/relationships/hyperlink" Target="http://sigilathenaeum.tumblr.com/post/166892193586" TargetMode="External"/><Relationship Id="rId432" Type="http://schemas.openxmlformats.org/officeDocument/2006/relationships/hyperlink" Target="http://sigilathenaeum.tumblr.com/post/141468007317" TargetMode="External"/><Relationship Id="rId1265" Type="http://schemas.openxmlformats.org/officeDocument/2006/relationships/hyperlink" Target="http://sigilathenaeum.tumblr.com/post/132185194612" TargetMode="External"/><Relationship Id="rId431" Type="http://schemas.openxmlformats.org/officeDocument/2006/relationships/hyperlink" Target="http://sigilathenaeum.tumblr.com/post/141468007317" TargetMode="External"/><Relationship Id="rId1266" Type="http://schemas.openxmlformats.org/officeDocument/2006/relationships/hyperlink" Target="http://sigilathenaeum.tumblr.com/post/132545909992" TargetMode="External"/><Relationship Id="rId430" Type="http://schemas.openxmlformats.org/officeDocument/2006/relationships/hyperlink" Target="http://sigilathenaeum.tumblr.com/post/141468007317" TargetMode="External"/><Relationship Id="rId1267" Type="http://schemas.openxmlformats.org/officeDocument/2006/relationships/hyperlink" Target="http://sigilathenaeum.tumblr.com/post/132874681707"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igilathenaeum.tumblr.com/post/130438364852" TargetMode="External"/><Relationship Id="rId391" Type="http://schemas.openxmlformats.org/officeDocument/2006/relationships/hyperlink" Target="http://sigilathenaeum.tumblr.com/post/141245948960" TargetMode="External"/><Relationship Id="rId390" Type="http://schemas.openxmlformats.org/officeDocument/2006/relationships/hyperlink" Target="http://sigilathenaeum.tumblr.com/post/135711445312" TargetMode="External"/><Relationship Id="rId1" Type="http://schemas.openxmlformats.org/officeDocument/2006/relationships/hyperlink" Target="http://sigilathenaeum.tumblr.com/post/141276568537" TargetMode="External"/><Relationship Id="rId2" Type="http://schemas.openxmlformats.org/officeDocument/2006/relationships/hyperlink" Target="http://sigilathenaeum.tumblr.com/post/141198044102" TargetMode="External"/><Relationship Id="rId3" Type="http://schemas.openxmlformats.org/officeDocument/2006/relationships/hyperlink" Target="http://sigilathenaeum.tumblr.com/post/136758263877" TargetMode="External"/><Relationship Id="rId4" Type="http://schemas.openxmlformats.org/officeDocument/2006/relationships/hyperlink" Target="http://sigilathenaeum.tumblr.com/post/140846331840" TargetMode="External"/><Relationship Id="rId9" Type="http://schemas.openxmlformats.org/officeDocument/2006/relationships/hyperlink" Target="http://sigilathenaeum.tumblr.com/post/135711776727" TargetMode="External"/><Relationship Id="rId385" Type="http://schemas.openxmlformats.org/officeDocument/2006/relationships/hyperlink" Target="http://sigilathenaeum.tumblr.com/post/137939077196" TargetMode="External"/><Relationship Id="rId384" Type="http://schemas.openxmlformats.org/officeDocument/2006/relationships/hyperlink" Target="http://sigilathenaeum.tumblr.com/post/141165836889" TargetMode="External"/><Relationship Id="rId383" Type="http://schemas.openxmlformats.org/officeDocument/2006/relationships/hyperlink" Target="http://sigilathenaeum.tumblr.com/post/141276637467" TargetMode="External"/><Relationship Id="rId382" Type="http://schemas.openxmlformats.org/officeDocument/2006/relationships/hyperlink" Target="http://sigilathenaeum.tumblr.com/post/137941839401" TargetMode="External"/><Relationship Id="rId5" Type="http://schemas.openxmlformats.org/officeDocument/2006/relationships/hyperlink" Target="http://sigilathenaeum.tumblr.com/post/140819453780" TargetMode="External"/><Relationship Id="rId389" Type="http://schemas.openxmlformats.org/officeDocument/2006/relationships/hyperlink" Target="http://sigilathenaeum.tumblr.com/post/141253570822" TargetMode="External"/><Relationship Id="rId6" Type="http://schemas.openxmlformats.org/officeDocument/2006/relationships/hyperlink" Target="http://sigilathenaeum.tumblr.com/post/141115367934" TargetMode="External"/><Relationship Id="rId388" Type="http://schemas.openxmlformats.org/officeDocument/2006/relationships/hyperlink" Target="http://sigilathenaeum.tumblr.com/post/135711643767" TargetMode="External"/><Relationship Id="rId7" Type="http://schemas.openxmlformats.org/officeDocument/2006/relationships/hyperlink" Target="http://sigilathenaeum.tumblr.com/post/141194596779" TargetMode="External"/><Relationship Id="rId387" Type="http://schemas.openxmlformats.org/officeDocument/2006/relationships/hyperlink" Target="http://sigilathenaeum.tumblr.com/post/138008891650" TargetMode="External"/><Relationship Id="rId8" Type="http://schemas.openxmlformats.org/officeDocument/2006/relationships/hyperlink" Target="http://sigilathenaeum.tumblr.com/post/137851113997" TargetMode="External"/><Relationship Id="rId386" Type="http://schemas.openxmlformats.org/officeDocument/2006/relationships/hyperlink" Target="http://sigilathenaeum.tumblr.com/post/137947474282" TargetMode="External"/><Relationship Id="rId381" Type="http://schemas.openxmlformats.org/officeDocument/2006/relationships/hyperlink" Target="http://sigilathenaeum.tumblr.com/post/140867084840" TargetMode="External"/><Relationship Id="rId380" Type="http://schemas.openxmlformats.org/officeDocument/2006/relationships/hyperlink" Target="http://sigilathenaeum.tumblr.com/post/136262268002" TargetMode="External"/><Relationship Id="rId379" Type="http://schemas.openxmlformats.org/officeDocument/2006/relationships/hyperlink" Target="http://sigilathenaeum.tumblr.com/post/138012291296" TargetMode="External"/><Relationship Id="rId374" Type="http://schemas.openxmlformats.org/officeDocument/2006/relationships/hyperlink" Target="http://sigilathenaeum.tumblr.com/post/141108335914" TargetMode="External"/><Relationship Id="rId373" Type="http://schemas.openxmlformats.org/officeDocument/2006/relationships/hyperlink" Target="http://sigilathenaeum.tumblr.com/post/135853091192" TargetMode="External"/><Relationship Id="rId372" Type="http://schemas.openxmlformats.org/officeDocument/2006/relationships/hyperlink" Target="http://sigilathenaeum.tumblr.com/post/141169981165" TargetMode="External"/><Relationship Id="rId371" Type="http://schemas.openxmlformats.org/officeDocument/2006/relationships/hyperlink" Target="http://sigilathenaeum.tumblr.com/post/138248557952" TargetMode="External"/><Relationship Id="rId378" Type="http://schemas.openxmlformats.org/officeDocument/2006/relationships/hyperlink" Target="http://sigilathenaeum.tumblr.com/post/141180592589" TargetMode="External"/><Relationship Id="rId377" Type="http://schemas.openxmlformats.org/officeDocument/2006/relationships/hyperlink" Target="http://sigilathenaeum.tumblr.com/post/141056489541" TargetMode="External"/><Relationship Id="rId376" Type="http://schemas.openxmlformats.org/officeDocument/2006/relationships/hyperlink" Target="http://sigilathenaeum.tumblr.com/post/130438272807" TargetMode="External"/><Relationship Id="rId375" Type="http://schemas.openxmlformats.org/officeDocument/2006/relationships/hyperlink" Target="http://sigilathenaeum.tumblr.com/post/141040774145" TargetMode="External"/><Relationship Id="rId396" Type="http://schemas.openxmlformats.org/officeDocument/2006/relationships/hyperlink" Target="http://sigilathenaeum.tumblr.com/post/138248583717" TargetMode="External"/><Relationship Id="rId395" Type="http://schemas.openxmlformats.org/officeDocument/2006/relationships/hyperlink" Target="http://sigilathenaeum.tumblr.com/post/141108335914" TargetMode="External"/><Relationship Id="rId394" Type="http://schemas.openxmlformats.org/officeDocument/2006/relationships/hyperlink" Target="http://sigilathenaeum.tumblr.com/post/140832528075" TargetMode="External"/><Relationship Id="rId393" Type="http://schemas.openxmlformats.org/officeDocument/2006/relationships/hyperlink" Target="http://sigilathenaeum.tumblr.com/post/141209268879" TargetMode="External"/><Relationship Id="rId399" Type="http://schemas.openxmlformats.org/officeDocument/2006/relationships/hyperlink" Target="http://sigilathenaeum.tumblr.com/post/140894707683" TargetMode="External"/><Relationship Id="rId398" Type="http://schemas.openxmlformats.org/officeDocument/2006/relationships/hyperlink" Target="http://sigilathenaeum.tumblr.com/post/138248536164" TargetMode="External"/><Relationship Id="rId397" Type="http://schemas.openxmlformats.org/officeDocument/2006/relationships/hyperlink" Target="http://sigilathenaeum.tumblr.com/post/140863477841" TargetMode="External"/><Relationship Id="rId40" Type="http://schemas.openxmlformats.org/officeDocument/2006/relationships/hyperlink" Target="http://sigilathenaeum.tumblr.com/post/141057867560" TargetMode="External"/><Relationship Id="rId42" Type="http://schemas.openxmlformats.org/officeDocument/2006/relationships/hyperlink" Target="http://sigilathenaeum.tumblr.com/post/140801985242" TargetMode="External"/><Relationship Id="rId41" Type="http://schemas.openxmlformats.org/officeDocument/2006/relationships/hyperlink" Target="http://sigilathenaeum.tumblr.com/post/138189879832" TargetMode="External"/><Relationship Id="rId44" Type="http://schemas.openxmlformats.org/officeDocument/2006/relationships/hyperlink" Target="http://sigilathenaeum.tumblr.com/post/141258648625" TargetMode="External"/><Relationship Id="rId43" Type="http://schemas.openxmlformats.org/officeDocument/2006/relationships/hyperlink" Target="http://sigilathenaeum.tumblr.com/post/136432290172" TargetMode="External"/><Relationship Id="rId46" Type="http://schemas.openxmlformats.org/officeDocument/2006/relationships/hyperlink" Target="http://sigilathenaeum.tumblr.com/post/136363679107" TargetMode="External"/><Relationship Id="rId45" Type="http://schemas.openxmlformats.org/officeDocument/2006/relationships/hyperlink" Target="http://sigilathenaeum.tumblr.com/post/141177815746" TargetMode="External"/><Relationship Id="rId48" Type="http://schemas.openxmlformats.org/officeDocument/2006/relationships/hyperlink" Target="http://sigilathenaeum.tumblr.com/post/135606076402" TargetMode="External"/><Relationship Id="rId47" Type="http://schemas.openxmlformats.org/officeDocument/2006/relationships/hyperlink" Target="http://sigilathenaeum.tumblr.com/post/141231317053" TargetMode="External"/><Relationship Id="rId49" Type="http://schemas.openxmlformats.org/officeDocument/2006/relationships/hyperlink" Target="http://sigilathenaeum.tumblr.com/post/141242879751" TargetMode="External"/><Relationship Id="rId31" Type="http://schemas.openxmlformats.org/officeDocument/2006/relationships/hyperlink" Target="http://sigilathenaeum.tumblr.com/post/130406998407" TargetMode="External"/><Relationship Id="rId30" Type="http://schemas.openxmlformats.org/officeDocument/2006/relationships/hyperlink" Target="http://sigilathenaeum.tumblr.com/post/135852941537" TargetMode="External"/><Relationship Id="rId33" Type="http://schemas.openxmlformats.org/officeDocument/2006/relationships/hyperlink" Target="http://sigilathenaeum.tumblr.com/post/130294786732" TargetMode="External"/><Relationship Id="rId32" Type="http://schemas.openxmlformats.org/officeDocument/2006/relationships/hyperlink" Target="http://sigilathenaeum.tumblr.com/post/140934585433" TargetMode="External"/><Relationship Id="rId35" Type="http://schemas.openxmlformats.org/officeDocument/2006/relationships/hyperlink" Target="http://sigilathenaeum.tumblr.com/post/138248565977" TargetMode="External"/><Relationship Id="rId34" Type="http://schemas.openxmlformats.org/officeDocument/2006/relationships/hyperlink" Target="http://sigilathenaeum.tumblr.com/post/140824826561" TargetMode="External"/><Relationship Id="rId37" Type="http://schemas.openxmlformats.org/officeDocument/2006/relationships/hyperlink" Target="http://sigilathenaeum.tumblr.com/post/137929170317" TargetMode="External"/><Relationship Id="rId36" Type="http://schemas.openxmlformats.org/officeDocument/2006/relationships/hyperlink" Target="http://sigilathenaeum.tumblr.com/post/135853004122" TargetMode="External"/><Relationship Id="rId39" Type="http://schemas.openxmlformats.org/officeDocument/2006/relationships/hyperlink" Target="http://sigilathenaeum.tumblr.com/post/141247779206" TargetMode="External"/><Relationship Id="rId38" Type="http://schemas.openxmlformats.org/officeDocument/2006/relationships/hyperlink" Target="http://sigilathenaeum.tumblr.com/post/140903550496" TargetMode="External"/><Relationship Id="rId20" Type="http://schemas.openxmlformats.org/officeDocument/2006/relationships/hyperlink" Target="http://sigilathenaeum.tumblr.com/post/140887374989" TargetMode="External"/><Relationship Id="rId22" Type="http://schemas.openxmlformats.org/officeDocument/2006/relationships/hyperlink" Target="http://sigilathenaeum.tumblr.com/post/136757760437" TargetMode="External"/><Relationship Id="rId21" Type="http://schemas.openxmlformats.org/officeDocument/2006/relationships/hyperlink" Target="http://sigilathenaeum.tumblr.com/post/130437972342" TargetMode="External"/><Relationship Id="rId24" Type="http://schemas.openxmlformats.org/officeDocument/2006/relationships/hyperlink" Target="http://sigilathenaeum.tumblr.com/post/136363545462" TargetMode="External"/><Relationship Id="rId23" Type="http://schemas.openxmlformats.org/officeDocument/2006/relationships/hyperlink" Target="http://sigilathenaeum.tumblr.com/post/141197352575" TargetMode="External"/><Relationship Id="rId26" Type="http://schemas.openxmlformats.org/officeDocument/2006/relationships/hyperlink" Target="http://sigilathenaeum.tumblr.com/post/137989827548" TargetMode="External"/><Relationship Id="rId25" Type="http://schemas.openxmlformats.org/officeDocument/2006/relationships/hyperlink" Target="http://sigilathenaeum.tumblr.com/post/137870555578" TargetMode="External"/><Relationship Id="rId28" Type="http://schemas.openxmlformats.org/officeDocument/2006/relationships/hyperlink" Target="http://sigilathenaeum.tumblr.com/post/141249039070" TargetMode="External"/><Relationship Id="rId27" Type="http://schemas.openxmlformats.org/officeDocument/2006/relationships/hyperlink" Target="http://sigilathenaeum.tumblr.com/post/137851147307" TargetMode="External"/><Relationship Id="rId29" Type="http://schemas.openxmlformats.org/officeDocument/2006/relationships/hyperlink" Target="http://sigilathenaeum.tumblr.com/post/137996918906" TargetMode="External"/><Relationship Id="rId11" Type="http://schemas.openxmlformats.org/officeDocument/2006/relationships/hyperlink" Target="http://sigilathenaeum.tumblr.com/post/141195906472" TargetMode="External"/><Relationship Id="rId10" Type="http://schemas.openxmlformats.org/officeDocument/2006/relationships/hyperlink" Target="http://sigilathenaeum.tumblr.com/post/138248569552" TargetMode="External"/><Relationship Id="rId13" Type="http://schemas.openxmlformats.org/officeDocument/2006/relationships/hyperlink" Target="http://sigilathenaeum.tumblr.com/post/140937265182" TargetMode="External"/><Relationship Id="rId12" Type="http://schemas.openxmlformats.org/officeDocument/2006/relationships/hyperlink" Target="http://sigilathenaeum.tumblr.com/post/130237830602" TargetMode="External"/><Relationship Id="rId15" Type="http://schemas.openxmlformats.org/officeDocument/2006/relationships/hyperlink" Target="http://sigilathenaeum.tumblr.com/post/141232622605" TargetMode="External"/><Relationship Id="rId14" Type="http://schemas.openxmlformats.org/officeDocument/2006/relationships/hyperlink" Target="http://sigilathenaeum.tumblr.com/post/138248589082" TargetMode="External"/><Relationship Id="rId17" Type="http://schemas.openxmlformats.org/officeDocument/2006/relationships/hyperlink" Target="http://sigilathenaeum.tumblr.com/post/138248573032" TargetMode="External"/><Relationship Id="rId16" Type="http://schemas.openxmlformats.org/officeDocument/2006/relationships/hyperlink" Target="http://sigilathenaeum.tumblr.com/post/141063372847" TargetMode="External"/><Relationship Id="rId19" Type="http://schemas.openxmlformats.org/officeDocument/2006/relationships/hyperlink" Target="http://sigilathenaeum.tumblr.com/post/137877640947" TargetMode="External"/><Relationship Id="rId18" Type="http://schemas.openxmlformats.org/officeDocument/2006/relationships/hyperlink" Target="http://sigilathenaeum.tumblr.com/post/136363363237" TargetMode="External"/><Relationship Id="rId84" Type="http://schemas.openxmlformats.org/officeDocument/2006/relationships/hyperlink" Target="http://sigilathenaeum.tumblr.com/post/141122054966" TargetMode="External"/><Relationship Id="rId83" Type="http://schemas.openxmlformats.org/officeDocument/2006/relationships/hyperlink" Target="http://sigilathenaeum.tumblr.com/post/141044692632" TargetMode="External"/><Relationship Id="rId86" Type="http://schemas.openxmlformats.org/officeDocument/2006/relationships/hyperlink" Target="http://sigilathenaeum.tumblr.com/post/136262507727" TargetMode="External"/><Relationship Id="rId85" Type="http://schemas.openxmlformats.org/officeDocument/2006/relationships/hyperlink" Target="http://sigilathenaeum.tumblr.com/post/137924417238" TargetMode="External"/><Relationship Id="rId88" Type="http://schemas.openxmlformats.org/officeDocument/2006/relationships/hyperlink" Target="http://sigilathenaeum.tumblr.com/post/137935921521" TargetMode="External"/><Relationship Id="rId87" Type="http://schemas.openxmlformats.org/officeDocument/2006/relationships/hyperlink" Target="http://sigilathenaeum.tumblr.com/post/136262540132" TargetMode="External"/><Relationship Id="rId89" Type="http://schemas.openxmlformats.org/officeDocument/2006/relationships/hyperlink" Target="http://sigilathenaeum.tumblr.com/post/141239827414" TargetMode="External"/><Relationship Id="rId80" Type="http://schemas.openxmlformats.org/officeDocument/2006/relationships/hyperlink" Target="http://sigilathenaeum.tumblr.com/post/140906382784" TargetMode="External"/><Relationship Id="rId82" Type="http://schemas.openxmlformats.org/officeDocument/2006/relationships/hyperlink" Target="http://sigilathenaeum.tumblr.com/post/130438342577" TargetMode="External"/><Relationship Id="rId81" Type="http://schemas.openxmlformats.org/officeDocument/2006/relationships/hyperlink" Target="http://sigilathenaeum.tumblr.com/post/138013028442" TargetMode="External"/><Relationship Id="rId73" Type="http://schemas.openxmlformats.org/officeDocument/2006/relationships/hyperlink" Target="http://sigilathenaeum.tumblr.com/post/136363406782" TargetMode="External"/><Relationship Id="rId72" Type="http://schemas.openxmlformats.org/officeDocument/2006/relationships/hyperlink" Target="http://sigilathenaeum.tumblr.com/post/135605911662" TargetMode="External"/><Relationship Id="rId75" Type="http://schemas.openxmlformats.org/officeDocument/2006/relationships/hyperlink" Target="http://sigilathenaeum.tumblr.com/post/141200599912" TargetMode="External"/><Relationship Id="rId74" Type="http://schemas.openxmlformats.org/officeDocument/2006/relationships/hyperlink" Target="http://sigilathenaeum.tumblr.com/post/137934770023" TargetMode="External"/><Relationship Id="rId77" Type="http://schemas.openxmlformats.org/officeDocument/2006/relationships/hyperlink" Target="http://sigilathenaeum.tumblr.com/post/137919644227" TargetMode="External"/><Relationship Id="rId76" Type="http://schemas.openxmlformats.org/officeDocument/2006/relationships/hyperlink" Target="http://sigilathenaeum.tumblr.com/post/130438114592" TargetMode="External"/><Relationship Id="rId79" Type="http://schemas.openxmlformats.org/officeDocument/2006/relationships/hyperlink" Target="http://sigilathenaeum.tumblr.com/post/141179212191" TargetMode="External"/><Relationship Id="rId78" Type="http://schemas.openxmlformats.org/officeDocument/2006/relationships/hyperlink" Target="http://sigilathenaeum.tumblr.com/post/141162970426" TargetMode="External"/><Relationship Id="rId71" Type="http://schemas.openxmlformats.org/officeDocument/2006/relationships/hyperlink" Target="http://sigilathenaeum.tumblr.com/post/137861328046" TargetMode="External"/><Relationship Id="rId70" Type="http://schemas.openxmlformats.org/officeDocument/2006/relationships/hyperlink" Target="http://sigilathenaeum.tumblr.com/post/140874871905" TargetMode="External"/><Relationship Id="rId62" Type="http://schemas.openxmlformats.org/officeDocument/2006/relationships/hyperlink" Target="http://sigilathenaeum.tumblr.com/post/141160266955" TargetMode="External"/><Relationship Id="rId61" Type="http://schemas.openxmlformats.org/officeDocument/2006/relationships/hyperlink" Target="http://sigilathenaeum.tumblr.com/post/140889877010" TargetMode="External"/><Relationship Id="rId64" Type="http://schemas.openxmlformats.org/officeDocument/2006/relationships/hyperlink" Target="http://sigilathenaeum.tumblr.com/post/130362954597" TargetMode="External"/><Relationship Id="rId63" Type="http://schemas.openxmlformats.org/officeDocument/2006/relationships/hyperlink" Target="http://sigilathenaeum.tumblr.com/post/137876579315" TargetMode="External"/><Relationship Id="rId66" Type="http://schemas.openxmlformats.org/officeDocument/2006/relationships/hyperlink" Target="http://sigilathenaeum.tumblr.com/post/140869572737" TargetMode="External"/><Relationship Id="rId65" Type="http://schemas.openxmlformats.org/officeDocument/2006/relationships/hyperlink" Target="http://sigilathenaeum.tumblr.com/post/130362679197" TargetMode="External"/><Relationship Id="rId68" Type="http://schemas.openxmlformats.org/officeDocument/2006/relationships/hyperlink" Target="http://sigilathenaeum.tumblr.com/post/140826035634" TargetMode="External"/><Relationship Id="rId67" Type="http://schemas.openxmlformats.org/officeDocument/2006/relationships/hyperlink" Target="http://sigilathenaeum.tumblr.com/post/141201543185" TargetMode="External"/><Relationship Id="rId60" Type="http://schemas.openxmlformats.org/officeDocument/2006/relationships/hyperlink" Target="http://sigilathenaeum.tumblr.com/post/140827311466" TargetMode="External"/><Relationship Id="rId69" Type="http://schemas.openxmlformats.org/officeDocument/2006/relationships/hyperlink" Target="http://sigilathenaeum.tumblr.com/post/141188079978" TargetMode="External"/><Relationship Id="rId51" Type="http://schemas.openxmlformats.org/officeDocument/2006/relationships/hyperlink" Target="http://sigilathenaeum.tumblr.com/post/140873529760" TargetMode="External"/><Relationship Id="rId50" Type="http://schemas.openxmlformats.org/officeDocument/2006/relationships/hyperlink" Target="http://sigilathenaeum.tumblr.com/post/137942735298" TargetMode="External"/><Relationship Id="rId53" Type="http://schemas.openxmlformats.org/officeDocument/2006/relationships/hyperlink" Target="http://sigilathenaeum.tumblr.com/post/141252721584" TargetMode="External"/><Relationship Id="rId52" Type="http://schemas.openxmlformats.org/officeDocument/2006/relationships/hyperlink" Target="http://sigilathenaeum.tumblr.com/post/136363456307" TargetMode="External"/><Relationship Id="rId55" Type="http://schemas.openxmlformats.org/officeDocument/2006/relationships/hyperlink" Target="http://sigilathenaeum.tumblr.com/post/130307684327" TargetMode="External"/><Relationship Id="rId54" Type="http://schemas.openxmlformats.org/officeDocument/2006/relationships/hyperlink" Target="http://sigilathenaeum.tumblr.com/post/130438451737" TargetMode="External"/><Relationship Id="rId57" Type="http://schemas.openxmlformats.org/officeDocument/2006/relationships/hyperlink" Target="http://sigilathenaeum.tumblr.com/post/137875664594" TargetMode="External"/><Relationship Id="rId56" Type="http://schemas.openxmlformats.org/officeDocument/2006/relationships/hyperlink" Target="http://sigilathenaeum.tumblr.com/post/141197352575" TargetMode="External"/><Relationship Id="rId59" Type="http://schemas.openxmlformats.org/officeDocument/2006/relationships/hyperlink" Target="http://sigilathenaeum.tumblr.com/post/140868303137" TargetMode="External"/><Relationship Id="rId58" Type="http://schemas.openxmlformats.org/officeDocument/2006/relationships/hyperlink" Target="http://sigilathenaeum.tumblr.com/post/136432857317" TargetMode="External"/><Relationship Id="rId349" Type="http://schemas.openxmlformats.org/officeDocument/2006/relationships/hyperlink" Target="http://sigilathenaeum.tumblr.com/post/141059218036" TargetMode="External"/><Relationship Id="rId348" Type="http://schemas.openxmlformats.org/officeDocument/2006/relationships/hyperlink" Target="http://sigilathenaeum.tumblr.com/post/130406742357" TargetMode="External"/><Relationship Id="rId347" Type="http://schemas.openxmlformats.org/officeDocument/2006/relationships/hyperlink" Target="http://sigilathenaeum.tumblr.com/post/141189067320" TargetMode="External"/><Relationship Id="rId346" Type="http://schemas.openxmlformats.org/officeDocument/2006/relationships/hyperlink" Target="http://sigilathenaeum.tumblr.com/post/141059218036" TargetMode="External"/><Relationship Id="rId341" Type="http://schemas.openxmlformats.org/officeDocument/2006/relationships/hyperlink" Target="http://sigilathenaeum.tumblr.com/post/137993303238" TargetMode="External"/><Relationship Id="rId340" Type="http://schemas.openxmlformats.org/officeDocument/2006/relationships/hyperlink" Target="http://sigilathenaeum.tumblr.com/post/136432768967" TargetMode="External"/><Relationship Id="rId345" Type="http://schemas.openxmlformats.org/officeDocument/2006/relationships/hyperlink" Target="http://sigilathenaeum.tumblr.com/post/140881288443" TargetMode="External"/><Relationship Id="rId344" Type="http://schemas.openxmlformats.org/officeDocument/2006/relationships/hyperlink" Target="http://sigilathenaeum.tumblr.com/post/137857075436" TargetMode="External"/><Relationship Id="rId343" Type="http://schemas.openxmlformats.org/officeDocument/2006/relationships/hyperlink" Target="http://sigilathenaeum.tumblr.com/post/141240900242" TargetMode="External"/><Relationship Id="rId342" Type="http://schemas.openxmlformats.org/officeDocument/2006/relationships/hyperlink" Target="http://sigilathenaeum.tumblr.com/post/137998681944" TargetMode="External"/><Relationship Id="rId338" Type="http://schemas.openxmlformats.org/officeDocument/2006/relationships/hyperlink" Target="http://sigilathenaeum.tumblr.com/post/130362791742" TargetMode="External"/><Relationship Id="rId337" Type="http://schemas.openxmlformats.org/officeDocument/2006/relationships/hyperlink" Target="http://sigilathenaeum.tumblr.com/post/141276608132" TargetMode="External"/><Relationship Id="rId336" Type="http://schemas.openxmlformats.org/officeDocument/2006/relationships/hyperlink" Target="http://sigilathenaeum.tumblr.com/post/140838022263" TargetMode="External"/><Relationship Id="rId335" Type="http://schemas.openxmlformats.org/officeDocument/2006/relationships/hyperlink" Target="http://sigilathenaeum.tumblr.com/post/141039520747" TargetMode="External"/><Relationship Id="rId339" Type="http://schemas.openxmlformats.org/officeDocument/2006/relationships/hyperlink" Target="http://sigilathenaeum.tumblr.com/post/141109796477" TargetMode="External"/><Relationship Id="rId330" Type="http://schemas.openxmlformats.org/officeDocument/2006/relationships/hyperlink" Target="http://sigilathenaeum.tumblr.com/post/141204701661" TargetMode="External"/><Relationship Id="rId334" Type="http://schemas.openxmlformats.org/officeDocument/2006/relationships/hyperlink" Target="http://sigilathenaeum.tumblr.com/post/140904941759" TargetMode="External"/><Relationship Id="rId333" Type="http://schemas.openxmlformats.org/officeDocument/2006/relationships/hyperlink" Target="http://sigilathenaeum.tumblr.com/post/141061965778" TargetMode="External"/><Relationship Id="rId332" Type="http://schemas.openxmlformats.org/officeDocument/2006/relationships/hyperlink" Target="http://sigilathenaeum.tumblr.com/post/140872334336" TargetMode="External"/><Relationship Id="rId331" Type="http://schemas.openxmlformats.org/officeDocument/2006/relationships/hyperlink" Target="http://sigilathenaeum.tumblr.com/post/141255457447" TargetMode="External"/><Relationship Id="rId370" Type="http://schemas.openxmlformats.org/officeDocument/2006/relationships/hyperlink" Target="http://sigilathenaeum.tumblr.com/post/140816769582" TargetMode="External"/><Relationship Id="rId369" Type="http://schemas.openxmlformats.org/officeDocument/2006/relationships/hyperlink" Target="http://sigilathenaeum.tumblr.com/post/140843817863" TargetMode="External"/><Relationship Id="rId368" Type="http://schemas.openxmlformats.org/officeDocument/2006/relationships/hyperlink" Target="http://sigilathenaeum.tumblr.com/post/140865843255" TargetMode="External"/><Relationship Id="rId363" Type="http://schemas.openxmlformats.org/officeDocument/2006/relationships/hyperlink" Target="http://sigilathenaeum.tumblr.com/post/137914920267" TargetMode="External"/><Relationship Id="rId362" Type="http://schemas.openxmlformats.org/officeDocument/2006/relationships/hyperlink" Target="http://sigilathenaeum.tumblr.com/post/138248589082" TargetMode="External"/><Relationship Id="rId361" Type="http://schemas.openxmlformats.org/officeDocument/2006/relationships/hyperlink" Target="http://sigilathenaeum.tumblr.com/post/141238657781" TargetMode="External"/><Relationship Id="rId360" Type="http://schemas.openxmlformats.org/officeDocument/2006/relationships/hyperlink" Target="http://sigilathenaeum.tumblr.com/post/140803059406" TargetMode="External"/><Relationship Id="rId367" Type="http://schemas.openxmlformats.org/officeDocument/2006/relationships/hyperlink" Target="http://sigilathenaeum.tumblr.com/post/136758117687" TargetMode="External"/><Relationship Id="rId366" Type="http://schemas.openxmlformats.org/officeDocument/2006/relationships/hyperlink" Target="http://sigilathenaeum.tumblr.com/post/138003785553" TargetMode="External"/><Relationship Id="rId365" Type="http://schemas.openxmlformats.org/officeDocument/2006/relationships/hyperlink" Target="http://sigilathenaeum.tumblr.com/post/141202568241" TargetMode="External"/><Relationship Id="rId364" Type="http://schemas.openxmlformats.org/officeDocument/2006/relationships/hyperlink" Target="http://sigilathenaeum.tumblr.com/post/130307592507" TargetMode="External"/><Relationship Id="rId95" Type="http://schemas.openxmlformats.org/officeDocument/2006/relationships/hyperlink" Target="http://sigilathenaeum.tumblr.com/post/137940020917" TargetMode="External"/><Relationship Id="rId94" Type="http://schemas.openxmlformats.org/officeDocument/2006/relationships/hyperlink" Target="http://sigilathenaeum.tumblr.com/post/137852639660" TargetMode="External"/><Relationship Id="rId97" Type="http://schemas.openxmlformats.org/officeDocument/2006/relationships/hyperlink" Target="http://sigilathenaeum.tumblr.com/post/137872206235" TargetMode="External"/><Relationship Id="rId96" Type="http://schemas.openxmlformats.org/officeDocument/2006/relationships/hyperlink" Target="http://sigilathenaeum.tumblr.com/post/137866026648" TargetMode="External"/><Relationship Id="rId99" Type="http://schemas.openxmlformats.org/officeDocument/2006/relationships/hyperlink" Target="http://sigilathenaeum.tumblr.com/post/141047600221" TargetMode="External"/><Relationship Id="rId98" Type="http://schemas.openxmlformats.org/officeDocument/2006/relationships/hyperlink" Target="http://sigilathenaeum.tumblr.com/post/141046223836" TargetMode="External"/><Relationship Id="rId91" Type="http://schemas.openxmlformats.org/officeDocument/2006/relationships/hyperlink" Target="http://sigilathenaeum.tumblr.com/post/136363643607" TargetMode="External"/><Relationship Id="rId90" Type="http://schemas.openxmlformats.org/officeDocument/2006/relationships/hyperlink" Target="http://sigilathenaeum.tumblr.com/post/141203627516" TargetMode="External"/><Relationship Id="rId93" Type="http://schemas.openxmlformats.org/officeDocument/2006/relationships/hyperlink" Target="http://sigilathenaeum.tumblr.com/post/137880059442" TargetMode="External"/><Relationship Id="rId92" Type="http://schemas.openxmlformats.org/officeDocument/2006/relationships/hyperlink" Target="http://sigilathenaeum.tumblr.com/post/140886167462" TargetMode="External"/><Relationship Id="rId359" Type="http://schemas.openxmlformats.org/officeDocument/2006/relationships/hyperlink" Target="http://sigilathenaeum.tumblr.com/post/136432952347" TargetMode="External"/><Relationship Id="rId358" Type="http://schemas.openxmlformats.org/officeDocument/2006/relationships/hyperlink" Target="http://sigilathenaeum.tumblr.com/post/141192782374" TargetMode="External"/><Relationship Id="rId357" Type="http://schemas.openxmlformats.org/officeDocument/2006/relationships/hyperlink" Target="http://sigilathenaeum.tumblr.com/post/141198839185" TargetMode="External"/><Relationship Id="rId352" Type="http://schemas.openxmlformats.org/officeDocument/2006/relationships/hyperlink" Target="http://sigilathenaeum.tumblr.com/post/140889877010" TargetMode="External"/><Relationship Id="rId351" Type="http://schemas.openxmlformats.org/officeDocument/2006/relationships/hyperlink" Target="http://sigilathenaeum.tumblr.com/post/137859963165" TargetMode="External"/><Relationship Id="rId350" Type="http://schemas.openxmlformats.org/officeDocument/2006/relationships/hyperlink" Target="http://sigilathenaeum.tumblr.com/post/140860935282" TargetMode="External"/><Relationship Id="rId356" Type="http://schemas.openxmlformats.org/officeDocument/2006/relationships/hyperlink" Target="http://sigilathenaeum.tumblr.com/post/140807656035" TargetMode="External"/><Relationship Id="rId355" Type="http://schemas.openxmlformats.org/officeDocument/2006/relationships/hyperlink" Target="http://sigilathenaeum.tumblr.com/post/138201261739" TargetMode="External"/><Relationship Id="rId354" Type="http://schemas.openxmlformats.org/officeDocument/2006/relationships/hyperlink" Target="http://sigilathenaeum.tumblr.com/post/138248578937" TargetMode="External"/><Relationship Id="rId353" Type="http://schemas.openxmlformats.org/officeDocument/2006/relationships/hyperlink" Target="http://sigilathenaeum.tumblr.com/post/140877501990" TargetMode="External"/><Relationship Id="rId305" Type="http://schemas.openxmlformats.org/officeDocument/2006/relationships/hyperlink" Target="http://sigilathenaeum.tumblr.com/post/140929198171" TargetMode="External"/><Relationship Id="rId304" Type="http://schemas.openxmlformats.org/officeDocument/2006/relationships/hyperlink" Target="http://sigilathenaeum.tumblr.com/post/130581975862" TargetMode="External"/><Relationship Id="rId303" Type="http://schemas.openxmlformats.org/officeDocument/2006/relationships/hyperlink" Target="http://sigilathenaeum.tumblr.com/post/141175117057" TargetMode="External"/><Relationship Id="rId302" Type="http://schemas.openxmlformats.org/officeDocument/2006/relationships/hyperlink" Target="http://sigilathenaeum.tumblr.com/post/130363025167" TargetMode="External"/><Relationship Id="rId309" Type="http://schemas.openxmlformats.org/officeDocument/2006/relationships/hyperlink" Target="http://sigilathenaeum.tumblr.com/post/135853091192" TargetMode="External"/><Relationship Id="rId308" Type="http://schemas.openxmlformats.org/officeDocument/2006/relationships/hyperlink" Target="http://sigilathenaeum.tumblr.com/post/141184634363" TargetMode="External"/><Relationship Id="rId307" Type="http://schemas.openxmlformats.org/officeDocument/2006/relationships/hyperlink" Target="http://sigilathenaeum.tumblr.com/post/136432952347" TargetMode="External"/><Relationship Id="rId306" Type="http://schemas.openxmlformats.org/officeDocument/2006/relationships/hyperlink" Target="http://sigilathenaeum.tumblr.com/post/137926008935" TargetMode="External"/><Relationship Id="rId301" Type="http://schemas.openxmlformats.org/officeDocument/2006/relationships/hyperlink" Target="http://sigilathenaeum.tumblr.com/post/137988146863" TargetMode="External"/><Relationship Id="rId300" Type="http://schemas.openxmlformats.org/officeDocument/2006/relationships/hyperlink" Target="http://sigilathenaeum.tumblr.com/post/140935933157" TargetMode="External"/><Relationship Id="rId327" Type="http://schemas.openxmlformats.org/officeDocument/2006/relationships/hyperlink" Target="http://sigilathenaeum.tumblr.com/post/140831177060" TargetMode="External"/><Relationship Id="rId326" Type="http://schemas.openxmlformats.org/officeDocument/2006/relationships/hyperlink" Target="http://sigilathenaeum.tumblr.com/post/135711556947" TargetMode="External"/><Relationship Id="rId325" Type="http://schemas.openxmlformats.org/officeDocument/2006/relationships/hyperlink" Target="http://sigilathenaeum.tumblr.com/post/140882535269" TargetMode="External"/><Relationship Id="rId324" Type="http://schemas.openxmlformats.org/officeDocument/2006/relationships/hyperlink" Target="http://sigilathenaeum.tumblr.com/post/137863835653" TargetMode="External"/><Relationship Id="rId329" Type="http://schemas.openxmlformats.org/officeDocument/2006/relationships/hyperlink" Target="http://sigilathenaeum.tumblr.com/post/130438641937" TargetMode="External"/><Relationship Id="rId328" Type="http://schemas.openxmlformats.org/officeDocument/2006/relationships/hyperlink" Target="http://sigilathenaeum.tumblr.com/post/141200599912" TargetMode="External"/><Relationship Id="rId323" Type="http://schemas.openxmlformats.org/officeDocument/2006/relationships/hyperlink" Target="http://sigilathenaeum.tumblr.com/post/137986475246" TargetMode="External"/><Relationship Id="rId322" Type="http://schemas.openxmlformats.org/officeDocument/2006/relationships/hyperlink" Target="http://sigilathenaeum.tumblr.com/post/137850986042" TargetMode="External"/><Relationship Id="rId321" Type="http://schemas.openxmlformats.org/officeDocument/2006/relationships/hyperlink" Target="http://sigilathenaeum.tumblr.com/post/135711988147" TargetMode="External"/><Relationship Id="rId320" Type="http://schemas.openxmlformats.org/officeDocument/2006/relationships/hyperlink" Target="http://sigilathenaeum.tumblr.com/post/136363329557" TargetMode="External"/><Relationship Id="rId316" Type="http://schemas.openxmlformats.org/officeDocument/2006/relationships/hyperlink" Target="http://sigilathenaeum.tumblr.com/post/140808885331" TargetMode="External"/><Relationship Id="rId315" Type="http://schemas.openxmlformats.org/officeDocument/2006/relationships/hyperlink" Target="http://sigilathenaeum.tumblr.com/post/140862271048" TargetMode="External"/><Relationship Id="rId314" Type="http://schemas.openxmlformats.org/officeDocument/2006/relationships/hyperlink" Target="http://sigilathenaeum.tumblr.com/post/141234403742" TargetMode="External"/><Relationship Id="rId313" Type="http://schemas.openxmlformats.org/officeDocument/2006/relationships/hyperlink" Target="http://sigilathenaeum.tumblr.com/post/137873016093" TargetMode="External"/><Relationship Id="rId319" Type="http://schemas.openxmlformats.org/officeDocument/2006/relationships/hyperlink" Target="http://sigilathenaeum.tumblr.com/post/137868866071" TargetMode="External"/><Relationship Id="rId318" Type="http://schemas.openxmlformats.org/officeDocument/2006/relationships/hyperlink" Target="http://sigilathenaeum.tumblr.com/post/136262417197" TargetMode="External"/><Relationship Id="rId317" Type="http://schemas.openxmlformats.org/officeDocument/2006/relationships/hyperlink" Target="http://sigilathenaeum.tumblr.com/post/140818061926" TargetMode="External"/><Relationship Id="rId312" Type="http://schemas.openxmlformats.org/officeDocument/2006/relationships/hyperlink" Target="http://sigilathenaeum.tumblr.com/post/141208105320" TargetMode="External"/><Relationship Id="rId311" Type="http://schemas.openxmlformats.org/officeDocument/2006/relationships/hyperlink" Target="http://sigilathenaeum.tumblr.com/post/137933505257" TargetMode="External"/><Relationship Id="rId310" Type="http://schemas.openxmlformats.org/officeDocument/2006/relationships/hyperlink" Target="http://sigilathenaeum.tumblr.com/post/141192782374" TargetMode="External"/><Relationship Id="rId297" Type="http://schemas.openxmlformats.org/officeDocument/2006/relationships/hyperlink" Target="http://sigilathenaeum.tumblr.com/post/136432455827" TargetMode="External"/><Relationship Id="rId296" Type="http://schemas.openxmlformats.org/officeDocument/2006/relationships/hyperlink" Target="http://sigilathenaeum.tumblr.com/post/141189936840" TargetMode="External"/><Relationship Id="rId295" Type="http://schemas.openxmlformats.org/officeDocument/2006/relationships/hyperlink" Target="http://sigilathenaeum.tumblr.com/post/140898853797" TargetMode="External"/><Relationship Id="rId294" Type="http://schemas.openxmlformats.org/officeDocument/2006/relationships/hyperlink" Target="http://sigilathenaeum.tumblr.com/post/137945362893" TargetMode="External"/><Relationship Id="rId299" Type="http://schemas.openxmlformats.org/officeDocument/2006/relationships/hyperlink" Target="http://sigilathenaeum.tumblr.com/post/138248555252" TargetMode="External"/><Relationship Id="rId298" Type="http://schemas.openxmlformats.org/officeDocument/2006/relationships/hyperlink" Target="https://sigilathenaeum.tumblr.com/post/624382007500308481" TargetMode="External"/><Relationship Id="rId271" Type="http://schemas.openxmlformats.org/officeDocument/2006/relationships/hyperlink" Target="http://sigilathenaeum.tumblr.com/post/141205828375" TargetMode="External"/><Relationship Id="rId270" Type="http://schemas.openxmlformats.org/officeDocument/2006/relationships/hyperlink" Target="http://sigilathenaeum.tumblr.com/post/141228776176" TargetMode="External"/><Relationship Id="rId269" Type="http://schemas.openxmlformats.org/officeDocument/2006/relationships/hyperlink" Target="http://sigilathenaeum.tumblr.com/post/137954472162" TargetMode="External"/><Relationship Id="rId264" Type="http://schemas.openxmlformats.org/officeDocument/2006/relationships/hyperlink" Target="http://sigilathenaeum.tumblr.com/post/140820833998" TargetMode="External"/><Relationship Id="rId263" Type="http://schemas.openxmlformats.org/officeDocument/2006/relationships/hyperlink" Target="http://sigilathenaeum.tumblr.com/post/140899735572" TargetMode="External"/><Relationship Id="rId262" Type="http://schemas.openxmlformats.org/officeDocument/2006/relationships/hyperlink" Target="http://sigilathenaeum.tumblr.com/post/141250364553" TargetMode="External"/><Relationship Id="rId261" Type="http://schemas.openxmlformats.org/officeDocument/2006/relationships/hyperlink" Target="http://sigilathenaeum.tumblr.com/post/141114001335" TargetMode="External"/><Relationship Id="rId268" Type="http://schemas.openxmlformats.org/officeDocument/2006/relationships/hyperlink" Target="http://sigilathenaeum.tumblr.com/post/140908899674" TargetMode="External"/><Relationship Id="rId267" Type="http://schemas.openxmlformats.org/officeDocument/2006/relationships/hyperlink" Target="http://sigilathenaeum.tumblr.com/post/140925009745" TargetMode="External"/><Relationship Id="rId266" Type="http://schemas.openxmlformats.org/officeDocument/2006/relationships/hyperlink" Target="http://sigilathenaeum.tumblr.com/post/141233973210" TargetMode="External"/><Relationship Id="rId265" Type="http://schemas.openxmlformats.org/officeDocument/2006/relationships/hyperlink" Target="http://sigilathenaeum.tumblr.com/post/140883741976" TargetMode="External"/><Relationship Id="rId260" Type="http://schemas.openxmlformats.org/officeDocument/2006/relationships/hyperlink" Target="http://sigilathenaeum.tumblr.com/post/140829876470" TargetMode="External"/><Relationship Id="rId259" Type="http://schemas.openxmlformats.org/officeDocument/2006/relationships/hyperlink" Target="http://sigilathenaeum.tumblr.com/post/137955816947" TargetMode="External"/><Relationship Id="rId258" Type="http://schemas.openxmlformats.org/officeDocument/2006/relationships/hyperlink" Target="http://sigilathenaeum.tumblr.com/post/136757892707" TargetMode="External"/><Relationship Id="rId253" Type="http://schemas.openxmlformats.org/officeDocument/2006/relationships/hyperlink" Target="http://sigilathenaeum.tumblr.com/post/136432544717" TargetMode="External"/><Relationship Id="rId252" Type="http://schemas.openxmlformats.org/officeDocument/2006/relationships/hyperlink" Target="http://sigilathenaeum.tumblr.com/post/130363155877" TargetMode="External"/><Relationship Id="rId251" Type="http://schemas.openxmlformats.org/officeDocument/2006/relationships/hyperlink" Target="http://sigilathenaeum.tumblr.com/post/130437972342" TargetMode="External"/><Relationship Id="rId250" Type="http://schemas.openxmlformats.org/officeDocument/2006/relationships/hyperlink" Target="http://sigilathenaeum.tumblr.com/post/140896907633" TargetMode="External"/><Relationship Id="rId257" Type="http://schemas.openxmlformats.org/officeDocument/2006/relationships/hyperlink" Target="http://sigilathenaeum.tumblr.com/post/141038292269" TargetMode="External"/><Relationship Id="rId256" Type="http://schemas.openxmlformats.org/officeDocument/2006/relationships/hyperlink" Target="http://sigilathenaeum.tumblr.com/post/141244547554" TargetMode="External"/><Relationship Id="rId255" Type="http://schemas.openxmlformats.org/officeDocument/2006/relationships/hyperlink" Target="http://sigilathenaeum.tumblr.com/post/137949995279" TargetMode="External"/><Relationship Id="rId254" Type="http://schemas.openxmlformats.org/officeDocument/2006/relationships/hyperlink" Target="http://sigilathenaeum.tumblr.com/post/130582284757" TargetMode="External"/><Relationship Id="rId293" Type="http://schemas.openxmlformats.org/officeDocument/2006/relationships/hyperlink" Target="http://sigilathenaeum.tumblr.com/post/141274793209" TargetMode="External"/><Relationship Id="rId292" Type="http://schemas.openxmlformats.org/officeDocument/2006/relationships/hyperlink" Target="http://sigilathenaeum.tumblr.com/post/137993303238" TargetMode="External"/><Relationship Id="rId291" Type="http://schemas.openxmlformats.org/officeDocument/2006/relationships/hyperlink" Target="http://sigilathenaeum.tumblr.com/post/135711884832" TargetMode="External"/><Relationship Id="rId290" Type="http://schemas.openxmlformats.org/officeDocument/2006/relationships/hyperlink" Target="http://sigilathenaeum.tumblr.com/post/137918083931" TargetMode="External"/><Relationship Id="rId286" Type="http://schemas.openxmlformats.org/officeDocument/2006/relationships/hyperlink" Target="http://sigilathenaeum.tumblr.com/post/141035890567" TargetMode="External"/><Relationship Id="rId285" Type="http://schemas.openxmlformats.org/officeDocument/2006/relationships/hyperlink" Target="http://sigilathenaeum.tumblr.com/post/137918083931" TargetMode="External"/><Relationship Id="rId284" Type="http://schemas.openxmlformats.org/officeDocument/2006/relationships/hyperlink" Target="http://sigilathenaeum.tumblr.com/post/138010713489" TargetMode="External"/><Relationship Id="rId283" Type="http://schemas.openxmlformats.org/officeDocument/2006/relationships/hyperlink" Target="http://sigilathenaeum.tumblr.com/post/137873835053" TargetMode="External"/><Relationship Id="rId289" Type="http://schemas.openxmlformats.org/officeDocument/2006/relationships/hyperlink" Target="http://sigilathenaeum.tumblr.com/post/141236486445" TargetMode="External"/><Relationship Id="rId288" Type="http://schemas.openxmlformats.org/officeDocument/2006/relationships/hyperlink" Target="http://sigilathenaeum.tumblr.com/post/140876213614" TargetMode="External"/><Relationship Id="rId287" Type="http://schemas.openxmlformats.org/officeDocument/2006/relationships/hyperlink" Target="http://sigilathenaeum.tumblr.com/post/138204550295" TargetMode="External"/><Relationship Id="rId282" Type="http://schemas.openxmlformats.org/officeDocument/2006/relationships/hyperlink" Target="http://sigilathenaeum.tumblr.com/post/138206255131" TargetMode="External"/><Relationship Id="rId281" Type="http://schemas.openxmlformats.org/officeDocument/2006/relationships/hyperlink" Target="http://sigilathenaeum.tumblr.com/post/140902850202" TargetMode="External"/><Relationship Id="rId280" Type="http://schemas.openxmlformats.org/officeDocument/2006/relationships/hyperlink" Target="http://sigilathenaeum.tumblr.com/post/137854139652" TargetMode="External"/><Relationship Id="rId275" Type="http://schemas.openxmlformats.org/officeDocument/2006/relationships/hyperlink" Target="http://sigilathenaeum.tumblr.com/post/130406867142" TargetMode="External"/><Relationship Id="rId274" Type="http://schemas.openxmlformats.org/officeDocument/2006/relationships/hyperlink" Target="http://sigilathenaeum.tumblr.com/post/137940937573" TargetMode="External"/><Relationship Id="rId273" Type="http://schemas.openxmlformats.org/officeDocument/2006/relationships/hyperlink" Target="http://sigilathenaeum.tumblr.com/post/140828578708" TargetMode="External"/><Relationship Id="rId272" Type="http://schemas.openxmlformats.org/officeDocument/2006/relationships/hyperlink" Target="http://sigilathenaeum.tumblr.com/post/141173829688" TargetMode="External"/><Relationship Id="rId279" Type="http://schemas.openxmlformats.org/officeDocument/2006/relationships/hyperlink" Target="http://sigilathenaeum.tumblr.com/post/138205444987" TargetMode="External"/><Relationship Id="rId278" Type="http://schemas.openxmlformats.org/officeDocument/2006/relationships/hyperlink" Target="http://sigilathenaeum.tumblr.com/post/130438832582" TargetMode="External"/><Relationship Id="rId277" Type="http://schemas.openxmlformats.org/officeDocument/2006/relationships/hyperlink" Target="http://sigilathenaeum.tumblr.com/post/140806485560" TargetMode="External"/><Relationship Id="rId276" Type="http://schemas.openxmlformats.org/officeDocument/2006/relationships/hyperlink" Target="http://sigilathenaeum.tumblr.com/post/138199924162" TargetMode="External"/><Relationship Id="rId228" Type="http://schemas.openxmlformats.org/officeDocument/2006/relationships/hyperlink" Target="http://sigilathenaeum.tumblr.com/post/140847683600" TargetMode="External"/><Relationship Id="rId227" Type="http://schemas.openxmlformats.org/officeDocument/2006/relationships/hyperlink" Target="http://sigilathenaeum.tumblr.com/post/130438620992" TargetMode="External"/><Relationship Id="rId226" Type="http://schemas.openxmlformats.org/officeDocument/2006/relationships/hyperlink" Target="http://sigilathenaeum.tumblr.com/post/140888624419" TargetMode="External"/><Relationship Id="rId225" Type="http://schemas.openxmlformats.org/officeDocument/2006/relationships/hyperlink" Target="http://sigilathenaeum.tumblr.com/post/136757920997" TargetMode="External"/><Relationship Id="rId229" Type="http://schemas.openxmlformats.org/officeDocument/2006/relationships/hyperlink" Target="http://sigilathenaeum.tumblr.com/post/135711556947" TargetMode="External"/><Relationship Id="rId220" Type="http://schemas.openxmlformats.org/officeDocument/2006/relationships/hyperlink" Target="http://sigilathenaeum.tumblr.com/post/137922794890" TargetMode="External"/><Relationship Id="rId224" Type="http://schemas.openxmlformats.org/officeDocument/2006/relationships/hyperlink" Target="http://sigilathenaeum.tumblr.com/post/136262029282" TargetMode="External"/><Relationship Id="rId223" Type="http://schemas.openxmlformats.org/officeDocument/2006/relationships/hyperlink" Target="http://sigilathenaeum.tumblr.com/post/138207720454" TargetMode="External"/><Relationship Id="rId222" Type="http://schemas.openxmlformats.org/officeDocument/2006/relationships/hyperlink" Target="http://sigilathenaeum.tumblr.com/post/140848302735" TargetMode="External"/><Relationship Id="rId221" Type="http://schemas.openxmlformats.org/officeDocument/2006/relationships/hyperlink" Target="http://sigilathenaeum.tumblr.com/post/140835303876" TargetMode="External"/><Relationship Id="rId217" Type="http://schemas.openxmlformats.org/officeDocument/2006/relationships/hyperlink" Target="http://sigilathenaeum.tumblr.com/post/135711556947" TargetMode="External"/><Relationship Id="rId216" Type="http://schemas.openxmlformats.org/officeDocument/2006/relationships/hyperlink" Target="http://sigilathenaeum.tumblr.com/post/141037075464" TargetMode="External"/><Relationship Id="rId215" Type="http://schemas.openxmlformats.org/officeDocument/2006/relationships/hyperlink" Target="http://sigilathenaeum.tumblr.com/post/137944467189" TargetMode="External"/><Relationship Id="rId214" Type="http://schemas.openxmlformats.org/officeDocument/2006/relationships/hyperlink" Target="http://sigilathenaeum.tumblr.com/post/141053599067" TargetMode="External"/><Relationship Id="rId219" Type="http://schemas.openxmlformats.org/officeDocument/2006/relationships/hyperlink" Target="http://sigilathenaeum.tumblr.com/post/140931849190" TargetMode="External"/><Relationship Id="rId218" Type="http://schemas.openxmlformats.org/officeDocument/2006/relationships/hyperlink" Target="http://sigilathenaeum.tumblr.com/post/130582098202" TargetMode="External"/><Relationship Id="rId213" Type="http://schemas.openxmlformats.org/officeDocument/2006/relationships/hyperlink" Target="http://sigilathenaeum.tumblr.com/post/138248578937" TargetMode="External"/><Relationship Id="rId212" Type="http://schemas.openxmlformats.org/officeDocument/2006/relationships/hyperlink" Target="http://sigilathenaeum.tumblr.com/post/141034717745" TargetMode="External"/><Relationship Id="rId211" Type="http://schemas.openxmlformats.org/officeDocument/2006/relationships/hyperlink" Target="http://sigilathenaeum.tumblr.com/post/140930465320" TargetMode="External"/><Relationship Id="rId210" Type="http://schemas.openxmlformats.org/officeDocument/2006/relationships/hyperlink" Target="http://sigilathenaeum.tumblr.com/post/138248589082" TargetMode="External"/><Relationship Id="rId249" Type="http://schemas.openxmlformats.org/officeDocument/2006/relationships/hyperlink" Target="http://sigilathenaeum.tumblr.com/post/140908076414" TargetMode="External"/><Relationship Id="rId248" Type="http://schemas.openxmlformats.org/officeDocument/2006/relationships/hyperlink" Target="http://sigilathenaeum.tumblr.com/post/140878774488" TargetMode="External"/><Relationship Id="rId247" Type="http://schemas.openxmlformats.org/officeDocument/2006/relationships/hyperlink" Target="http://sigilathenaeum.tumblr.com/post/137951407312" TargetMode="External"/><Relationship Id="rId242" Type="http://schemas.openxmlformats.org/officeDocument/2006/relationships/hyperlink" Target="http://sigilathenaeum.tumblr.com/post/130309731062" TargetMode="External"/><Relationship Id="rId241" Type="http://schemas.openxmlformats.org/officeDocument/2006/relationships/hyperlink" Target="http://sigilathenaeum.tumblr.com/post/137855604447" TargetMode="External"/><Relationship Id="rId240" Type="http://schemas.openxmlformats.org/officeDocument/2006/relationships/hyperlink" Target="http://sigilathenaeum.tumblr.com/post/141256482971" TargetMode="External"/><Relationship Id="rId246" Type="http://schemas.openxmlformats.org/officeDocument/2006/relationships/hyperlink" Target="http://sigilathenaeum.tumblr.com/post/140811376262" TargetMode="External"/><Relationship Id="rId245" Type="http://schemas.openxmlformats.org/officeDocument/2006/relationships/hyperlink" Target="http://sigilathenaeum.tumblr.com/post/136432290172" TargetMode="External"/><Relationship Id="rId244" Type="http://schemas.openxmlformats.org/officeDocument/2006/relationships/hyperlink" Target="http://sigilathenaeum.tumblr.com/post/140848893691" TargetMode="External"/><Relationship Id="rId243" Type="http://schemas.openxmlformats.org/officeDocument/2006/relationships/hyperlink" Target="http://sigilathenaeum.tumblr.com/post/140933217428" TargetMode="External"/><Relationship Id="rId239" Type="http://schemas.openxmlformats.org/officeDocument/2006/relationships/hyperlink" Target="http://sigilathenaeum.tumblr.com/post/141246583232" TargetMode="External"/><Relationship Id="rId238" Type="http://schemas.openxmlformats.org/officeDocument/2006/relationships/hyperlink" Target="http://sigilathenaeum.tumblr.com/post/141168649227" TargetMode="External"/><Relationship Id="rId237" Type="http://schemas.openxmlformats.org/officeDocument/2006/relationships/hyperlink" Target="http://sigilathenaeum.tumblr.com/post/140870868636" TargetMode="External"/><Relationship Id="rId236" Type="http://schemas.openxmlformats.org/officeDocument/2006/relationships/hyperlink" Target="http://sigilathenaeum.tumblr.com/post/141052121773" TargetMode="External"/><Relationship Id="rId231" Type="http://schemas.openxmlformats.org/officeDocument/2006/relationships/hyperlink" Target="http://sigilathenaeum.tumblr.com/post/137851078642" TargetMode="External"/><Relationship Id="rId230" Type="http://schemas.openxmlformats.org/officeDocument/2006/relationships/hyperlink" Target="http://sigilathenaeum.tumblr.com/post/136758232282" TargetMode="External"/><Relationship Id="rId235" Type="http://schemas.openxmlformats.org/officeDocument/2006/relationships/hyperlink" Target="http://sigilathenaeum.tumblr.com/post/140902131765" TargetMode="External"/><Relationship Id="rId234" Type="http://schemas.openxmlformats.org/officeDocument/2006/relationships/hyperlink" Target="http://sigilathenaeum.tumblr.com/post/130362884572" TargetMode="External"/><Relationship Id="rId233" Type="http://schemas.openxmlformats.org/officeDocument/2006/relationships/hyperlink" Target="http://sigilathenaeum.tumblr.com/post/141196579111" TargetMode="External"/><Relationship Id="rId232" Type="http://schemas.openxmlformats.org/officeDocument/2006/relationships/hyperlink" Target="http://sigilathenaeum.tumblr.com/post/137867956662" TargetMode="External"/><Relationship Id="rId206" Type="http://schemas.openxmlformats.org/officeDocument/2006/relationships/hyperlink" Target="http://sigilathenaeum.tumblr.com/post/141105408774" TargetMode="External"/><Relationship Id="rId205" Type="http://schemas.openxmlformats.org/officeDocument/2006/relationships/hyperlink" Target="http://sigilathenaeum.tumblr.com/post/141112631397" TargetMode="External"/><Relationship Id="rId204" Type="http://schemas.openxmlformats.org/officeDocument/2006/relationships/hyperlink" Target="http://sigilathenaeum.tumblr.com/post/141230053843" TargetMode="External"/><Relationship Id="rId203" Type="http://schemas.openxmlformats.org/officeDocument/2006/relationships/hyperlink" Target="http://sigilathenaeum.tumblr.com/post/136757848017" TargetMode="External"/><Relationship Id="rId209" Type="http://schemas.openxmlformats.org/officeDocument/2006/relationships/hyperlink" Target="http://sigilathenaeum.tumblr.com/post/137869723302" TargetMode="External"/><Relationship Id="rId208" Type="http://schemas.openxmlformats.org/officeDocument/2006/relationships/hyperlink" Target="http://sigilathenaeum.tumblr.com/post/141042052861" TargetMode="External"/><Relationship Id="rId207" Type="http://schemas.openxmlformats.org/officeDocument/2006/relationships/hyperlink" Target="http://sigilathenaeum.tumblr.com/post/140887374989" TargetMode="External"/><Relationship Id="rId202" Type="http://schemas.openxmlformats.org/officeDocument/2006/relationships/hyperlink" Target="http://sigilathenaeum.tumblr.com/post/140864653025" TargetMode="External"/><Relationship Id="rId201" Type="http://schemas.openxmlformats.org/officeDocument/2006/relationships/hyperlink" Target="http://sigilathenaeum.tumblr.com/post/136262335572" TargetMode="External"/><Relationship Id="rId200" Type="http://schemas.openxmlformats.org/officeDocument/2006/relationships/hyperlink" Target="http://sigilathenaeum.tumblr.com/post/140927692431" TargetMode="External"/><Relationship Id="rId190" Type="http://schemas.openxmlformats.org/officeDocument/2006/relationships/hyperlink" Target="http://sigilathenaeum.tumblr.com/post/130582189677" TargetMode="External"/><Relationship Id="rId194" Type="http://schemas.openxmlformats.org/officeDocument/2006/relationships/hyperlink" Target="http://sigilathenaeum.tumblr.com/post/135603497607" TargetMode="External"/><Relationship Id="rId193" Type="http://schemas.openxmlformats.org/officeDocument/2006/relationships/hyperlink" Target="http://sigilathenaeum.tumblr.com/post/137921218124" TargetMode="External"/><Relationship Id="rId192" Type="http://schemas.openxmlformats.org/officeDocument/2006/relationships/hyperlink" Target="http://sigilathenaeum.tumblr.com/post/140836687941" TargetMode="External"/><Relationship Id="rId191" Type="http://schemas.openxmlformats.org/officeDocument/2006/relationships/hyperlink" Target="http://sigilathenaeum.tumblr.com/post/141120675827" TargetMode="External"/><Relationship Id="rId187" Type="http://schemas.openxmlformats.org/officeDocument/2006/relationships/hyperlink" Target="http://sigilathenaeum.tumblr.com/post/135711682542" TargetMode="External"/><Relationship Id="rId186" Type="http://schemas.openxmlformats.org/officeDocument/2006/relationships/hyperlink" Target="http://sigilathenaeum.tumblr.com/post/136432768967" TargetMode="External"/><Relationship Id="rId185" Type="http://schemas.openxmlformats.org/officeDocument/2006/relationships/hyperlink" Target="http://sigilathenaeum.tumblr.com/post/141187031204" TargetMode="External"/><Relationship Id="rId184" Type="http://schemas.openxmlformats.org/officeDocument/2006/relationships/hyperlink" Target="http://sigilathenaeum.tumblr.com/post/141171273779" TargetMode="External"/><Relationship Id="rId189" Type="http://schemas.openxmlformats.org/officeDocument/2006/relationships/hyperlink" Target="http://sigilathenaeum.tumblr.com/post/130438114592" TargetMode="External"/><Relationship Id="rId188" Type="http://schemas.openxmlformats.org/officeDocument/2006/relationships/hyperlink" Target="http://sigilathenaeum.tumblr.com/post/141195261246" TargetMode="External"/><Relationship Id="rId183" Type="http://schemas.openxmlformats.org/officeDocument/2006/relationships/hyperlink" Target="http://sigilathenaeum.tumblr.com/post/141161549346" TargetMode="External"/><Relationship Id="rId182" Type="http://schemas.openxmlformats.org/officeDocument/2006/relationships/hyperlink" Target="http://sigilathenaeum.tumblr.com/post/137871393702" TargetMode="External"/><Relationship Id="rId181" Type="http://schemas.openxmlformats.org/officeDocument/2006/relationships/hyperlink" Target="http://sigilathenaeum.tumblr.com/post/141106886672" TargetMode="External"/><Relationship Id="rId180" Type="http://schemas.openxmlformats.org/officeDocument/2006/relationships/hyperlink" Target="http://sigilathenaeum.tumblr.com/post/137946379518" TargetMode="External"/><Relationship Id="rId176" Type="http://schemas.openxmlformats.org/officeDocument/2006/relationships/hyperlink" Target="http://sigilathenaeum.tumblr.com/post/140880073430" TargetMode="External"/><Relationship Id="rId175" Type="http://schemas.openxmlformats.org/officeDocument/2006/relationships/hyperlink" Target="http://sigilathenaeum.tumblr.com/post/130581907317" TargetMode="External"/><Relationship Id="rId174" Type="http://schemas.openxmlformats.org/officeDocument/2006/relationships/hyperlink" Target="http://sigilathenaeum.tumblr.com/post/140815237947" TargetMode="External"/><Relationship Id="rId173" Type="http://schemas.openxmlformats.org/officeDocument/2006/relationships/hyperlink" Target="http://sigilathenaeum.tumblr.com/post/130363093152" TargetMode="External"/><Relationship Id="rId179" Type="http://schemas.openxmlformats.org/officeDocument/2006/relationships/hyperlink" Target="http://sigilathenaeum.tumblr.com/post/136432326912" TargetMode="External"/><Relationship Id="rId178" Type="http://schemas.openxmlformats.org/officeDocument/2006/relationships/hyperlink" Target="http://sigilathenaeum.tumblr.com/post/136758177482" TargetMode="External"/><Relationship Id="rId177" Type="http://schemas.openxmlformats.org/officeDocument/2006/relationships/hyperlink" Target="http://sigilathenaeum.tumblr.com/post/141191452897" TargetMode="External"/><Relationship Id="rId198" Type="http://schemas.openxmlformats.org/officeDocument/2006/relationships/hyperlink" Target="http://sigilathenaeum.tumblr.com/post/130363447327" TargetMode="External"/><Relationship Id="rId197" Type="http://schemas.openxmlformats.org/officeDocument/2006/relationships/hyperlink" Target="http://sigilathenaeum.tumblr.com/post/137930724115" TargetMode="External"/><Relationship Id="rId196" Type="http://schemas.openxmlformats.org/officeDocument/2006/relationships/hyperlink" Target="http://sigilathenaeum.tumblr.com/post/141064824730" TargetMode="External"/><Relationship Id="rId195" Type="http://schemas.openxmlformats.org/officeDocument/2006/relationships/hyperlink" Target="http://sigilathenaeum.tumblr.com/post/130581959122" TargetMode="External"/><Relationship Id="rId199" Type="http://schemas.openxmlformats.org/officeDocument/2006/relationships/hyperlink" Target="http://sigilathenaeum.tumblr.com/post/137851022592" TargetMode="External"/><Relationship Id="rId150" Type="http://schemas.openxmlformats.org/officeDocument/2006/relationships/hyperlink" Target="http://sigilathenaeum.tumblr.com/post/141257539066" TargetMode="External"/><Relationship Id="rId149" Type="http://schemas.openxmlformats.org/officeDocument/2006/relationships/hyperlink" Target="http://sigilathenaeum.tumblr.com/post/140841732950" TargetMode="External"/><Relationship Id="rId148" Type="http://schemas.openxmlformats.org/officeDocument/2006/relationships/hyperlink" Target="http://sigilathenaeum.tumblr.com/post/135606076402" TargetMode="External"/><Relationship Id="rId143" Type="http://schemas.openxmlformats.org/officeDocument/2006/relationships/hyperlink" Target="http://sigilathenaeum.tumblr.com/post/138247837292" TargetMode="External"/><Relationship Id="rId142" Type="http://schemas.openxmlformats.org/officeDocument/2006/relationships/hyperlink" Target="http://sigilathenaeum.tumblr.com/post/141276145507" TargetMode="External"/><Relationship Id="rId141" Type="http://schemas.openxmlformats.org/officeDocument/2006/relationships/hyperlink" Target="http://sigilathenaeum.tumblr.com/post/141111235772" TargetMode="External"/><Relationship Id="rId140" Type="http://schemas.openxmlformats.org/officeDocument/2006/relationships/hyperlink" Target="http://sigilathenaeum.tumblr.com/post/140895065337" TargetMode="External"/><Relationship Id="rId147" Type="http://schemas.openxmlformats.org/officeDocument/2006/relationships/hyperlink" Target="http://sigilathenaeum.tumblr.com/post/140833901314" TargetMode="External"/><Relationship Id="rId146" Type="http://schemas.openxmlformats.org/officeDocument/2006/relationships/hyperlink" Target="http://sigilathenaeum.tumblr.com/post/140810126454" TargetMode="External"/><Relationship Id="rId145" Type="http://schemas.openxmlformats.org/officeDocument/2006/relationships/hyperlink" Target="http://sigilathenaeum.tumblr.com/post/140908899674" TargetMode="External"/><Relationship Id="rId144" Type="http://schemas.openxmlformats.org/officeDocument/2006/relationships/hyperlink" Target="http://sigilathenaeum.tumblr.com/post/141193983478" TargetMode="External"/><Relationship Id="rId139" Type="http://schemas.openxmlformats.org/officeDocument/2006/relationships/hyperlink" Target="http://sigilathenaeum.tumblr.com/post/130581907317" TargetMode="External"/><Relationship Id="rId138" Type="http://schemas.openxmlformats.org/officeDocument/2006/relationships/hyperlink" Target="http://sigilathenaeum.tumblr.com/post/137984804601" TargetMode="External"/><Relationship Id="rId137" Type="http://schemas.openxmlformats.org/officeDocument/2006/relationships/hyperlink" Target="http://sigilathenaeum.tumblr.com/post/137878812210" TargetMode="External"/><Relationship Id="rId132" Type="http://schemas.openxmlformats.org/officeDocument/2006/relationships/hyperlink" Target="http://sigilathenaeum.tumblr.com/post/137932142491" TargetMode="External"/><Relationship Id="rId131" Type="http://schemas.openxmlformats.org/officeDocument/2006/relationships/hyperlink" Target="http://sigilathenaeum.tumblr.com/post/130407055557" TargetMode="External"/><Relationship Id="rId130" Type="http://schemas.openxmlformats.org/officeDocument/2006/relationships/hyperlink" Target="http://sigilathenaeum.tumblr.com/post/136758117687" TargetMode="External"/><Relationship Id="rId136" Type="http://schemas.openxmlformats.org/officeDocument/2006/relationships/hyperlink" Target="http://sigilathenaeum.tumblr.com/post/140902850202" TargetMode="External"/><Relationship Id="rId135" Type="http://schemas.openxmlformats.org/officeDocument/2006/relationships/hyperlink" Target="http://sigilathenaeum.tumblr.com/post/138247326402" TargetMode="External"/><Relationship Id="rId134" Type="http://schemas.openxmlformats.org/officeDocument/2006/relationships/hyperlink" Target="http://sigilathenaeum.tumblr.com/post/141193377374" TargetMode="External"/><Relationship Id="rId133" Type="http://schemas.openxmlformats.org/officeDocument/2006/relationships/hyperlink" Target="http://sigilathenaeum.tumblr.com/post/141247186025" TargetMode="External"/><Relationship Id="rId172" Type="http://schemas.openxmlformats.org/officeDocument/2006/relationships/hyperlink" Target="http://sigilathenaeum.tumblr.com/post/137995119766" TargetMode="External"/><Relationship Id="rId171" Type="http://schemas.openxmlformats.org/officeDocument/2006/relationships/hyperlink" Target="http://sigilathenaeum.tumblr.com/post/137867013598" TargetMode="External"/><Relationship Id="rId170" Type="http://schemas.openxmlformats.org/officeDocument/2006/relationships/hyperlink" Target="http://sigilathenaeum.tumblr.com/post/138202486026" TargetMode="External"/><Relationship Id="rId165" Type="http://schemas.openxmlformats.org/officeDocument/2006/relationships/hyperlink" Target="http://sigilathenaeum.tumblr.com/post/138005253172" TargetMode="External"/><Relationship Id="rId164" Type="http://schemas.openxmlformats.org/officeDocument/2006/relationships/hyperlink" Target="http://sigilathenaeum.tumblr.com/post/137864977728" TargetMode="External"/><Relationship Id="rId163" Type="http://schemas.openxmlformats.org/officeDocument/2006/relationships/hyperlink" Target="http://sigilathenaeum.tumblr.com/post/140923675843" TargetMode="External"/><Relationship Id="rId162" Type="http://schemas.openxmlformats.org/officeDocument/2006/relationships/hyperlink" Target="http://sigilathenaeum.tumblr.com/post/140901364582" TargetMode="External"/><Relationship Id="rId169" Type="http://schemas.openxmlformats.org/officeDocument/2006/relationships/hyperlink" Target="http://sigilathenaeum.tumblr.com/post/141199685812" TargetMode="External"/><Relationship Id="rId168" Type="http://schemas.openxmlformats.org/officeDocument/2006/relationships/hyperlink" Target="http://sigilathenaeum.tumblr.com/post/130362604447" TargetMode="External"/><Relationship Id="rId167" Type="http://schemas.openxmlformats.org/officeDocument/2006/relationships/hyperlink" Target="http://sigilathenaeum.tumblr.com/post/130407411027" TargetMode="External"/><Relationship Id="rId166" Type="http://schemas.openxmlformats.org/officeDocument/2006/relationships/hyperlink" Target="http://sigilathenaeum.tumblr.com/post/136432768967" TargetMode="External"/><Relationship Id="rId161" Type="http://schemas.openxmlformats.org/officeDocument/2006/relationships/hyperlink" Target="http://sigilathenaeum.tumblr.com/post/130581907317" TargetMode="External"/><Relationship Id="rId160" Type="http://schemas.openxmlformats.org/officeDocument/2006/relationships/hyperlink" Target="http://sigilathenaeum.tumblr.com/post/140895856566" TargetMode="External"/><Relationship Id="rId159" Type="http://schemas.openxmlformats.org/officeDocument/2006/relationships/hyperlink" Target="http://sigilathenaeum.tumblr.com/post/135852872332" TargetMode="External"/><Relationship Id="rId154" Type="http://schemas.openxmlformats.org/officeDocument/2006/relationships/hyperlink" Target="http://sigilathenaeum.tumblr.com/post/135605976202" TargetMode="External"/><Relationship Id="rId153" Type="http://schemas.openxmlformats.org/officeDocument/2006/relationships/hyperlink" Target="http://sigilathenaeum.tumblr.com/post/137943612514" TargetMode="External"/><Relationship Id="rId152" Type="http://schemas.openxmlformats.org/officeDocument/2006/relationships/hyperlink" Target="http://sigilathenaeum.tumblr.com/post/138203572254" TargetMode="External"/><Relationship Id="rId151" Type="http://schemas.openxmlformats.org/officeDocument/2006/relationships/hyperlink" Target="http://sigilathenaeum.tumblr.com/post/141119329509" TargetMode="External"/><Relationship Id="rId158" Type="http://schemas.openxmlformats.org/officeDocument/2006/relationships/hyperlink" Target="http://sigilathenaeum.tumblr.com/post/138009842959" TargetMode="External"/><Relationship Id="rId157" Type="http://schemas.openxmlformats.org/officeDocument/2006/relationships/hyperlink" Target="http://sigilathenaeum.tumblr.com/post/138248593987" TargetMode="External"/><Relationship Id="rId156" Type="http://schemas.openxmlformats.org/officeDocument/2006/relationships/hyperlink" Target="http://sigilathenaeum.tumblr.com/post/130581907317" TargetMode="External"/><Relationship Id="rId155" Type="http://schemas.openxmlformats.org/officeDocument/2006/relationships/hyperlink" Target="http://sigilathenaeum.tumblr.com/post/136432691427" TargetMode="External"/><Relationship Id="rId107" Type="http://schemas.openxmlformats.org/officeDocument/2006/relationships/hyperlink" Target="http://sigilathenaeum.tumblr.com/post/140845568354" TargetMode="External"/><Relationship Id="rId106" Type="http://schemas.openxmlformats.org/officeDocument/2006/relationships/hyperlink" Target="http://sigilathenaeum.tumblr.com/post/141181977857" TargetMode="External"/><Relationship Id="rId105" Type="http://schemas.openxmlformats.org/officeDocument/2006/relationships/hyperlink" Target="http://sigilathenaeum.tumblr.com/post/141251893828" TargetMode="External"/><Relationship Id="rId104" Type="http://schemas.openxmlformats.org/officeDocument/2006/relationships/hyperlink" Target="http://sigilathenaeum.tumblr.com/post/137874683471" TargetMode="External"/><Relationship Id="rId109" Type="http://schemas.openxmlformats.org/officeDocument/2006/relationships/hyperlink" Target="http://sigilathenaeum.tumblr.com/post/140897916614" TargetMode="External"/><Relationship Id="rId108" Type="http://schemas.openxmlformats.org/officeDocument/2006/relationships/hyperlink" Target="http://sigilathenaeum.tumblr.com/post/130406805307" TargetMode="External"/><Relationship Id="rId103" Type="http://schemas.openxmlformats.org/officeDocument/2006/relationships/hyperlink" Target="http://sigilathenaeum.tumblr.com/post/137952898958" TargetMode="External"/><Relationship Id="rId102" Type="http://schemas.openxmlformats.org/officeDocument/2006/relationships/hyperlink" Target="http://sigilathenaeum.tumblr.com/post/141251167114" TargetMode="External"/><Relationship Id="rId101" Type="http://schemas.openxmlformats.org/officeDocument/2006/relationships/hyperlink" Target="http://sigilathenaeum.tumblr.com/post/141172548126" TargetMode="External"/><Relationship Id="rId100" Type="http://schemas.openxmlformats.org/officeDocument/2006/relationships/hyperlink" Target="http://sigilathenaeum.tumblr.com/post/140822198378" TargetMode="External"/><Relationship Id="rId129" Type="http://schemas.openxmlformats.org/officeDocument/2006/relationships/hyperlink" Target="http://sigilathenaeum.tumblr.com/post/141235320355" TargetMode="External"/><Relationship Id="rId128" Type="http://schemas.openxmlformats.org/officeDocument/2006/relationships/hyperlink" Target="http://sigilathenaeum.tumblr.com/post/141055059583" TargetMode="External"/><Relationship Id="rId127" Type="http://schemas.openxmlformats.org/officeDocument/2006/relationships/hyperlink" Target="http://sigilathenaeum.tumblr.com/post/130407262162" TargetMode="External"/><Relationship Id="rId126" Type="http://schemas.openxmlformats.org/officeDocument/2006/relationships/hyperlink" Target="http://sigilathenaeum.tumblr.com/post/141185876318" TargetMode="External"/><Relationship Id="rId121" Type="http://schemas.openxmlformats.org/officeDocument/2006/relationships/hyperlink" Target="http://sigilathenaeum.tumblr.com/post/140884955814" TargetMode="External"/><Relationship Id="rId120" Type="http://schemas.openxmlformats.org/officeDocument/2006/relationships/hyperlink" Target="http://sigilathenaeum.tumblr.com/post/140847031531" TargetMode="External"/><Relationship Id="rId125" Type="http://schemas.openxmlformats.org/officeDocument/2006/relationships/hyperlink" Target="http://sigilathenaeum.tumblr.com/post/141206963543" TargetMode="External"/><Relationship Id="rId124" Type="http://schemas.openxmlformats.org/officeDocument/2006/relationships/hyperlink" Target="http://sigilathenaeum.tumblr.com/post/141050617949" TargetMode="External"/><Relationship Id="rId123" Type="http://schemas.openxmlformats.org/officeDocument/2006/relationships/hyperlink" Target="http://sigilathenaeum.tumblr.com/post/141116672417" TargetMode="External"/><Relationship Id="rId122" Type="http://schemas.openxmlformats.org/officeDocument/2006/relationships/hyperlink" Target="http://sigilathenaeum.tumblr.com/post/138006605228" TargetMode="External"/><Relationship Id="rId118" Type="http://schemas.openxmlformats.org/officeDocument/2006/relationships/hyperlink" Target="http://sigilathenaeum.tumblr.com/post/137857075436" TargetMode="External"/><Relationship Id="rId117" Type="http://schemas.openxmlformats.org/officeDocument/2006/relationships/hyperlink" Target="http://sigilathenaeum.tumblr.com/post/141273469558" TargetMode="External"/><Relationship Id="rId116" Type="http://schemas.openxmlformats.org/officeDocument/2006/relationships/hyperlink" Target="http://sigilathenaeum.tumblr.com/post/141245280345" TargetMode="External"/><Relationship Id="rId115" Type="http://schemas.openxmlformats.org/officeDocument/2006/relationships/hyperlink" Target="http://sigilathenaeum.tumblr.com/post/141060558053" TargetMode="External"/><Relationship Id="rId119" Type="http://schemas.openxmlformats.org/officeDocument/2006/relationships/hyperlink" Target="http://sigilathenaeum.tumblr.com/post/130363255137" TargetMode="External"/><Relationship Id="rId110" Type="http://schemas.openxmlformats.org/officeDocument/2006/relationships/hyperlink" Target="http://sigilathenaeum.tumblr.com/post/140842820754" TargetMode="External"/><Relationship Id="rId114" Type="http://schemas.openxmlformats.org/officeDocument/2006/relationships/hyperlink" Target="http://sigilathenaeum.tumblr.com/post/141254484265" TargetMode="External"/><Relationship Id="rId113" Type="http://schemas.openxmlformats.org/officeDocument/2006/relationships/hyperlink" Target="http://sigilathenaeum.tumblr.com/post/140844735615" TargetMode="External"/><Relationship Id="rId112" Type="http://schemas.openxmlformats.org/officeDocument/2006/relationships/hyperlink" Target="http://sigilathenaeum.tumblr.com/post/140922339158" TargetMode="External"/><Relationship Id="rId111" Type="http://schemas.openxmlformats.org/officeDocument/2006/relationships/hyperlink" Target="http://sigilathenaeum.tumblr.com/post/135602968677" TargetMode="External"/><Relationship Id="rId409" Type="http://schemas.openxmlformats.org/officeDocument/2006/relationships/hyperlink" Target="http://sigilathenaeum.tumblr.com/post/136432385042" TargetMode="External"/><Relationship Id="rId404" Type="http://schemas.openxmlformats.org/officeDocument/2006/relationships/hyperlink" Target="http://sigilathenaeum.tumblr.com/post/130438272807" TargetMode="External"/><Relationship Id="rId403" Type="http://schemas.openxmlformats.org/officeDocument/2006/relationships/hyperlink" Target="http://sigilathenaeum.tumblr.com/post/141241922949" TargetMode="External"/><Relationship Id="rId402" Type="http://schemas.openxmlformats.org/officeDocument/2006/relationships/hyperlink" Target="http://sigilathenaeum.tumblr.com/post/136363721432" TargetMode="External"/><Relationship Id="rId401" Type="http://schemas.openxmlformats.org/officeDocument/2006/relationships/hyperlink" Target="http://sigilathenaeum.tumblr.com/post/140823513810" TargetMode="External"/><Relationship Id="rId408" Type="http://schemas.openxmlformats.org/officeDocument/2006/relationships/hyperlink" Target="http://sigilathenaeum.tumblr.com/post/137991535536" TargetMode="External"/><Relationship Id="rId407" Type="http://schemas.openxmlformats.org/officeDocument/2006/relationships/hyperlink" Target="http://sigilathenaeum.tumblr.com/post/141190725540" TargetMode="External"/><Relationship Id="rId406" Type="http://schemas.openxmlformats.org/officeDocument/2006/relationships/hyperlink" Target="http://sigilathenaeum.tumblr.com/post/136363595772" TargetMode="External"/><Relationship Id="rId405" Type="http://schemas.openxmlformats.org/officeDocument/2006/relationships/hyperlink" Target="http://sigilathenaeum.tumblr.com/post/130438755627" TargetMode="External"/><Relationship Id="rId400" Type="http://schemas.openxmlformats.org/officeDocument/2006/relationships/hyperlink" Target="http://sigilathenaeum.tumblr.com/post/138208430272" TargetMode="External"/><Relationship Id="rId469" Type="http://schemas.openxmlformats.org/officeDocument/2006/relationships/hyperlink" Target="http://sigilathenaeum.tumblr.com/post/141238657781" TargetMode="External"/><Relationship Id="rId468" Type="http://schemas.openxmlformats.org/officeDocument/2006/relationships/hyperlink" Target="http://sigilathenaeum.tumblr.com/post/140840555088" TargetMode="External"/><Relationship Id="rId467" Type="http://schemas.openxmlformats.org/officeDocument/2006/relationships/hyperlink" Target="http://sigilathenaeum.tumblr.com/post/140891133641" TargetMode="External"/><Relationship Id="rId462" Type="http://schemas.openxmlformats.org/officeDocument/2006/relationships/hyperlink" Target="http://sigilathenaeum.tumblr.com/post/130406943967" TargetMode="External"/><Relationship Id="rId461" Type="http://schemas.openxmlformats.org/officeDocument/2006/relationships/hyperlink" Target="http://sigilathenaeum.tumblr.com/post/141164421649" TargetMode="External"/><Relationship Id="rId460" Type="http://schemas.openxmlformats.org/officeDocument/2006/relationships/hyperlink" Target="http://sigilathenaeum.tumblr.com/post/138193590035" TargetMode="External"/><Relationship Id="rId466" Type="http://schemas.openxmlformats.org/officeDocument/2006/relationships/hyperlink" Target="http://sigilathenaeum.tumblr.com/post/141049125165" TargetMode="External"/><Relationship Id="rId465" Type="http://schemas.openxmlformats.org/officeDocument/2006/relationships/hyperlink" Target="http://sigilathenaeum.tumblr.com/post/140812615298" TargetMode="External"/><Relationship Id="rId464" Type="http://schemas.openxmlformats.org/officeDocument/2006/relationships/hyperlink" Target="http://sigilathenaeum.tumblr.com/post/136363505637" TargetMode="External"/><Relationship Id="rId463" Type="http://schemas.openxmlformats.org/officeDocument/2006/relationships/hyperlink" Target="http://sigilathenaeum.tumblr.com/post/140877501990" TargetMode="External"/><Relationship Id="rId459" Type="http://schemas.openxmlformats.org/officeDocument/2006/relationships/hyperlink" Target="http://sigilathenaeum.tumblr.com/post/141248393733" TargetMode="External"/><Relationship Id="rId458" Type="http://schemas.openxmlformats.org/officeDocument/2006/relationships/hyperlink" Target="http://sigilathenaeum.tumblr.com/post/130438272807" TargetMode="External"/><Relationship Id="rId457" Type="http://schemas.openxmlformats.org/officeDocument/2006/relationships/hyperlink" Target="http://sigilathenaeum.tumblr.com/post/136262158812" TargetMode="External"/><Relationship Id="rId456" Type="http://schemas.openxmlformats.org/officeDocument/2006/relationships/hyperlink" Target="http://sigilathenaeum.tumblr.com/post/141249698880" TargetMode="External"/><Relationship Id="rId451" Type="http://schemas.openxmlformats.org/officeDocument/2006/relationships/hyperlink" Target="http://sigilathenaeum.tumblr.com/post/140823513810" TargetMode="External"/><Relationship Id="rId450" Type="http://schemas.openxmlformats.org/officeDocument/2006/relationships/hyperlink" Target="http://sigilathenaeum.tumblr.com/post/140804177269" TargetMode="External"/><Relationship Id="rId455" Type="http://schemas.openxmlformats.org/officeDocument/2006/relationships/hyperlink" Target="http://sigilathenaeum.tumblr.com/post/140892340860" TargetMode="External"/><Relationship Id="rId454" Type="http://schemas.openxmlformats.org/officeDocument/2006/relationships/hyperlink" Target="http://sigilathenaeum.tumblr.com/post/130438114592" TargetMode="External"/><Relationship Id="rId453" Type="http://schemas.openxmlformats.org/officeDocument/2006/relationships/hyperlink" Target="http://sigilathenaeum.tumblr.com/post/140904234900" TargetMode="External"/><Relationship Id="rId452" Type="http://schemas.openxmlformats.org/officeDocument/2006/relationships/hyperlink" Target="http://sigilathenaeum.tumblr.com/post/138206999523" TargetMode="External"/><Relationship Id="rId472" Type="http://schemas.openxmlformats.org/officeDocument/2006/relationships/drawing" Target="../drawings/drawing2.xml"/><Relationship Id="rId471" Type="http://schemas.openxmlformats.org/officeDocument/2006/relationships/hyperlink" Target="http://sigilathenaeum.tumblr.com/post/130438272807" TargetMode="External"/><Relationship Id="rId470" Type="http://schemas.openxmlformats.org/officeDocument/2006/relationships/hyperlink" Target="http://sigilathenaeum.tumblr.com/post/140907144349" TargetMode="External"/><Relationship Id="rId426" Type="http://schemas.openxmlformats.org/officeDocument/2006/relationships/hyperlink" Target="http://sigilathenaeum.tumblr.com/post/140900569313" TargetMode="External"/><Relationship Id="rId425" Type="http://schemas.openxmlformats.org/officeDocument/2006/relationships/hyperlink" Target="http://sigilathenaeum.tumblr.com/post/138011528459" TargetMode="External"/><Relationship Id="rId424" Type="http://schemas.openxmlformats.org/officeDocument/2006/relationships/hyperlink" Target="http://sigilathenaeum.tumblr.com/post/130437972342" TargetMode="External"/><Relationship Id="rId423" Type="http://schemas.openxmlformats.org/officeDocument/2006/relationships/hyperlink" Target="http://sigilathenaeum.tumblr.com/post/141167277999" TargetMode="External"/><Relationship Id="rId429" Type="http://schemas.openxmlformats.org/officeDocument/2006/relationships/hyperlink" Target="http://sigilathenaeum.tumblr.com/post/136262071357" TargetMode="External"/><Relationship Id="rId428" Type="http://schemas.openxmlformats.org/officeDocument/2006/relationships/hyperlink" Target="http://sigilathenaeum.tumblr.com/post/137859963165" TargetMode="External"/><Relationship Id="rId427" Type="http://schemas.openxmlformats.org/officeDocument/2006/relationships/hyperlink" Target="http://sigilathenaeum.tumblr.com/post/141192143231" TargetMode="External"/><Relationship Id="rId422" Type="http://schemas.openxmlformats.org/officeDocument/2006/relationships/hyperlink" Target="http://sigilathenaeum.tumblr.com/post/141192143231" TargetMode="External"/><Relationship Id="rId421" Type="http://schemas.openxmlformats.org/officeDocument/2006/relationships/hyperlink" Target="http://sigilathenaeum.tumblr.com/post/136262464537" TargetMode="External"/><Relationship Id="rId420" Type="http://schemas.openxmlformats.org/officeDocument/2006/relationships/hyperlink" Target="http://sigilathenaeum.tumblr.com/post/130407131217" TargetMode="External"/><Relationship Id="rId415" Type="http://schemas.openxmlformats.org/officeDocument/2006/relationships/hyperlink" Target="http://sigilathenaeum.tumblr.com/post/130407200552" TargetMode="External"/><Relationship Id="rId414" Type="http://schemas.openxmlformats.org/officeDocument/2006/relationships/hyperlink" Target="http://sigilathenaeum.tumblr.com/post/140938538063" TargetMode="External"/><Relationship Id="rId413" Type="http://schemas.openxmlformats.org/officeDocument/2006/relationships/hyperlink" Target="http://sigilathenaeum.tumblr.com/post/137855604447" TargetMode="External"/><Relationship Id="rId412" Type="http://schemas.openxmlformats.org/officeDocument/2006/relationships/hyperlink" Target="http://sigilathenaeum.tumblr.com/post/130582271057" TargetMode="External"/><Relationship Id="rId419" Type="http://schemas.openxmlformats.org/officeDocument/2006/relationships/hyperlink" Target="http://sigilathenaeum.tumblr.com/post/135711556947" TargetMode="External"/><Relationship Id="rId418" Type="http://schemas.openxmlformats.org/officeDocument/2006/relationships/hyperlink" Target="http://sigilathenaeum.tumblr.com/post/138002154864" TargetMode="External"/><Relationship Id="rId417" Type="http://schemas.openxmlformats.org/officeDocument/2006/relationships/hyperlink" Target="http://sigilathenaeum.tumblr.com/post/138195295614" TargetMode="External"/><Relationship Id="rId416" Type="http://schemas.openxmlformats.org/officeDocument/2006/relationships/hyperlink" Target="http://sigilathenaeum.tumblr.com/post/137858554417" TargetMode="External"/><Relationship Id="rId411" Type="http://schemas.openxmlformats.org/officeDocument/2006/relationships/hyperlink" Target="http://sigilathenaeum.tumblr.com/post/137914920267" TargetMode="External"/><Relationship Id="rId410" Type="http://schemas.openxmlformats.org/officeDocument/2006/relationships/hyperlink" Target="http://sigilathenaeum.tumblr.com/post/135603062652" TargetMode="External"/><Relationship Id="rId448" Type="http://schemas.openxmlformats.org/officeDocument/2006/relationships/hyperlink" Target="http://sigilathenaeum.tumblr.com/post/141276625067" TargetMode="External"/><Relationship Id="rId447" Type="http://schemas.openxmlformats.org/officeDocument/2006/relationships/hyperlink" Target="http://sigilathenaeum.tumblr.com/post/141243755478" TargetMode="External"/><Relationship Id="rId446" Type="http://schemas.openxmlformats.org/officeDocument/2006/relationships/hyperlink" Target="http://sigilathenaeum.tumblr.com/post/140813914835" TargetMode="External"/><Relationship Id="rId445" Type="http://schemas.openxmlformats.org/officeDocument/2006/relationships/hyperlink" Target="http://sigilathenaeum.tumblr.com/post/130581907317" TargetMode="External"/><Relationship Id="rId449" Type="http://schemas.openxmlformats.org/officeDocument/2006/relationships/hyperlink" Target="http://sigilathenaeum.tumblr.com/post/137862634062" TargetMode="External"/><Relationship Id="rId440" Type="http://schemas.openxmlformats.org/officeDocument/2006/relationships/hyperlink" Target="http://sigilathenaeum.tumblr.com/post/140805302415" TargetMode="External"/><Relationship Id="rId444" Type="http://schemas.openxmlformats.org/officeDocument/2006/relationships/hyperlink" Target="http://sigilathenaeum.tumblr.com/post/140926372558" TargetMode="External"/><Relationship Id="rId443" Type="http://schemas.openxmlformats.org/officeDocument/2006/relationships/hyperlink" Target="http://sigilathenaeum.tumblr.com/post/137937025996" TargetMode="External"/><Relationship Id="rId442" Type="http://schemas.openxmlformats.org/officeDocument/2006/relationships/hyperlink" Target="http://sigilathenaeum.tumblr.com/post/141118003657" TargetMode="External"/><Relationship Id="rId441" Type="http://schemas.openxmlformats.org/officeDocument/2006/relationships/hyperlink" Target="http://sigilathenaeum.tumblr.com/post/137938073634" TargetMode="External"/><Relationship Id="rId437" Type="http://schemas.openxmlformats.org/officeDocument/2006/relationships/hyperlink" Target="http://sigilathenaeum.tumblr.com/post/140827311466" TargetMode="External"/><Relationship Id="rId436" Type="http://schemas.openxmlformats.org/officeDocument/2006/relationships/hyperlink" Target="http://sigilathenaeum.tumblr.com/post/138013753263" TargetMode="External"/><Relationship Id="rId435" Type="http://schemas.openxmlformats.org/officeDocument/2006/relationships/hyperlink" Target="http://sigilathenaeum.tumblr.com/post/140801523767" TargetMode="External"/><Relationship Id="rId434" Type="http://schemas.openxmlformats.org/officeDocument/2006/relationships/hyperlink" Target="http://sigilathenaeum.tumblr.com/post/141043370292" TargetMode="External"/><Relationship Id="rId439" Type="http://schemas.openxmlformats.org/officeDocument/2006/relationships/hyperlink" Target="http://sigilathenaeum.tumblr.com/post/140905638069" TargetMode="External"/><Relationship Id="rId438" Type="http://schemas.openxmlformats.org/officeDocument/2006/relationships/hyperlink" Target="http://sigilathenaeum.tumblr.com/post/136262029282" TargetMode="External"/><Relationship Id="rId433" Type="http://schemas.openxmlformats.org/officeDocument/2006/relationships/hyperlink" Target="http://sigilathenaeum.tumblr.com/post/137948688762" TargetMode="External"/><Relationship Id="rId432" Type="http://schemas.openxmlformats.org/officeDocument/2006/relationships/hyperlink" Target="http://sigilathenaeum.tumblr.com/post/138198449598" TargetMode="External"/><Relationship Id="rId431" Type="http://schemas.openxmlformats.org/officeDocument/2006/relationships/hyperlink" Target="http://sigilathenaeum.tumblr.com/post/137881426120" TargetMode="External"/><Relationship Id="rId430" Type="http://schemas.openxmlformats.org/officeDocument/2006/relationships/hyperlink" Target="http://sigilathenaeum.tumblr.com/post/13800782541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igilathenaeum.tumblr.com/post/132874893502" TargetMode="External"/><Relationship Id="rId2" Type="http://schemas.openxmlformats.org/officeDocument/2006/relationships/hyperlink" Target="http://sigilathenaeum.tumblr.com/post/133042065507" TargetMode="External"/><Relationship Id="rId3" Type="http://schemas.openxmlformats.org/officeDocument/2006/relationships/hyperlink" Target="http://sigilathenaeum.tumblr.com/post/133042800232" TargetMode="External"/><Relationship Id="rId4" Type="http://schemas.openxmlformats.org/officeDocument/2006/relationships/hyperlink" Target="http://sigilathenaeum.tumblr.com/post/133041979162" TargetMode="External"/><Relationship Id="rId9" Type="http://schemas.openxmlformats.org/officeDocument/2006/relationships/hyperlink" Target="http://sigilathenaeum.tumblr.com/post/133039430077" TargetMode="External"/><Relationship Id="rId5" Type="http://schemas.openxmlformats.org/officeDocument/2006/relationships/hyperlink" Target="http://sigilathenaeum.tumblr.com/post/133199692527" TargetMode="External"/><Relationship Id="rId6" Type="http://schemas.openxmlformats.org/officeDocument/2006/relationships/hyperlink" Target="http://sigilathenaeum.tumblr.com/post/133199719777" TargetMode="External"/><Relationship Id="rId7" Type="http://schemas.openxmlformats.org/officeDocument/2006/relationships/hyperlink" Target="http://sigilathenaeum.tumblr.com/post/132911217542" TargetMode="External"/><Relationship Id="rId8" Type="http://schemas.openxmlformats.org/officeDocument/2006/relationships/hyperlink" Target="http://sigilathenaeum.tumblr.com/post/133039514977" TargetMode="External"/><Relationship Id="rId40" Type="http://schemas.openxmlformats.org/officeDocument/2006/relationships/hyperlink" Target="http://sigilathenaeum.tumblr.com/post/133911762402" TargetMode="External"/><Relationship Id="rId42" Type="http://schemas.openxmlformats.org/officeDocument/2006/relationships/hyperlink" Target="http://sigilathenaeum.tumblr.com/post/133911655742" TargetMode="External"/><Relationship Id="rId41" Type="http://schemas.openxmlformats.org/officeDocument/2006/relationships/hyperlink" Target="http://sigilathenaeum.tumblr.com/post/133911728162" TargetMode="External"/><Relationship Id="rId44" Type="http://schemas.openxmlformats.org/officeDocument/2006/relationships/hyperlink" Target="http://sigilathenaeum.tumblr.com/post/133911577127" TargetMode="External"/><Relationship Id="rId43" Type="http://schemas.openxmlformats.org/officeDocument/2006/relationships/hyperlink" Target="http://sigilathenaeum.tumblr.com/post/133911617397" TargetMode="External"/><Relationship Id="rId46" Type="http://schemas.openxmlformats.org/officeDocument/2006/relationships/hyperlink" Target="http://sigilathenaeum.tumblr.com/post/133969181962" TargetMode="External"/><Relationship Id="rId45" Type="http://schemas.openxmlformats.org/officeDocument/2006/relationships/hyperlink" Target="http://sigilathenaeum.tumblr.com/post/133968518382" TargetMode="External"/><Relationship Id="rId48" Type="http://schemas.openxmlformats.org/officeDocument/2006/relationships/hyperlink" Target="http://sigilathenaeum.tumblr.com/post/134068570032" TargetMode="External"/><Relationship Id="rId47" Type="http://schemas.openxmlformats.org/officeDocument/2006/relationships/hyperlink" Target="http://sigilathenaeum.tumblr.com/post/133969146527" TargetMode="External"/><Relationship Id="rId49" Type="http://schemas.openxmlformats.org/officeDocument/2006/relationships/hyperlink" Target="http://sigilathenaeum.tumblr.com/post/134068498257" TargetMode="External"/><Relationship Id="rId31" Type="http://schemas.openxmlformats.org/officeDocument/2006/relationships/hyperlink" Target="http://sigilathenaeum.tumblr.com/post/133494786167" TargetMode="External"/><Relationship Id="rId30" Type="http://schemas.openxmlformats.org/officeDocument/2006/relationships/hyperlink" Target="http://sigilathenaeum.tumblr.com/post/133360862037" TargetMode="External"/><Relationship Id="rId33" Type="http://schemas.openxmlformats.org/officeDocument/2006/relationships/hyperlink" Target="http://sigilathenaeum.tumblr.com/post/133878486612" TargetMode="External"/><Relationship Id="rId32" Type="http://schemas.openxmlformats.org/officeDocument/2006/relationships/hyperlink" Target="http://sigilathenaeum.tumblr.com/post/133826780392" TargetMode="External"/><Relationship Id="rId35" Type="http://schemas.openxmlformats.org/officeDocument/2006/relationships/hyperlink" Target="http://sigilathenaeum.tumblr.com/post/133884874747" TargetMode="External"/><Relationship Id="rId34" Type="http://schemas.openxmlformats.org/officeDocument/2006/relationships/hyperlink" Target="http://sigilathenaeum.tumblr.com/post/133884908957" TargetMode="External"/><Relationship Id="rId37" Type="http://schemas.openxmlformats.org/officeDocument/2006/relationships/hyperlink" Target="http://sigilathenaeum.tumblr.com/post/133911840207" TargetMode="External"/><Relationship Id="rId36" Type="http://schemas.openxmlformats.org/officeDocument/2006/relationships/hyperlink" Target="http://sigilathenaeum.tumblr.com/post/133884703812" TargetMode="External"/><Relationship Id="rId39" Type="http://schemas.openxmlformats.org/officeDocument/2006/relationships/hyperlink" Target="http://sigilathenaeum.tumblr.com/post/133911691457" TargetMode="External"/><Relationship Id="rId38" Type="http://schemas.openxmlformats.org/officeDocument/2006/relationships/hyperlink" Target="http://sigilathenaeum.tumblr.com/post/133911800492" TargetMode="External"/><Relationship Id="rId20" Type="http://schemas.openxmlformats.org/officeDocument/2006/relationships/hyperlink" Target="http://sigilathenaeum.tumblr.com/post/133243169287" TargetMode="External"/><Relationship Id="rId22" Type="http://schemas.openxmlformats.org/officeDocument/2006/relationships/hyperlink" Target="http://sigilathenaeum.tumblr.com/post/133557556107" TargetMode="External"/><Relationship Id="rId21" Type="http://schemas.openxmlformats.org/officeDocument/2006/relationships/hyperlink" Target="http://sigilathenaeum.tumblr.com/post/133160555677" TargetMode="External"/><Relationship Id="rId24" Type="http://schemas.openxmlformats.org/officeDocument/2006/relationships/hyperlink" Target="http://sigilathenaeum.tumblr.com/post/133342744087" TargetMode="External"/><Relationship Id="rId23" Type="http://schemas.openxmlformats.org/officeDocument/2006/relationships/hyperlink" Target="http://sigilathenaeum.tumblr.com/post/133160220977" TargetMode="External"/><Relationship Id="rId26" Type="http://schemas.openxmlformats.org/officeDocument/2006/relationships/hyperlink" Target="http://sigilathenaeum.tumblr.com/post/133341832302" TargetMode="External"/><Relationship Id="rId25" Type="http://schemas.openxmlformats.org/officeDocument/2006/relationships/hyperlink" Target="http://sigilathenaeum.tumblr.com/post/133341918597" TargetMode="External"/><Relationship Id="rId28" Type="http://schemas.openxmlformats.org/officeDocument/2006/relationships/hyperlink" Target="http://sigilathenaeum.tumblr.com/post/133341681132" TargetMode="External"/><Relationship Id="rId27" Type="http://schemas.openxmlformats.org/officeDocument/2006/relationships/hyperlink" Target="http://sigilathenaeum.tumblr.com/post/133341772097" TargetMode="External"/><Relationship Id="rId29" Type="http://schemas.openxmlformats.org/officeDocument/2006/relationships/hyperlink" Target="http://sigilathenaeum.tumblr.com/post/133360920542" TargetMode="External"/><Relationship Id="rId11" Type="http://schemas.openxmlformats.org/officeDocument/2006/relationships/hyperlink" Target="http://sigilathenaeum.tumblr.com/post/132964037312" TargetMode="External"/><Relationship Id="rId10" Type="http://schemas.openxmlformats.org/officeDocument/2006/relationships/hyperlink" Target="http://sigilathenaeum.tumblr.com/post/132963891867" TargetMode="External"/><Relationship Id="rId13" Type="http://schemas.openxmlformats.org/officeDocument/2006/relationships/hyperlink" Target="http://sigilathenaeum.tumblr.com/post/133243311487" TargetMode="External"/><Relationship Id="rId12" Type="http://schemas.openxmlformats.org/officeDocument/2006/relationships/hyperlink" Target="http://sigilathenaeum.tumblr.com/post/132964094267" TargetMode="External"/><Relationship Id="rId15" Type="http://schemas.openxmlformats.org/officeDocument/2006/relationships/hyperlink" Target="http://sigilathenaeum.tumblr.com/post/133243249492" TargetMode="External"/><Relationship Id="rId14" Type="http://schemas.openxmlformats.org/officeDocument/2006/relationships/hyperlink" Target="http://sigilathenaeum.tumblr.com/post/133160387527" TargetMode="External"/><Relationship Id="rId17" Type="http://schemas.openxmlformats.org/officeDocument/2006/relationships/hyperlink" Target="http://sigilathenaeum.tumblr.com/post/133341723132" TargetMode="External"/><Relationship Id="rId16" Type="http://schemas.openxmlformats.org/officeDocument/2006/relationships/hyperlink" Target="http://sigilathenaeum.tumblr.com/post/133557684242" TargetMode="External"/><Relationship Id="rId19" Type="http://schemas.openxmlformats.org/officeDocument/2006/relationships/hyperlink" Target="http://sigilathenaeum.tumblr.com/post/133160220977" TargetMode="External"/><Relationship Id="rId18" Type="http://schemas.openxmlformats.org/officeDocument/2006/relationships/hyperlink" Target="http://sigilathenaeum.tumblr.com/post/133243062212" TargetMode="External"/><Relationship Id="rId73" Type="http://schemas.openxmlformats.org/officeDocument/2006/relationships/hyperlink" Target="http://sigilathenaeum.tumblr.com/post/137417217962" TargetMode="External"/><Relationship Id="rId72" Type="http://schemas.openxmlformats.org/officeDocument/2006/relationships/hyperlink" Target="http://sigilathenaeum.tumblr.com/post/137172444727" TargetMode="External"/><Relationship Id="rId75" Type="http://schemas.openxmlformats.org/officeDocument/2006/relationships/hyperlink" Target="http://sigilathenaeum.tumblr.com/post/138097552052" TargetMode="External"/><Relationship Id="rId74" Type="http://schemas.openxmlformats.org/officeDocument/2006/relationships/hyperlink" Target="http://sigilathenaeum.tumblr.com/post/137719515987" TargetMode="External"/><Relationship Id="rId77" Type="http://schemas.openxmlformats.org/officeDocument/2006/relationships/hyperlink" Target="http://sigilathenaeum.tumblr.com/post/138504038592" TargetMode="External"/><Relationship Id="rId76" Type="http://schemas.openxmlformats.org/officeDocument/2006/relationships/hyperlink" Target="http://sigilathenaeum.tumblr.com/post/138504103022" TargetMode="External"/><Relationship Id="rId79" Type="http://schemas.openxmlformats.org/officeDocument/2006/relationships/drawing" Target="../drawings/drawing3.xml"/><Relationship Id="rId78" Type="http://schemas.openxmlformats.org/officeDocument/2006/relationships/hyperlink" Target="http://sigilathenaeum.tumblr.com/post/138453086557" TargetMode="External"/><Relationship Id="rId71" Type="http://schemas.openxmlformats.org/officeDocument/2006/relationships/hyperlink" Target="http://sigilathenaeum.tumblr.com/post/137020108152" TargetMode="External"/><Relationship Id="rId70" Type="http://schemas.openxmlformats.org/officeDocument/2006/relationships/hyperlink" Target="http://sigilathenaeum.tumblr.com/post/137020139262" TargetMode="External"/><Relationship Id="rId62" Type="http://schemas.openxmlformats.org/officeDocument/2006/relationships/hyperlink" Target="http://sigilathenaeum.tumblr.com/post/134746741677" TargetMode="External"/><Relationship Id="rId61" Type="http://schemas.openxmlformats.org/officeDocument/2006/relationships/hyperlink" Target="http://sigilathenaeum.tumblr.com/post/134560627662" TargetMode="External"/><Relationship Id="rId64" Type="http://schemas.openxmlformats.org/officeDocument/2006/relationships/hyperlink" Target="http://sigilathenaeum.tumblr.com/post/134806239687" TargetMode="External"/><Relationship Id="rId63" Type="http://schemas.openxmlformats.org/officeDocument/2006/relationships/hyperlink" Target="http://sigilathenaeum.tumblr.com/post/134746702177" TargetMode="External"/><Relationship Id="rId66" Type="http://schemas.openxmlformats.org/officeDocument/2006/relationships/hyperlink" Target="http://sigilathenaeum.tumblr.com/post/135409049132" TargetMode="External"/><Relationship Id="rId65" Type="http://schemas.openxmlformats.org/officeDocument/2006/relationships/hyperlink" Target="http://sigilathenaeum.tumblr.com/post/134806157432" TargetMode="External"/><Relationship Id="rId68" Type="http://schemas.openxmlformats.org/officeDocument/2006/relationships/hyperlink" Target="http://sigilathenaeum.tumblr.com/post/136195567222" TargetMode="External"/><Relationship Id="rId67" Type="http://schemas.openxmlformats.org/officeDocument/2006/relationships/hyperlink" Target="http://sigilathenaeum.tumblr.com/post/136051612587" TargetMode="External"/><Relationship Id="rId60" Type="http://schemas.openxmlformats.org/officeDocument/2006/relationships/hyperlink" Target="http://sigilathenaeum.tumblr.com/post/134560582047" TargetMode="External"/><Relationship Id="rId69" Type="http://schemas.openxmlformats.org/officeDocument/2006/relationships/hyperlink" Target="http://sigilathenaeum.tumblr.com/post/137020184552" TargetMode="External"/><Relationship Id="rId51" Type="http://schemas.openxmlformats.org/officeDocument/2006/relationships/hyperlink" Target="http://sigilathenaeum.tumblr.com/post/134068410187" TargetMode="External"/><Relationship Id="rId50" Type="http://schemas.openxmlformats.org/officeDocument/2006/relationships/hyperlink" Target="http://sigilathenaeum.tumblr.com/post/134068449382" TargetMode="External"/><Relationship Id="rId53" Type="http://schemas.openxmlformats.org/officeDocument/2006/relationships/hyperlink" Target="http://sigilathenaeum.tumblr.com/post/134425947092" TargetMode="External"/><Relationship Id="rId52" Type="http://schemas.openxmlformats.org/officeDocument/2006/relationships/hyperlink" Target="http://sigilathenaeum.tumblr.com/post/134425997257" TargetMode="External"/><Relationship Id="rId55" Type="http://schemas.openxmlformats.org/officeDocument/2006/relationships/hyperlink" Target="http://sigilathenaeum.tumblr.com/post/134425779432" TargetMode="External"/><Relationship Id="rId54" Type="http://schemas.openxmlformats.org/officeDocument/2006/relationships/hyperlink" Target="http://sigilathenaeum.tumblr.com/post/134425839267" TargetMode="External"/><Relationship Id="rId57" Type="http://schemas.openxmlformats.org/officeDocument/2006/relationships/hyperlink" Target="http://sigilathenaeum.tumblr.com/post/134553273247" TargetMode="External"/><Relationship Id="rId56" Type="http://schemas.openxmlformats.org/officeDocument/2006/relationships/hyperlink" Target="http://sigilathenaeum.tumblr.com/post/134553421847" TargetMode="External"/><Relationship Id="rId59" Type="http://schemas.openxmlformats.org/officeDocument/2006/relationships/hyperlink" Target="http://sigilathenaeum.tumblr.com/post/134553152697" TargetMode="External"/><Relationship Id="rId58" Type="http://schemas.openxmlformats.org/officeDocument/2006/relationships/hyperlink" Target="http://sigilathenaeum.tumblr.com/post/13455319819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igilathenaeum.tumblr.com/post/165489059862" TargetMode="External"/><Relationship Id="rId2" Type="http://schemas.openxmlformats.org/officeDocument/2006/relationships/hyperlink" Target="http://sigilathenaeum.tumblr.com/post/147975283242" TargetMode="External"/><Relationship Id="rId3" Type="http://schemas.openxmlformats.org/officeDocument/2006/relationships/hyperlink" Target="http://sigilathenaeum.tumblr.com/post/147924689547" TargetMode="External"/><Relationship Id="rId4" Type="http://schemas.openxmlformats.org/officeDocument/2006/relationships/hyperlink" Target="http://sigilathenaeum.tumblr.com/post/148022842637" TargetMode="External"/><Relationship Id="rId9" Type="http://schemas.openxmlformats.org/officeDocument/2006/relationships/hyperlink" Target="http://sigilathenaeum.tumblr.com/post/148123757997" TargetMode="External"/><Relationship Id="rId5" Type="http://schemas.openxmlformats.org/officeDocument/2006/relationships/hyperlink" Target="http://sigilathenaeum.tumblr.com/post/148069836807" TargetMode="External"/><Relationship Id="rId6" Type="http://schemas.openxmlformats.org/officeDocument/2006/relationships/hyperlink" Target="http://sigilathenaeum.tumblr.com/post/159498715977" TargetMode="External"/><Relationship Id="rId7" Type="http://schemas.openxmlformats.org/officeDocument/2006/relationships/hyperlink" Target="http://sigilathenaeum.tumblr.com/post/165489267007" TargetMode="External"/><Relationship Id="rId8" Type="http://schemas.openxmlformats.org/officeDocument/2006/relationships/hyperlink" Target="http://sigilathenaeum.tumblr.com/post/148021748407" TargetMode="External"/><Relationship Id="rId11" Type="http://schemas.openxmlformats.org/officeDocument/2006/relationships/hyperlink" Target="http://sigilathenaeum.tumblr.com/post/145578270372" TargetMode="External"/><Relationship Id="rId10" Type="http://schemas.openxmlformats.org/officeDocument/2006/relationships/hyperlink" Target="http://sigilathenaeum.tumblr.com/post/146378807397" TargetMode="External"/><Relationship Id="rId13" Type="http://schemas.openxmlformats.org/officeDocument/2006/relationships/hyperlink" Target="http://sigilathenaeum.tumblr.com/post/147913913897" TargetMode="External"/><Relationship Id="rId12" Type="http://schemas.openxmlformats.org/officeDocument/2006/relationships/hyperlink" Target="http://sigilathenaeum.tumblr.com/post/165488665687" TargetMode="External"/><Relationship Id="rId15" Type="http://schemas.openxmlformats.org/officeDocument/2006/relationships/drawing" Target="../drawings/drawing4.xml"/><Relationship Id="rId14" Type="http://schemas.openxmlformats.org/officeDocument/2006/relationships/hyperlink" Target="http://sigilathenaeum.tumblr.com/post/15949886925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7.29"/>
    <col customWidth="1" min="2" max="2" width="52.29"/>
    <col customWidth="1" min="3" max="3" width="12.14"/>
    <col customWidth="1" min="4" max="4" width="6.71"/>
  </cols>
  <sheetData>
    <row r="1">
      <c r="A1" s="1" t="s">
        <v>0</v>
      </c>
      <c r="B1" s="2"/>
      <c r="C1" s="3"/>
      <c r="D1" s="3"/>
      <c r="E1" s="3"/>
      <c r="F1" s="3"/>
      <c r="G1" s="3"/>
      <c r="H1" s="3"/>
      <c r="I1" s="3"/>
      <c r="J1" s="3"/>
      <c r="K1" s="3"/>
      <c r="L1" s="3"/>
      <c r="M1" s="3"/>
      <c r="N1" s="3"/>
      <c r="O1" s="3"/>
      <c r="P1" s="3"/>
      <c r="Q1" s="3"/>
      <c r="R1" s="3"/>
      <c r="S1" s="3"/>
      <c r="T1" s="3"/>
      <c r="U1" s="3"/>
      <c r="V1" s="3"/>
      <c r="W1" s="3"/>
      <c r="X1" s="3"/>
      <c r="Y1" s="3"/>
      <c r="Z1" s="3"/>
    </row>
    <row r="2">
      <c r="A2" s="2" t="s">
        <v>1</v>
      </c>
      <c r="B2" s="2" t="s">
        <v>2</v>
      </c>
      <c r="C2" s="3"/>
      <c r="D2" s="3"/>
      <c r="E2" s="3"/>
      <c r="F2" s="3"/>
      <c r="G2" s="3"/>
      <c r="H2" s="3"/>
      <c r="I2" s="3"/>
      <c r="J2" s="3"/>
      <c r="K2" s="3"/>
      <c r="L2" s="3"/>
      <c r="M2" s="3"/>
      <c r="N2" s="3"/>
      <c r="O2" s="3"/>
      <c r="P2" s="3"/>
      <c r="Q2" s="3"/>
      <c r="R2" s="3"/>
      <c r="S2" s="3"/>
      <c r="T2" s="3"/>
      <c r="U2" s="3"/>
      <c r="V2" s="3"/>
      <c r="W2" s="3"/>
      <c r="X2" s="3"/>
      <c r="Y2" s="3"/>
      <c r="Z2" s="3"/>
    </row>
    <row r="3">
      <c r="A3" s="4"/>
      <c r="B3" s="5"/>
      <c r="C3" s="5"/>
      <c r="D3" s="5"/>
      <c r="E3" s="5"/>
      <c r="F3" s="5"/>
      <c r="G3" s="5"/>
      <c r="H3" s="5"/>
      <c r="I3" s="5"/>
      <c r="J3" s="5"/>
      <c r="K3" s="5"/>
      <c r="L3" s="5"/>
      <c r="M3" s="5"/>
      <c r="N3" s="5"/>
      <c r="O3" s="5"/>
      <c r="P3" s="5"/>
      <c r="Q3" s="5"/>
      <c r="R3" s="5"/>
      <c r="S3" s="5"/>
      <c r="T3" s="5"/>
      <c r="U3" s="5"/>
      <c r="V3" s="5"/>
      <c r="W3" s="5"/>
      <c r="X3" s="5"/>
      <c r="Y3" s="5"/>
      <c r="Z3" s="5"/>
    </row>
    <row r="4">
      <c r="A4" s="6" t="s">
        <v>3</v>
      </c>
      <c r="B4" s="7"/>
      <c r="C4" s="7"/>
      <c r="D4" s="7"/>
      <c r="E4" s="7"/>
      <c r="F4" s="7"/>
      <c r="G4" s="7"/>
      <c r="H4" s="7"/>
      <c r="I4" s="7"/>
      <c r="J4" s="7"/>
      <c r="K4" s="7"/>
      <c r="L4" s="7"/>
      <c r="M4" s="7"/>
      <c r="N4" s="7"/>
      <c r="O4" s="7"/>
      <c r="P4" s="7"/>
      <c r="Q4" s="7"/>
      <c r="R4" s="7"/>
      <c r="S4" s="7"/>
      <c r="T4" s="7"/>
      <c r="U4" s="7"/>
      <c r="V4" s="7"/>
      <c r="W4" s="7"/>
      <c r="X4" s="7"/>
      <c r="Y4" s="7"/>
      <c r="Z4" s="7"/>
    </row>
    <row r="5">
      <c r="B5" s="5"/>
      <c r="C5" s="5"/>
      <c r="D5" s="5"/>
      <c r="E5" s="5"/>
      <c r="F5" s="5"/>
      <c r="G5" s="5"/>
      <c r="H5" s="5"/>
      <c r="I5" s="5"/>
      <c r="J5" s="5"/>
      <c r="K5" s="5"/>
      <c r="L5" s="5"/>
      <c r="M5" s="5"/>
      <c r="N5" s="5"/>
      <c r="O5" s="5"/>
      <c r="P5" s="5"/>
      <c r="Q5" s="5"/>
      <c r="R5" s="5"/>
      <c r="S5" s="5"/>
      <c r="T5" s="5"/>
      <c r="U5" s="5"/>
      <c r="V5" s="5"/>
      <c r="W5" s="5"/>
      <c r="X5" s="5"/>
      <c r="Y5" s="5"/>
      <c r="Z5" s="5"/>
    </row>
    <row r="6">
      <c r="A6" s="8" t="s">
        <v>4</v>
      </c>
      <c r="B6" s="9" t="s">
        <v>5</v>
      </c>
      <c r="C6" s="5"/>
      <c r="D6" s="4" t="s">
        <v>6</v>
      </c>
      <c r="E6" s="5"/>
      <c r="F6" s="5"/>
      <c r="G6" s="5"/>
      <c r="H6" s="5"/>
      <c r="I6" s="5"/>
      <c r="J6" s="5"/>
      <c r="K6" s="5"/>
      <c r="L6" s="5"/>
      <c r="M6" s="5"/>
      <c r="N6" s="5"/>
      <c r="O6" s="5"/>
      <c r="P6" s="5"/>
      <c r="Q6" s="5"/>
      <c r="R6" s="5"/>
      <c r="S6" s="5"/>
      <c r="T6" s="5"/>
      <c r="U6" s="5"/>
      <c r="V6" s="5"/>
      <c r="W6" s="5"/>
      <c r="X6" s="5"/>
      <c r="Y6" s="5"/>
      <c r="Z6" s="5"/>
    </row>
    <row r="7">
      <c r="A7" s="8" t="s">
        <v>7</v>
      </c>
      <c r="B7" s="9" t="s">
        <v>8</v>
      </c>
      <c r="C7" s="4"/>
      <c r="D7" s="4" t="s">
        <v>6</v>
      </c>
      <c r="E7" s="5"/>
      <c r="F7" s="5"/>
      <c r="G7" s="5"/>
      <c r="H7" s="5"/>
      <c r="I7" s="5"/>
      <c r="J7" s="5"/>
      <c r="K7" s="5"/>
      <c r="L7" s="5"/>
      <c r="M7" s="5"/>
      <c r="N7" s="5"/>
      <c r="O7" s="5"/>
      <c r="P7" s="5"/>
      <c r="Q7" s="5"/>
      <c r="R7" s="5"/>
      <c r="S7" s="5"/>
      <c r="T7" s="5"/>
      <c r="U7" s="5"/>
      <c r="V7" s="5"/>
      <c r="W7" s="5"/>
      <c r="X7" s="5"/>
      <c r="Y7" s="5"/>
      <c r="Z7" s="5"/>
    </row>
    <row r="8">
      <c r="A8" s="8" t="s">
        <v>9</v>
      </c>
      <c r="B8" s="9" t="s">
        <v>10</v>
      </c>
      <c r="C8" s="5"/>
      <c r="D8" s="4" t="s">
        <v>6</v>
      </c>
      <c r="E8" s="5"/>
      <c r="F8" s="5"/>
      <c r="G8" s="5"/>
      <c r="H8" s="5"/>
      <c r="I8" s="5"/>
      <c r="J8" s="5"/>
      <c r="K8" s="5"/>
      <c r="L8" s="5"/>
      <c r="M8" s="5"/>
      <c r="N8" s="5"/>
      <c r="O8" s="5"/>
      <c r="P8" s="5"/>
      <c r="Q8" s="5"/>
      <c r="R8" s="5"/>
      <c r="S8" s="5"/>
      <c r="T8" s="5"/>
      <c r="U8" s="5"/>
      <c r="V8" s="5"/>
      <c r="W8" s="5"/>
      <c r="X8" s="5"/>
      <c r="Y8" s="5"/>
      <c r="Z8" s="5"/>
    </row>
    <row r="9">
      <c r="A9" s="10" t="str">
        <f>HYPERLINK("http://sigilathenaeum.tumblr.com/post/146112781466","I am protected from emotional abuse from my family")</f>
        <v>I am protected from emotional abuse from my family</v>
      </c>
      <c r="B9" s="9" t="s">
        <v>11</v>
      </c>
      <c r="C9" s="5"/>
      <c r="D9" s="4" t="s">
        <v>6</v>
      </c>
      <c r="E9" s="5"/>
      <c r="F9" s="5"/>
      <c r="G9" s="5"/>
      <c r="H9" s="5"/>
      <c r="I9" s="5"/>
      <c r="J9" s="5"/>
      <c r="K9" s="5"/>
      <c r="L9" s="5"/>
      <c r="M9" s="5"/>
      <c r="N9" s="5"/>
      <c r="O9" s="5"/>
      <c r="P9" s="5"/>
      <c r="Q9" s="5"/>
      <c r="R9" s="5"/>
      <c r="S9" s="5"/>
      <c r="T9" s="5"/>
      <c r="U9" s="5"/>
      <c r="V9" s="5"/>
      <c r="W9" s="5"/>
      <c r="X9" s="5"/>
      <c r="Y9" s="5"/>
      <c r="Z9" s="5"/>
    </row>
    <row r="10">
      <c r="A10" s="8" t="s">
        <v>12</v>
      </c>
      <c r="B10" s="9" t="s">
        <v>13</v>
      </c>
      <c r="C10" s="5"/>
      <c r="D10" s="4" t="s">
        <v>6</v>
      </c>
      <c r="E10" s="5"/>
      <c r="F10" s="5"/>
      <c r="G10" s="5"/>
      <c r="H10" s="5"/>
      <c r="I10" s="5"/>
      <c r="J10" s="5"/>
      <c r="K10" s="5"/>
      <c r="L10" s="5"/>
      <c r="M10" s="5"/>
      <c r="N10" s="5"/>
      <c r="O10" s="5"/>
      <c r="P10" s="5"/>
      <c r="Q10" s="5"/>
      <c r="R10" s="5"/>
      <c r="S10" s="5"/>
      <c r="T10" s="5"/>
      <c r="U10" s="5"/>
      <c r="V10" s="5"/>
      <c r="W10" s="5"/>
      <c r="X10" s="5"/>
      <c r="Y10" s="5"/>
      <c r="Z10" s="5"/>
    </row>
    <row r="11">
      <c r="A11" s="10" t="str">
        <f>HYPERLINK("http://sigilathenaeum.tumblr.com/post/183434478745","My past trauma is unable to harm my future")</f>
        <v>My past trauma is unable to harm my future</v>
      </c>
      <c r="B11" s="9" t="s">
        <v>14</v>
      </c>
      <c r="C11" s="5"/>
      <c r="D11" s="4" t="s">
        <v>6</v>
      </c>
      <c r="E11" s="5"/>
      <c r="F11" s="5"/>
      <c r="G11" s="5"/>
      <c r="H11" s="5"/>
      <c r="I11" s="5"/>
      <c r="J11" s="5"/>
      <c r="K11" s="5"/>
      <c r="L11" s="5"/>
      <c r="M11" s="5"/>
      <c r="N11" s="5"/>
      <c r="O11" s="5"/>
      <c r="P11" s="5"/>
      <c r="Q11" s="5"/>
      <c r="R11" s="5"/>
      <c r="S11" s="5"/>
      <c r="T11" s="5"/>
      <c r="U11" s="5"/>
      <c r="V11" s="5"/>
      <c r="W11" s="5"/>
      <c r="X11" s="5"/>
      <c r="Y11" s="5"/>
      <c r="Z11" s="5"/>
    </row>
    <row r="12">
      <c r="A12" s="8" t="s">
        <v>15</v>
      </c>
      <c r="B12" s="9" t="s">
        <v>16</v>
      </c>
      <c r="C12" s="5"/>
      <c r="D12" s="4" t="s">
        <v>6</v>
      </c>
      <c r="E12" s="5"/>
      <c r="F12" s="5"/>
      <c r="G12" s="5"/>
      <c r="H12" s="5"/>
      <c r="I12" s="5"/>
      <c r="J12" s="5"/>
      <c r="K12" s="5"/>
      <c r="L12" s="5"/>
      <c r="M12" s="5"/>
      <c r="N12" s="5"/>
      <c r="O12" s="5"/>
      <c r="P12" s="5"/>
      <c r="Q12" s="5"/>
      <c r="R12" s="5"/>
      <c r="S12" s="5"/>
      <c r="T12" s="5"/>
      <c r="U12" s="5"/>
      <c r="V12" s="5"/>
      <c r="W12" s="5"/>
      <c r="X12" s="5"/>
      <c r="Y12" s="5"/>
      <c r="Z12" s="5"/>
    </row>
    <row r="13">
      <c r="A13" s="10" t="str">
        <f>HYPERLINK("http://sigilathenaeum.tumblr.com/post/161906016665","This person is not abusive")</f>
        <v>This person is not abusive</v>
      </c>
      <c r="B13" s="9" t="s">
        <v>17</v>
      </c>
      <c r="C13" s="5"/>
      <c r="D13" s="4" t="s">
        <v>6</v>
      </c>
      <c r="E13" s="5"/>
      <c r="F13" s="5"/>
      <c r="G13" s="5"/>
      <c r="H13" s="5"/>
      <c r="I13" s="5"/>
      <c r="J13" s="5"/>
      <c r="K13" s="5"/>
      <c r="L13" s="5"/>
      <c r="M13" s="5"/>
      <c r="N13" s="5"/>
      <c r="O13" s="5"/>
      <c r="P13" s="5"/>
      <c r="Q13" s="5"/>
      <c r="R13" s="5"/>
      <c r="S13" s="5"/>
      <c r="T13" s="5"/>
      <c r="U13" s="5"/>
      <c r="V13" s="5"/>
      <c r="W13" s="5"/>
      <c r="X13" s="5"/>
      <c r="Y13" s="5"/>
      <c r="Z13" s="5"/>
    </row>
    <row r="14">
      <c r="A14" s="8" t="s">
        <v>18</v>
      </c>
      <c r="B14" s="9" t="s">
        <v>19</v>
      </c>
      <c r="C14" s="5"/>
      <c r="D14" s="4" t="s">
        <v>6</v>
      </c>
      <c r="E14" s="5"/>
      <c r="F14" s="5"/>
      <c r="G14" s="5"/>
      <c r="H14" s="5"/>
      <c r="I14" s="5"/>
      <c r="J14" s="5"/>
      <c r="K14" s="5"/>
      <c r="L14" s="5"/>
      <c r="M14" s="5"/>
      <c r="N14" s="5"/>
      <c r="O14" s="5"/>
      <c r="P14" s="5"/>
      <c r="Q14" s="5"/>
      <c r="R14" s="5"/>
      <c r="S14" s="5"/>
      <c r="T14" s="5"/>
      <c r="U14" s="5"/>
      <c r="V14" s="5"/>
      <c r="W14" s="5"/>
      <c r="X14" s="5"/>
      <c r="Y14" s="5"/>
      <c r="Z14" s="5"/>
    </row>
    <row r="15">
      <c r="A15" s="8" t="s">
        <v>20</v>
      </c>
      <c r="B15" s="9" t="s">
        <v>21</v>
      </c>
      <c r="C15" s="5"/>
      <c r="D15" s="4" t="s">
        <v>6</v>
      </c>
      <c r="E15" s="5"/>
      <c r="F15" s="5"/>
      <c r="G15" s="5"/>
      <c r="H15" s="5"/>
      <c r="I15" s="5"/>
      <c r="J15" s="5"/>
      <c r="K15" s="5"/>
      <c r="L15" s="5"/>
      <c r="M15" s="5"/>
      <c r="N15" s="5"/>
      <c r="O15" s="5"/>
      <c r="P15" s="5"/>
      <c r="Q15" s="5"/>
      <c r="R15" s="5"/>
      <c r="S15" s="5"/>
      <c r="T15" s="5"/>
      <c r="U15" s="5"/>
      <c r="V15" s="5"/>
      <c r="W15" s="5"/>
      <c r="X15" s="5"/>
      <c r="Y15" s="5"/>
      <c r="Z15" s="5"/>
    </row>
    <row r="16">
      <c r="A16" s="8" t="s">
        <v>22</v>
      </c>
      <c r="B16" s="9" t="s">
        <v>23</v>
      </c>
      <c r="C16" s="5"/>
      <c r="D16" s="4" t="s">
        <v>6</v>
      </c>
      <c r="E16" s="5"/>
      <c r="F16" s="5"/>
      <c r="G16" s="5"/>
      <c r="H16" s="5"/>
      <c r="I16" s="5"/>
      <c r="J16" s="5"/>
      <c r="K16" s="5"/>
      <c r="L16" s="5"/>
      <c r="M16" s="5"/>
      <c r="N16" s="5"/>
      <c r="O16" s="5"/>
      <c r="P16" s="5"/>
      <c r="Q16" s="5"/>
      <c r="R16" s="5"/>
      <c r="S16" s="5"/>
      <c r="T16" s="5"/>
      <c r="U16" s="5"/>
      <c r="V16" s="5"/>
      <c r="W16" s="5"/>
      <c r="X16" s="5"/>
      <c r="Y16" s="5"/>
      <c r="Z16" s="5"/>
    </row>
    <row r="17">
      <c r="A17" s="8" t="s">
        <v>24</v>
      </c>
      <c r="B17" s="9" t="s">
        <v>25</v>
      </c>
      <c r="C17" s="5"/>
      <c r="D17" s="4" t="s">
        <v>6</v>
      </c>
      <c r="E17" s="5"/>
      <c r="F17" s="5"/>
      <c r="G17" s="5"/>
      <c r="H17" s="5"/>
      <c r="I17" s="5"/>
      <c r="J17" s="5"/>
      <c r="K17" s="5"/>
      <c r="L17" s="5"/>
      <c r="M17" s="5"/>
      <c r="N17" s="5"/>
      <c r="O17" s="5"/>
      <c r="P17" s="5"/>
      <c r="Q17" s="5"/>
      <c r="R17" s="5"/>
      <c r="S17" s="5"/>
      <c r="T17" s="5"/>
      <c r="U17" s="5"/>
      <c r="V17" s="5"/>
      <c r="W17" s="5"/>
      <c r="X17" s="5"/>
      <c r="Y17" s="5"/>
      <c r="Z17" s="5"/>
    </row>
    <row r="18">
      <c r="A18" s="8" t="s">
        <v>26</v>
      </c>
      <c r="B18" s="9" t="s">
        <v>27</v>
      </c>
      <c r="C18" s="5"/>
      <c r="D18" s="4" t="s">
        <v>6</v>
      </c>
      <c r="E18" s="5"/>
      <c r="F18" s="5"/>
      <c r="G18" s="5"/>
      <c r="H18" s="5"/>
      <c r="I18" s="5"/>
      <c r="J18" s="5"/>
      <c r="K18" s="5"/>
      <c r="L18" s="5"/>
      <c r="M18" s="5"/>
      <c r="N18" s="5"/>
      <c r="O18" s="5"/>
      <c r="P18" s="5"/>
      <c r="Q18" s="5"/>
      <c r="R18" s="5"/>
      <c r="S18" s="5"/>
      <c r="T18" s="5"/>
      <c r="U18" s="5"/>
      <c r="V18" s="5"/>
      <c r="W18" s="5"/>
      <c r="X18" s="5"/>
      <c r="Y18" s="5"/>
      <c r="Z18" s="5"/>
    </row>
    <row r="19">
      <c r="A19" s="10" t="str">
        <f>HYPERLINK("http://sigilathenaeum.tumblr.com/post/155907279536","My abuser will suffer")</f>
        <v>My abuser will suffer</v>
      </c>
      <c r="B19" s="9" t="s">
        <v>28</v>
      </c>
      <c r="C19" s="5"/>
      <c r="D19" s="4" t="s">
        <v>6</v>
      </c>
      <c r="E19" s="5"/>
      <c r="F19" s="5"/>
      <c r="G19" s="5"/>
      <c r="H19" s="5"/>
      <c r="I19" s="5"/>
      <c r="J19" s="5"/>
      <c r="K19" s="5"/>
      <c r="L19" s="5"/>
      <c r="M19" s="5"/>
      <c r="N19" s="5"/>
      <c r="O19" s="5"/>
      <c r="P19" s="5"/>
      <c r="Q19" s="5"/>
      <c r="R19" s="5"/>
      <c r="S19" s="5"/>
      <c r="T19" s="5"/>
      <c r="U19" s="5"/>
      <c r="V19" s="5"/>
      <c r="W19" s="5"/>
      <c r="X19" s="5"/>
      <c r="Y19" s="5"/>
      <c r="Z19" s="5"/>
    </row>
    <row r="20">
      <c r="A20" s="5"/>
      <c r="B20" s="5"/>
      <c r="C20" s="5"/>
      <c r="D20" s="4"/>
      <c r="E20" s="5"/>
      <c r="F20" s="5"/>
      <c r="G20" s="5"/>
      <c r="H20" s="5"/>
      <c r="I20" s="5"/>
      <c r="J20" s="5"/>
      <c r="K20" s="5"/>
      <c r="L20" s="5"/>
      <c r="M20" s="5"/>
      <c r="N20" s="5"/>
      <c r="O20" s="5"/>
      <c r="P20" s="5"/>
      <c r="Q20" s="5"/>
      <c r="R20" s="5"/>
      <c r="S20" s="5"/>
      <c r="T20" s="5"/>
      <c r="U20" s="5"/>
      <c r="V20" s="5"/>
      <c r="W20" s="5"/>
      <c r="X20" s="5"/>
      <c r="Y20" s="5"/>
      <c r="Z20" s="5"/>
    </row>
    <row r="21">
      <c r="A21" s="6" t="s">
        <v>29</v>
      </c>
      <c r="B21" s="7"/>
      <c r="C21" s="7"/>
      <c r="D21" s="7"/>
      <c r="E21" s="7"/>
      <c r="F21" s="7"/>
      <c r="G21" s="7"/>
      <c r="H21" s="7"/>
      <c r="I21" s="7"/>
      <c r="J21" s="7"/>
      <c r="K21" s="7"/>
      <c r="L21" s="7"/>
      <c r="M21" s="7"/>
      <c r="N21" s="7"/>
      <c r="O21" s="7"/>
      <c r="P21" s="7"/>
      <c r="Q21" s="7"/>
      <c r="R21" s="7"/>
      <c r="S21" s="7"/>
      <c r="T21" s="7"/>
      <c r="U21" s="7"/>
      <c r="V21" s="7"/>
      <c r="W21" s="7"/>
      <c r="X21" s="7"/>
      <c r="Y21" s="7"/>
      <c r="Z21" s="7"/>
    </row>
    <row r="22">
      <c r="B22" s="5"/>
      <c r="C22" s="5"/>
      <c r="D22" s="4"/>
      <c r="E22" s="5"/>
      <c r="F22" s="5"/>
      <c r="G22" s="5"/>
      <c r="H22" s="5"/>
      <c r="I22" s="5"/>
      <c r="J22" s="5"/>
      <c r="K22" s="5"/>
      <c r="L22" s="5"/>
      <c r="M22" s="5"/>
      <c r="N22" s="5"/>
      <c r="O22" s="5"/>
      <c r="P22" s="5"/>
      <c r="Q22" s="5"/>
      <c r="R22" s="5"/>
      <c r="S22" s="5"/>
      <c r="T22" s="5"/>
      <c r="U22" s="5"/>
      <c r="V22" s="5"/>
      <c r="W22" s="5"/>
      <c r="X22" s="5"/>
      <c r="Y22" s="5"/>
      <c r="Z22" s="5"/>
    </row>
    <row r="23">
      <c r="A23" s="8" t="s">
        <v>30</v>
      </c>
      <c r="B23" s="9" t="s">
        <v>31</v>
      </c>
      <c r="C23" s="5"/>
      <c r="D23" s="4" t="s">
        <v>6</v>
      </c>
      <c r="E23" s="5"/>
      <c r="F23" s="5"/>
      <c r="G23" s="5"/>
      <c r="H23" s="5"/>
      <c r="I23" s="5"/>
      <c r="J23" s="5"/>
      <c r="K23" s="5"/>
      <c r="L23" s="5"/>
      <c r="M23" s="5"/>
      <c r="N23" s="5"/>
      <c r="O23" s="5"/>
      <c r="P23" s="5"/>
      <c r="Q23" s="5"/>
      <c r="R23" s="5"/>
      <c r="S23" s="5"/>
      <c r="T23" s="5"/>
      <c r="U23" s="5"/>
      <c r="V23" s="5"/>
      <c r="W23" s="5"/>
      <c r="X23" s="5"/>
      <c r="Y23" s="5"/>
      <c r="Z23" s="5"/>
    </row>
    <row r="24">
      <c r="A24" s="8" t="s">
        <v>32</v>
      </c>
      <c r="B24" s="9" t="s">
        <v>33</v>
      </c>
      <c r="C24" s="5"/>
      <c r="D24" s="4" t="s">
        <v>6</v>
      </c>
      <c r="E24" s="5"/>
      <c r="F24" s="5"/>
      <c r="G24" s="5"/>
      <c r="H24" s="5"/>
      <c r="I24" s="5"/>
      <c r="J24" s="5"/>
      <c r="K24" s="5"/>
      <c r="L24" s="5"/>
      <c r="M24" s="5"/>
      <c r="N24" s="5"/>
      <c r="O24" s="5"/>
      <c r="P24" s="5"/>
      <c r="Q24" s="5"/>
      <c r="R24" s="5"/>
      <c r="S24" s="5"/>
      <c r="T24" s="5"/>
      <c r="U24" s="5"/>
      <c r="V24" s="5"/>
      <c r="W24" s="5"/>
      <c r="X24" s="5"/>
      <c r="Y24" s="5"/>
      <c r="Z24" s="5"/>
    </row>
    <row r="25">
      <c r="A25" s="10" t="str">
        <f>HYPERLINK("http://sigilathenaeum.tumblr.com/post/149186748844","I cope well during my anxiety attacks")</f>
        <v>I cope well during my anxiety attacks</v>
      </c>
      <c r="B25" s="9" t="s">
        <v>34</v>
      </c>
      <c r="C25" s="5"/>
      <c r="D25" s="4" t="s">
        <v>6</v>
      </c>
      <c r="E25" s="5"/>
      <c r="F25" s="5"/>
      <c r="G25" s="5"/>
      <c r="H25" s="5"/>
      <c r="I25" s="5"/>
      <c r="J25" s="5"/>
      <c r="K25" s="5"/>
      <c r="L25" s="5"/>
      <c r="M25" s="5"/>
      <c r="N25" s="5"/>
      <c r="O25" s="5"/>
      <c r="P25" s="5"/>
      <c r="Q25" s="5"/>
      <c r="R25" s="5"/>
      <c r="S25" s="5"/>
      <c r="T25" s="5"/>
      <c r="U25" s="5"/>
      <c r="V25" s="5"/>
      <c r="W25" s="5"/>
      <c r="X25" s="5"/>
      <c r="Y25" s="5"/>
      <c r="Z25" s="5"/>
    </row>
    <row r="26">
      <c r="A26" s="10" t="str">
        <f>HYPERLINK("http://sigilathenaeum.tumblr.com/post/159425330914","I do not have a meltdown during an interview")</f>
        <v>I do not have a meltdown during an interview</v>
      </c>
      <c r="B26" s="9" t="s">
        <v>35</v>
      </c>
      <c r="C26" s="5"/>
      <c r="D26" s="4" t="s">
        <v>6</v>
      </c>
      <c r="E26" s="5"/>
      <c r="F26" s="5"/>
      <c r="G26" s="5"/>
      <c r="H26" s="5"/>
      <c r="I26" s="5"/>
      <c r="J26" s="5"/>
      <c r="K26" s="5"/>
      <c r="L26" s="5"/>
      <c r="M26" s="5"/>
      <c r="N26" s="5"/>
      <c r="O26" s="5"/>
      <c r="P26" s="5"/>
      <c r="Q26" s="5"/>
      <c r="R26" s="5"/>
      <c r="S26" s="5"/>
      <c r="T26" s="5"/>
      <c r="U26" s="5"/>
      <c r="V26" s="5"/>
      <c r="W26" s="5"/>
      <c r="X26" s="5"/>
      <c r="Y26" s="5"/>
      <c r="Z26" s="5"/>
    </row>
    <row r="27">
      <c r="A27" s="8" t="s">
        <v>36</v>
      </c>
      <c r="B27" s="9" t="s">
        <v>37</v>
      </c>
      <c r="C27" s="5"/>
      <c r="D27" s="4" t="s">
        <v>6</v>
      </c>
      <c r="E27" s="5"/>
      <c r="F27" s="5"/>
      <c r="G27" s="5"/>
      <c r="H27" s="5"/>
      <c r="I27" s="5"/>
      <c r="J27" s="5"/>
      <c r="K27" s="5"/>
      <c r="L27" s="5"/>
      <c r="M27" s="5"/>
      <c r="N27" s="5"/>
      <c r="O27" s="5"/>
      <c r="P27" s="5"/>
      <c r="Q27" s="5"/>
      <c r="R27" s="5"/>
      <c r="S27" s="5"/>
      <c r="T27" s="5"/>
      <c r="U27" s="5"/>
      <c r="V27" s="5"/>
      <c r="W27" s="5"/>
      <c r="X27" s="5"/>
      <c r="Y27" s="5"/>
      <c r="Z27" s="5"/>
    </row>
    <row r="28">
      <c r="A28" s="8" t="s">
        <v>38</v>
      </c>
      <c r="B28" s="9" t="s">
        <v>39</v>
      </c>
      <c r="C28" s="5"/>
      <c r="D28" s="4" t="s">
        <v>6</v>
      </c>
      <c r="E28" s="5"/>
      <c r="F28" s="5"/>
      <c r="G28" s="5"/>
      <c r="H28" s="5"/>
      <c r="I28" s="5"/>
      <c r="J28" s="5"/>
      <c r="K28" s="5"/>
      <c r="L28" s="5"/>
      <c r="M28" s="5"/>
      <c r="N28" s="5"/>
      <c r="O28" s="5"/>
      <c r="P28" s="5"/>
      <c r="Q28" s="5"/>
      <c r="R28" s="5"/>
      <c r="S28" s="5"/>
      <c r="T28" s="5"/>
      <c r="U28" s="5"/>
      <c r="V28" s="5"/>
      <c r="W28" s="5"/>
      <c r="X28" s="5"/>
      <c r="Y28" s="5"/>
      <c r="Z28" s="5"/>
    </row>
    <row r="29">
      <c r="A29" s="10" t="str">
        <f>HYPERLINK("http://sigilathenaeum.tumblr.com/post/159427338326","I am calm")</f>
        <v>I am calm</v>
      </c>
      <c r="B29" s="9" t="s">
        <v>40</v>
      </c>
      <c r="C29" s="5"/>
      <c r="D29" s="4" t="s">
        <v>6</v>
      </c>
      <c r="E29" s="5"/>
      <c r="F29" s="5"/>
      <c r="G29" s="5"/>
      <c r="H29" s="5"/>
      <c r="I29" s="5"/>
      <c r="J29" s="5"/>
      <c r="K29" s="5"/>
      <c r="L29" s="5"/>
      <c r="M29" s="5"/>
      <c r="N29" s="5"/>
      <c r="O29" s="5"/>
      <c r="P29" s="5"/>
      <c r="Q29" s="5"/>
      <c r="R29" s="5"/>
      <c r="S29" s="5"/>
      <c r="T29" s="5"/>
      <c r="U29" s="5"/>
      <c r="V29" s="5"/>
      <c r="W29" s="5"/>
      <c r="X29" s="5"/>
      <c r="Y29" s="5"/>
      <c r="Z29" s="5"/>
    </row>
    <row r="30">
      <c r="A30" s="8" t="s">
        <v>41</v>
      </c>
      <c r="B30" s="9" t="s">
        <v>42</v>
      </c>
      <c r="C30" s="5"/>
      <c r="D30" s="4" t="s">
        <v>6</v>
      </c>
      <c r="E30" s="5"/>
      <c r="F30" s="5"/>
      <c r="G30" s="5"/>
      <c r="H30" s="5"/>
      <c r="I30" s="5"/>
      <c r="J30" s="5"/>
      <c r="K30" s="5"/>
      <c r="L30" s="5"/>
      <c r="M30" s="5"/>
      <c r="N30" s="5"/>
      <c r="O30" s="5"/>
      <c r="P30" s="5"/>
      <c r="Q30" s="5"/>
      <c r="R30" s="5"/>
      <c r="S30" s="5"/>
      <c r="T30" s="5"/>
      <c r="U30" s="5"/>
      <c r="V30" s="5"/>
      <c r="W30" s="5"/>
      <c r="X30" s="5"/>
      <c r="Y30" s="5"/>
      <c r="Z30" s="5"/>
    </row>
    <row r="31">
      <c r="A31" s="8" t="s">
        <v>43</v>
      </c>
      <c r="B31" s="9" t="s">
        <v>44</v>
      </c>
      <c r="C31" s="5"/>
      <c r="D31" s="4" t="s">
        <v>6</v>
      </c>
      <c r="E31" s="5"/>
      <c r="F31" s="5"/>
      <c r="G31" s="5"/>
      <c r="H31" s="5"/>
      <c r="I31" s="5"/>
      <c r="J31" s="5"/>
      <c r="K31" s="5"/>
      <c r="L31" s="5"/>
      <c r="M31" s="5"/>
      <c r="N31" s="5"/>
      <c r="O31" s="5"/>
      <c r="P31" s="5"/>
      <c r="Q31" s="5"/>
      <c r="R31" s="5"/>
      <c r="S31" s="5"/>
      <c r="T31" s="5"/>
      <c r="U31" s="5"/>
      <c r="V31" s="5"/>
      <c r="W31" s="5"/>
      <c r="X31" s="5"/>
      <c r="Y31" s="5"/>
      <c r="Z31" s="5"/>
    </row>
    <row r="32">
      <c r="A32" s="8" t="s">
        <v>45</v>
      </c>
      <c r="B32" s="9" t="s">
        <v>46</v>
      </c>
      <c r="C32" s="5"/>
      <c r="D32" s="4" t="s">
        <v>6</v>
      </c>
      <c r="E32" s="5"/>
      <c r="F32" s="5"/>
      <c r="G32" s="5"/>
      <c r="H32" s="5"/>
      <c r="I32" s="5"/>
      <c r="J32" s="5"/>
      <c r="K32" s="5"/>
      <c r="L32" s="5"/>
      <c r="M32" s="5"/>
      <c r="N32" s="5"/>
      <c r="O32" s="5"/>
      <c r="P32" s="5"/>
      <c r="Q32" s="5"/>
      <c r="R32" s="5"/>
      <c r="S32" s="5"/>
      <c r="T32" s="5"/>
      <c r="U32" s="5"/>
      <c r="V32" s="5"/>
      <c r="W32" s="5"/>
      <c r="X32" s="5"/>
      <c r="Y32" s="5"/>
      <c r="Z32" s="5"/>
    </row>
    <row r="33">
      <c r="A33" s="8" t="s">
        <v>47</v>
      </c>
      <c r="B33" s="9" t="s">
        <v>48</v>
      </c>
      <c r="C33" s="5"/>
      <c r="D33" s="4" t="s">
        <v>6</v>
      </c>
      <c r="E33" s="5"/>
      <c r="F33" s="5"/>
      <c r="G33" s="5"/>
      <c r="H33" s="5"/>
      <c r="I33" s="5"/>
      <c r="J33" s="5"/>
      <c r="K33" s="5"/>
      <c r="L33" s="5"/>
      <c r="M33" s="5"/>
      <c r="N33" s="5"/>
      <c r="O33" s="5"/>
      <c r="P33" s="5"/>
      <c r="Q33" s="5"/>
      <c r="R33" s="5"/>
      <c r="S33" s="5"/>
      <c r="T33" s="5"/>
      <c r="U33" s="5"/>
      <c r="V33" s="5"/>
      <c r="W33" s="5"/>
      <c r="X33" s="5"/>
      <c r="Y33" s="5"/>
      <c r="Z33" s="5"/>
    </row>
    <row r="34">
      <c r="A34" s="8" t="s">
        <v>49</v>
      </c>
      <c r="B34" s="9" t="s">
        <v>50</v>
      </c>
      <c r="C34" s="5"/>
      <c r="D34" s="4" t="s">
        <v>6</v>
      </c>
      <c r="E34" s="5"/>
      <c r="F34" s="5"/>
      <c r="G34" s="5"/>
      <c r="H34" s="5"/>
      <c r="I34" s="5"/>
      <c r="J34" s="5"/>
      <c r="K34" s="5"/>
      <c r="L34" s="5"/>
      <c r="M34" s="5"/>
      <c r="N34" s="5"/>
      <c r="O34" s="5"/>
      <c r="P34" s="5"/>
      <c r="Q34" s="5"/>
      <c r="R34" s="5"/>
      <c r="S34" s="5"/>
      <c r="T34" s="5"/>
      <c r="U34" s="5"/>
      <c r="V34" s="5"/>
      <c r="W34" s="5"/>
      <c r="X34" s="5"/>
      <c r="Y34" s="5"/>
      <c r="Z34" s="5"/>
    </row>
    <row r="35">
      <c r="A35" s="8" t="s">
        <v>51</v>
      </c>
      <c r="B35" s="9" t="s">
        <v>52</v>
      </c>
      <c r="C35" s="5"/>
      <c r="D35" s="4" t="s">
        <v>6</v>
      </c>
      <c r="E35" s="5"/>
      <c r="F35" s="5"/>
      <c r="G35" s="5"/>
      <c r="H35" s="5"/>
      <c r="I35" s="5"/>
      <c r="J35" s="5"/>
      <c r="K35" s="5"/>
      <c r="L35" s="5"/>
      <c r="M35" s="5"/>
      <c r="N35" s="5"/>
      <c r="O35" s="5"/>
      <c r="P35" s="5"/>
      <c r="Q35" s="5"/>
      <c r="R35" s="5"/>
      <c r="S35" s="5"/>
      <c r="T35" s="5"/>
      <c r="U35" s="5"/>
      <c r="V35" s="5"/>
      <c r="W35" s="5"/>
      <c r="X35" s="5"/>
      <c r="Y35" s="5"/>
      <c r="Z35" s="5"/>
    </row>
    <row r="36">
      <c r="A36" s="8" t="s">
        <v>53</v>
      </c>
      <c r="B36" s="9" t="s">
        <v>54</v>
      </c>
      <c r="C36" s="5"/>
      <c r="D36" s="4" t="s">
        <v>6</v>
      </c>
      <c r="E36" s="5"/>
      <c r="F36" s="5"/>
      <c r="G36" s="5"/>
      <c r="H36" s="5"/>
      <c r="I36" s="5"/>
      <c r="J36" s="5"/>
      <c r="K36" s="5"/>
      <c r="L36" s="5"/>
      <c r="M36" s="5"/>
      <c r="N36" s="5"/>
      <c r="O36" s="5"/>
      <c r="P36" s="5"/>
      <c r="Q36" s="5"/>
      <c r="R36" s="5"/>
      <c r="S36" s="5"/>
      <c r="T36" s="5"/>
      <c r="U36" s="5"/>
      <c r="V36" s="5"/>
      <c r="W36" s="5"/>
      <c r="X36" s="5"/>
      <c r="Y36" s="5"/>
      <c r="Z36" s="5"/>
    </row>
    <row r="37">
      <c r="A37" s="8" t="s">
        <v>55</v>
      </c>
      <c r="B37" s="9" t="s">
        <v>56</v>
      </c>
      <c r="C37" s="5"/>
      <c r="D37" s="4" t="s">
        <v>6</v>
      </c>
      <c r="E37" s="5"/>
      <c r="F37" s="5"/>
      <c r="G37" s="5"/>
      <c r="H37" s="5"/>
      <c r="I37" s="5"/>
      <c r="J37" s="5"/>
      <c r="K37" s="5"/>
      <c r="L37" s="5"/>
      <c r="M37" s="5"/>
      <c r="N37" s="5"/>
      <c r="O37" s="5"/>
      <c r="P37" s="5"/>
      <c r="Q37" s="5"/>
      <c r="R37" s="5"/>
      <c r="S37" s="5"/>
      <c r="T37" s="5"/>
      <c r="U37" s="5"/>
      <c r="V37" s="5"/>
      <c r="W37" s="5"/>
      <c r="X37" s="5"/>
      <c r="Y37" s="5"/>
      <c r="Z37" s="5"/>
    </row>
    <row r="38">
      <c r="A38" s="10" t="str">
        <f>HYPERLINK("http://sigilathenaeum.tumblr.com/post/146118856354","I do not let my anger control me")</f>
        <v>I do not let my anger control me</v>
      </c>
      <c r="B38" s="9" t="s">
        <v>57</v>
      </c>
      <c r="C38" s="5"/>
      <c r="D38" s="4" t="s">
        <v>6</v>
      </c>
      <c r="E38" s="5"/>
      <c r="F38" s="5"/>
      <c r="G38" s="5"/>
      <c r="H38" s="5"/>
      <c r="I38" s="5"/>
      <c r="J38" s="5"/>
      <c r="K38" s="5"/>
      <c r="L38" s="5"/>
      <c r="M38" s="5"/>
      <c r="N38" s="5"/>
      <c r="O38" s="5"/>
      <c r="P38" s="5"/>
      <c r="Q38" s="5"/>
      <c r="R38" s="5"/>
      <c r="S38" s="5"/>
      <c r="T38" s="5"/>
      <c r="U38" s="5"/>
      <c r="V38" s="5"/>
      <c r="W38" s="5"/>
      <c r="X38" s="5"/>
      <c r="Y38" s="5"/>
      <c r="Z38" s="5"/>
    </row>
    <row r="39">
      <c r="A39" s="11" t="s">
        <v>58</v>
      </c>
      <c r="B39" s="9" t="s">
        <v>59</v>
      </c>
      <c r="C39" s="5"/>
      <c r="D39" s="4" t="s">
        <v>6</v>
      </c>
      <c r="E39" s="5"/>
      <c r="F39" s="5"/>
      <c r="G39" s="5"/>
      <c r="H39" s="5"/>
      <c r="I39" s="5"/>
      <c r="J39" s="5"/>
      <c r="K39" s="5"/>
      <c r="L39" s="5"/>
      <c r="M39" s="5"/>
      <c r="N39" s="5"/>
      <c r="O39" s="5"/>
      <c r="P39" s="5"/>
      <c r="Q39" s="5"/>
      <c r="R39" s="5"/>
      <c r="S39" s="5"/>
      <c r="T39" s="5"/>
      <c r="U39" s="5"/>
      <c r="V39" s="5"/>
      <c r="W39" s="5"/>
      <c r="X39" s="5"/>
      <c r="Y39" s="5"/>
      <c r="Z39" s="5"/>
    </row>
    <row r="40">
      <c r="A40" s="8" t="s">
        <v>60</v>
      </c>
      <c r="B40" s="9" t="s">
        <v>61</v>
      </c>
      <c r="C40" s="5"/>
      <c r="D40" s="4" t="s">
        <v>6</v>
      </c>
      <c r="E40" s="5"/>
      <c r="F40" s="5"/>
      <c r="G40" s="5"/>
      <c r="H40" s="5"/>
      <c r="I40" s="5"/>
      <c r="J40" s="5"/>
      <c r="K40" s="5"/>
      <c r="L40" s="5"/>
      <c r="M40" s="5"/>
      <c r="N40" s="5"/>
      <c r="O40" s="5"/>
      <c r="P40" s="5"/>
      <c r="Q40" s="5"/>
      <c r="R40" s="5"/>
      <c r="S40" s="5"/>
      <c r="T40" s="5"/>
      <c r="U40" s="5"/>
      <c r="V40" s="5"/>
      <c r="W40" s="5"/>
      <c r="X40" s="5"/>
      <c r="Y40" s="5"/>
      <c r="Z40" s="5"/>
    </row>
    <row r="41">
      <c r="A41" s="8" t="s">
        <v>62</v>
      </c>
      <c r="B41" s="9" t="s">
        <v>63</v>
      </c>
      <c r="C41" s="5"/>
      <c r="D41" s="4" t="s">
        <v>6</v>
      </c>
      <c r="E41" s="5"/>
      <c r="F41" s="5"/>
      <c r="G41" s="5"/>
      <c r="H41" s="5"/>
      <c r="I41" s="5"/>
      <c r="J41" s="5"/>
      <c r="K41" s="5"/>
      <c r="L41" s="5"/>
      <c r="M41" s="5"/>
      <c r="N41" s="5"/>
      <c r="O41" s="5"/>
      <c r="P41" s="5"/>
      <c r="Q41" s="5"/>
      <c r="R41" s="5"/>
      <c r="S41" s="5"/>
      <c r="T41" s="5"/>
      <c r="U41" s="5"/>
      <c r="V41" s="5"/>
      <c r="W41" s="5"/>
      <c r="X41" s="5"/>
      <c r="Y41" s="5"/>
      <c r="Z41" s="5"/>
    </row>
    <row r="42">
      <c r="A42" s="8" t="s">
        <v>64</v>
      </c>
      <c r="B42" s="9" t="s">
        <v>65</v>
      </c>
      <c r="C42" s="5"/>
      <c r="D42" s="4" t="s">
        <v>6</v>
      </c>
      <c r="E42" s="5"/>
      <c r="F42" s="5"/>
      <c r="G42" s="5"/>
      <c r="H42" s="5"/>
      <c r="I42" s="5"/>
      <c r="J42" s="5"/>
      <c r="K42" s="5"/>
      <c r="L42" s="5"/>
      <c r="M42" s="5"/>
      <c r="N42" s="5"/>
      <c r="O42" s="5"/>
      <c r="P42" s="5"/>
      <c r="Q42" s="5"/>
      <c r="R42" s="5"/>
      <c r="S42" s="5"/>
      <c r="T42" s="5"/>
      <c r="U42" s="5"/>
      <c r="V42" s="5"/>
      <c r="W42" s="5"/>
      <c r="X42" s="5"/>
      <c r="Y42" s="5"/>
      <c r="Z42" s="5"/>
    </row>
    <row r="43">
      <c r="A43" s="8" t="s">
        <v>66</v>
      </c>
      <c r="B43" s="9" t="s">
        <v>67</v>
      </c>
      <c r="C43" s="5"/>
      <c r="D43" s="4" t="s">
        <v>6</v>
      </c>
      <c r="E43" s="5"/>
      <c r="F43" s="5"/>
      <c r="G43" s="5"/>
      <c r="H43" s="5"/>
      <c r="I43" s="5"/>
      <c r="J43" s="5"/>
      <c r="K43" s="5"/>
      <c r="L43" s="5"/>
      <c r="M43" s="5"/>
      <c r="N43" s="5"/>
      <c r="O43" s="5"/>
      <c r="P43" s="5"/>
      <c r="Q43" s="5"/>
      <c r="R43" s="5"/>
      <c r="S43" s="5"/>
      <c r="T43" s="5"/>
      <c r="U43" s="5"/>
      <c r="V43" s="5"/>
      <c r="W43" s="5"/>
      <c r="X43" s="5"/>
      <c r="Y43" s="5"/>
      <c r="Z43" s="5"/>
    </row>
    <row r="44">
      <c r="A44" s="8" t="s">
        <v>68</v>
      </c>
      <c r="B44" s="9" t="s">
        <v>69</v>
      </c>
      <c r="C44" s="5"/>
      <c r="D44" s="4" t="s">
        <v>6</v>
      </c>
      <c r="E44" s="5"/>
      <c r="F44" s="5"/>
      <c r="G44" s="5"/>
      <c r="H44" s="5"/>
      <c r="I44" s="5"/>
      <c r="J44" s="5"/>
      <c r="K44" s="5"/>
      <c r="L44" s="5"/>
      <c r="M44" s="5"/>
      <c r="N44" s="5"/>
      <c r="O44" s="5"/>
      <c r="P44" s="5"/>
      <c r="Q44" s="5"/>
      <c r="R44" s="5"/>
      <c r="S44" s="5"/>
      <c r="T44" s="5"/>
      <c r="U44" s="5"/>
      <c r="V44" s="5"/>
      <c r="W44" s="5"/>
      <c r="X44" s="5"/>
      <c r="Y44" s="5"/>
      <c r="Z44" s="5"/>
    </row>
    <row r="45">
      <c r="A45" s="8" t="s">
        <v>70</v>
      </c>
      <c r="B45" s="9" t="s">
        <v>71</v>
      </c>
      <c r="C45" s="5"/>
      <c r="D45" s="4" t="s">
        <v>6</v>
      </c>
      <c r="E45" s="5"/>
      <c r="F45" s="5"/>
      <c r="G45" s="5"/>
      <c r="H45" s="5"/>
      <c r="I45" s="5"/>
      <c r="J45" s="5"/>
      <c r="K45" s="5"/>
      <c r="L45" s="5"/>
      <c r="M45" s="5"/>
      <c r="N45" s="5"/>
      <c r="O45" s="5"/>
      <c r="P45" s="5"/>
      <c r="Q45" s="5"/>
      <c r="R45" s="5"/>
      <c r="S45" s="5"/>
      <c r="T45" s="5"/>
      <c r="U45" s="5"/>
      <c r="V45" s="5"/>
      <c r="W45" s="5"/>
      <c r="X45" s="5"/>
      <c r="Y45" s="5"/>
      <c r="Z45" s="5"/>
    </row>
    <row r="46">
      <c r="A46" s="8" t="s">
        <v>72</v>
      </c>
      <c r="B46" s="9" t="s">
        <v>73</v>
      </c>
      <c r="C46" s="5"/>
      <c r="D46" s="4" t="s">
        <v>6</v>
      </c>
      <c r="E46" s="5"/>
      <c r="F46" s="5"/>
      <c r="G46" s="5"/>
      <c r="H46" s="5"/>
      <c r="I46" s="5"/>
      <c r="J46" s="5"/>
      <c r="K46" s="5"/>
      <c r="L46" s="5"/>
      <c r="M46" s="5"/>
      <c r="N46" s="5"/>
      <c r="O46" s="5"/>
      <c r="P46" s="5"/>
      <c r="Q46" s="5"/>
      <c r="R46" s="5"/>
      <c r="S46" s="5"/>
      <c r="T46" s="5"/>
      <c r="U46" s="5"/>
      <c r="V46" s="5"/>
      <c r="W46" s="5"/>
      <c r="X46" s="5"/>
      <c r="Y46" s="5"/>
      <c r="Z46" s="5"/>
    </row>
    <row r="47">
      <c r="A47" s="8" t="s">
        <v>74</v>
      </c>
      <c r="B47" s="9" t="s">
        <v>75</v>
      </c>
      <c r="C47" s="5"/>
      <c r="D47" s="4" t="s">
        <v>6</v>
      </c>
      <c r="E47" s="5"/>
      <c r="F47" s="5"/>
      <c r="G47" s="5"/>
      <c r="H47" s="5"/>
      <c r="I47" s="5"/>
      <c r="J47" s="5"/>
      <c r="K47" s="5"/>
      <c r="L47" s="5"/>
      <c r="M47" s="5"/>
      <c r="N47" s="5"/>
      <c r="O47" s="5"/>
      <c r="P47" s="5"/>
      <c r="Q47" s="5"/>
      <c r="R47" s="5"/>
      <c r="S47" s="5"/>
      <c r="T47" s="5"/>
      <c r="U47" s="5"/>
      <c r="V47" s="5"/>
      <c r="W47" s="5"/>
      <c r="X47" s="5"/>
      <c r="Y47" s="5"/>
      <c r="Z47" s="5"/>
    </row>
    <row r="48">
      <c r="A48" s="8" t="s">
        <v>76</v>
      </c>
      <c r="B48" s="9" t="s">
        <v>77</v>
      </c>
      <c r="C48" s="5"/>
      <c r="D48" s="4" t="s">
        <v>6</v>
      </c>
      <c r="E48" s="5"/>
      <c r="F48" s="5"/>
      <c r="G48" s="5"/>
      <c r="H48" s="5"/>
      <c r="I48" s="5"/>
      <c r="J48" s="5"/>
      <c r="K48" s="5"/>
      <c r="L48" s="5"/>
      <c r="M48" s="5"/>
      <c r="N48" s="5"/>
      <c r="O48" s="5"/>
      <c r="P48" s="5"/>
      <c r="Q48" s="5"/>
      <c r="R48" s="5"/>
      <c r="S48" s="5"/>
      <c r="T48" s="5"/>
      <c r="U48" s="5"/>
      <c r="V48" s="5"/>
      <c r="W48" s="5"/>
      <c r="X48" s="5"/>
      <c r="Y48" s="5"/>
      <c r="Z48" s="5"/>
    </row>
    <row r="49">
      <c r="A49" s="8" t="s">
        <v>78</v>
      </c>
      <c r="B49" s="9" t="s">
        <v>77</v>
      </c>
      <c r="C49" s="5"/>
      <c r="D49" s="4" t="s">
        <v>6</v>
      </c>
      <c r="E49" s="5"/>
      <c r="F49" s="5"/>
      <c r="G49" s="5"/>
      <c r="H49" s="5"/>
      <c r="I49" s="5"/>
      <c r="J49" s="5"/>
      <c r="K49" s="5"/>
      <c r="L49" s="5"/>
      <c r="M49" s="5"/>
      <c r="N49" s="5"/>
      <c r="O49" s="5"/>
      <c r="P49" s="5"/>
      <c r="Q49" s="5"/>
      <c r="R49" s="5"/>
      <c r="S49" s="5"/>
      <c r="T49" s="5"/>
      <c r="U49" s="5"/>
      <c r="V49" s="5"/>
      <c r="W49" s="5"/>
      <c r="X49" s="5"/>
      <c r="Y49" s="5"/>
      <c r="Z49" s="5"/>
    </row>
    <row r="50">
      <c r="A50" s="8" t="s">
        <v>79</v>
      </c>
      <c r="B50" s="9" t="s">
        <v>80</v>
      </c>
      <c r="C50" s="5"/>
      <c r="D50" s="4" t="s">
        <v>6</v>
      </c>
      <c r="E50" s="5"/>
      <c r="F50" s="5"/>
      <c r="G50" s="5"/>
      <c r="H50" s="5"/>
      <c r="I50" s="5"/>
      <c r="J50" s="5"/>
      <c r="K50" s="5"/>
      <c r="L50" s="5"/>
      <c r="M50" s="5"/>
      <c r="N50" s="5"/>
      <c r="O50" s="5"/>
      <c r="P50" s="5"/>
      <c r="Q50" s="5"/>
      <c r="R50" s="5"/>
      <c r="S50" s="5"/>
      <c r="T50" s="5"/>
      <c r="U50" s="5"/>
      <c r="V50" s="5"/>
      <c r="W50" s="5"/>
      <c r="X50" s="5"/>
      <c r="Y50" s="5"/>
      <c r="Z50" s="5"/>
    </row>
    <row r="51">
      <c r="A51" s="8" t="s">
        <v>81</v>
      </c>
      <c r="B51" s="9" t="s">
        <v>82</v>
      </c>
      <c r="C51" s="5"/>
      <c r="D51" s="4" t="s">
        <v>6</v>
      </c>
      <c r="E51" s="5"/>
      <c r="F51" s="5"/>
      <c r="G51" s="5"/>
      <c r="H51" s="5"/>
      <c r="I51" s="5"/>
      <c r="J51" s="5"/>
      <c r="K51" s="5"/>
      <c r="L51" s="5"/>
      <c r="M51" s="5"/>
      <c r="N51" s="5"/>
      <c r="O51" s="5"/>
      <c r="P51" s="5"/>
      <c r="Q51" s="5"/>
      <c r="R51" s="5"/>
      <c r="S51" s="5"/>
      <c r="T51" s="5"/>
      <c r="U51" s="5"/>
      <c r="V51" s="5"/>
      <c r="W51" s="5"/>
      <c r="X51" s="5"/>
      <c r="Y51" s="5"/>
      <c r="Z51" s="5"/>
    </row>
    <row r="52">
      <c r="A52" s="8" t="s">
        <v>83</v>
      </c>
      <c r="B52" s="9" t="s">
        <v>84</v>
      </c>
      <c r="C52" s="5"/>
      <c r="D52" s="4" t="s">
        <v>6</v>
      </c>
      <c r="E52" s="5"/>
      <c r="F52" s="5"/>
      <c r="G52" s="5"/>
      <c r="H52" s="5"/>
      <c r="I52" s="5"/>
      <c r="J52" s="5"/>
      <c r="K52" s="5"/>
      <c r="L52" s="5"/>
      <c r="M52" s="5"/>
      <c r="N52" s="5"/>
      <c r="O52" s="5"/>
      <c r="P52" s="5"/>
      <c r="Q52" s="5"/>
      <c r="R52" s="5"/>
      <c r="S52" s="5"/>
      <c r="T52" s="5"/>
      <c r="U52" s="5"/>
      <c r="V52" s="5"/>
      <c r="W52" s="5"/>
      <c r="X52" s="5"/>
      <c r="Y52" s="5"/>
      <c r="Z52" s="5"/>
    </row>
    <row r="53">
      <c r="A53" s="8" t="s">
        <v>85</v>
      </c>
      <c r="B53" s="9" t="s">
        <v>86</v>
      </c>
      <c r="C53" s="5"/>
      <c r="D53" s="4" t="s">
        <v>6</v>
      </c>
      <c r="E53" s="5"/>
      <c r="F53" s="5"/>
      <c r="G53" s="5"/>
      <c r="H53" s="5"/>
      <c r="I53" s="5"/>
      <c r="J53" s="5"/>
      <c r="K53" s="5"/>
      <c r="L53" s="5"/>
      <c r="M53" s="5"/>
      <c r="N53" s="5"/>
      <c r="O53" s="5"/>
      <c r="P53" s="5"/>
      <c r="Q53" s="5"/>
      <c r="R53" s="5"/>
      <c r="S53" s="5"/>
      <c r="T53" s="5"/>
      <c r="U53" s="5"/>
      <c r="V53" s="5"/>
      <c r="W53" s="5"/>
      <c r="X53" s="5"/>
      <c r="Y53" s="5"/>
      <c r="Z53" s="5"/>
    </row>
    <row r="54">
      <c r="A54" s="8" t="s">
        <v>87</v>
      </c>
      <c r="B54" s="9" t="s">
        <v>88</v>
      </c>
      <c r="C54" s="5"/>
      <c r="D54" s="4" t="s">
        <v>6</v>
      </c>
      <c r="E54" s="5"/>
      <c r="F54" s="5"/>
      <c r="G54" s="5"/>
      <c r="H54" s="5"/>
      <c r="I54" s="5"/>
      <c r="J54" s="5"/>
      <c r="K54" s="5"/>
      <c r="L54" s="5"/>
      <c r="M54" s="5"/>
      <c r="N54" s="5"/>
      <c r="O54" s="5"/>
      <c r="P54" s="5"/>
      <c r="Q54" s="5"/>
      <c r="R54" s="5"/>
      <c r="S54" s="5"/>
      <c r="T54" s="5"/>
      <c r="U54" s="5"/>
      <c r="V54" s="5"/>
      <c r="W54" s="5"/>
      <c r="X54" s="5"/>
      <c r="Y54" s="5"/>
      <c r="Z54" s="5"/>
    </row>
    <row r="55">
      <c r="A55" s="8" t="s">
        <v>89</v>
      </c>
      <c r="B55" s="9" t="s">
        <v>90</v>
      </c>
      <c r="C55" s="5"/>
      <c r="D55" s="4" t="s">
        <v>6</v>
      </c>
      <c r="E55" s="5"/>
      <c r="F55" s="5"/>
      <c r="G55" s="5"/>
      <c r="H55" s="5"/>
      <c r="I55" s="5"/>
      <c r="J55" s="5"/>
      <c r="K55" s="5"/>
      <c r="L55" s="5"/>
      <c r="M55" s="5"/>
      <c r="N55" s="5"/>
      <c r="O55" s="5"/>
      <c r="P55" s="5"/>
      <c r="Q55" s="5"/>
      <c r="R55" s="5"/>
      <c r="S55" s="5"/>
      <c r="T55" s="5"/>
      <c r="U55" s="5"/>
      <c r="V55" s="5"/>
      <c r="W55" s="5"/>
      <c r="X55" s="5"/>
      <c r="Y55" s="5"/>
      <c r="Z55" s="5"/>
    </row>
    <row r="56">
      <c r="A56" s="10" t="str">
        <f>HYPERLINK("http://sigilathenaeum.tumblr.com/post/156559175980","My responsibilities do not crush me")</f>
        <v>My responsibilities do not crush me</v>
      </c>
      <c r="B56" s="9" t="s">
        <v>91</v>
      </c>
      <c r="C56" s="5"/>
      <c r="D56" s="4" t="s">
        <v>6</v>
      </c>
      <c r="E56" s="5"/>
      <c r="F56" s="5"/>
      <c r="G56" s="5"/>
      <c r="H56" s="5"/>
      <c r="I56" s="5"/>
      <c r="J56" s="5"/>
      <c r="K56" s="5"/>
      <c r="L56" s="5"/>
      <c r="M56" s="5"/>
      <c r="N56" s="5"/>
      <c r="O56" s="5"/>
      <c r="P56" s="5"/>
      <c r="Q56" s="5"/>
      <c r="R56" s="5"/>
      <c r="S56" s="5"/>
      <c r="T56" s="5"/>
      <c r="U56" s="5"/>
      <c r="V56" s="5"/>
      <c r="W56" s="5"/>
      <c r="X56" s="5"/>
      <c r="Y56" s="5"/>
      <c r="Z56" s="5"/>
    </row>
    <row r="57">
      <c r="A57" s="10" t="str">
        <f>HYPERLINK("http://sigilathenaeum.tumblr.com/post/156457976330","This candle radiates positive energy and calm")</f>
        <v>This candle radiates positive energy and calm</v>
      </c>
      <c r="B57" s="9" t="s">
        <v>92</v>
      </c>
      <c r="C57" s="5"/>
      <c r="D57" s="4" t="s">
        <v>6</v>
      </c>
      <c r="E57" s="5"/>
      <c r="F57" s="5"/>
      <c r="G57" s="5"/>
      <c r="H57" s="5"/>
      <c r="I57" s="5"/>
      <c r="J57" s="5"/>
      <c r="K57" s="5"/>
      <c r="L57" s="5"/>
      <c r="M57" s="5"/>
      <c r="N57" s="5"/>
      <c r="O57" s="5"/>
      <c r="P57" s="5"/>
      <c r="Q57" s="5"/>
      <c r="R57" s="5"/>
      <c r="S57" s="5"/>
      <c r="T57" s="5"/>
      <c r="U57" s="5"/>
      <c r="V57" s="5"/>
      <c r="W57" s="5"/>
      <c r="X57" s="5"/>
      <c r="Y57" s="5"/>
      <c r="Z57" s="5"/>
    </row>
    <row r="58">
      <c r="A58" s="10" t="str">
        <f>HYPERLINK("http://sigilathenaeum.tumblr.com/post/159845797948","This tea has a calming influence")</f>
        <v>This tea has a calming influence</v>
      </c>
      <c r="B58" s="9" t="s">
        <v>93</v>
      </c>
      <c r="C58" s="5"/>
      <c r="D58" s="4" t="s">
        <v>6</v>
      </c>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12" t="s">
        <v>94</v>
      </c>
      <c r="B60" s="7"/>
      <c r="C60" s="7"/>
      <c r="D60" s="7"/>
      <c r="E60" s="7"/>
      <c r="F60" s="7"/>
      <c r="G60" s="7"/>
      <c r="H60" s="7"/>
      <c r="I60" s="7"/>
      <c r="J60" s="7"/>
      <c r="K60" s="7"/>
      <c r="L60" s="7"/>
      <c r="M60" s="7"/>
      <c r="N60" s="7"/>
      <c r="O60" s="7"/>
      <c r="P60" s="7"/>
      <c r="Q60" s="7"/>
      <c r="R60" s="7"/>
      <c r="S60" s="7"/>
      <c r="T60" s="7"/>
      <c r="U60" s="7"/>
      <c r="V60" s="7"/>
      <c r="W60" s="7"/>
      <c r="X60" s="7"/>
      <c r="Y60" s="7"/>
      <c r="Z60" s="7"/>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8" t="s">
        <v>95</v>
      </c>
      <c r="B62" s="9" t="s">
        <v>96</v>
      </c>
      <c r="C62" s="5"/>
      <c r="D62" s="4" t="s">
        <v>6</v>
      </c>
      <c r="E62" s="5"/>
      <c r="F62" s="5"/>
      <c r="G62" s="5"/>
      <c r="H62" s="5"/>
      <c r="I62" s="5"/>
      <c r="J62" s="5"/>
      <c r="K62" s="5"/>
      <c r="L62" s="5"/>
      <c r="M62" s="5"/>
      <c r="N62" s="5"/>
      <c r="O62" s="5"/>
      <c r="P62" s="5"/>
      <c r="Q62" s="5"/>
      <c r="R62" s="5"/>
      <c r="S62" s="5"/>
      <c r="T62" s="5"/>
      <c r="U62" s="5"/>
      <c r="V62" s="5"/>
      <c r="W62" s="5"/>
      <c r="X62" s="5"/>
      <c r="Y62" s="5"/>
      <c r="Z62" s="5"/>
    </row>
    <row r="63">
      <c r="A63" s="10" t="str">
        <f>HYPERLINK("http://sigilathenaeum.tumblr.com/post/145131760572","I get the job I am looking for with ease")</f>
        <v>I get the job I am looking for with ease</v>
      </c>
      <c r="B63" s="9" t="s">
        <v>97</v>
      </c>
      <c r="C63" s="5"/>
      <c r="D63" s="4" t="s">
        <v>6</v>
      </c>
      <c r="E63" s="5"/>
      <c r="F63" s="5"/>
      <c r="G63" s="5"/>
      <c r="H63" s="5"/>
      <c r="I63" s="5"/>
      <c r="J63" s="5"/>
      <c r="K63" s="5"/>
      <c r="L63" s="5"/>
      <c r="M63" s="5"/>
      <c r="N63" s="5"/>
      <c r="O63" s="5"/>
      <c r="P63" s="5"/>
      <c r="Q63" s="5"/>
      <c r="R63" s="5"/>
      <c r="S63" s="5"/>
      <c r="T63" s="5"/>
      <c r="U63" s="5"/>
      <c r="V63" s="5"/>
      <c r="W63" s="5"/>
      <c r="X63" s="5"/>
      <c r="Y63" s="5"/>
      <c r="Z63" s="5"/>
    </row>
    <row r="64">
      <c r="A64" s="10" t="str">
        <f>HYPERLINK("http://sigilathenaeum.tumblr.com/post/147974038883","I find a job that pays well and makes me happy")</f>
        <v>I find a job that pays well and makes me happy</v>
      </c>
      <c r="B64" s="9" t="s">
        <v>98</v>
      </c>
      <c r="C64" s="5"/>
      <c r="D64" s="4" t="s">
        <v>6</v>
      </c>
      <c r="E64" s="5"/>
      <c r="F64" s="5"/>
      <c r="G64" s="5"/>
      <c r="H64" s="5"/>
      <c r="I64" s="5"/>
      <c r="J64" s="5"/>
      <c r="K64" s="5"/>
      <c r="L64" s="5"/>
      <c r="M64" s="5"/>
      <c r="N64" s="5"/>
      <c r="O64" s="5"/>
      <c r="P64" s="5"/>
      <c r="Q64" s="5"/>
      <c r="R64" s="5"/>
      <c r="S64" s="5"/>
      <c r="T64" s="5"/>
      <c r="U64" s="5"/>
      <c r="V64" s="5"/>
      <c r="W64" s="5"/>
      <c r="X64" s="5"/>
      <c r="Y64" s="5"/>
      <c r="Z64" s="5"/>
    </row>
    <row r="65">
      <c r="A65" s="8" t="s">
        <v>99</v>
      </c>
      <c r="B65" s="9" t="s">
        <v>100</v>
      </c>
      <c r="C65" s="5"/>
      <c r="D65" s="4" t="s">
        <v>6</v>
      </c>
      <c r="E65" s="5"/>
      <c r="F65" s="5"/>
      <c r="G65" s="5"/>
      <c r="H65" s="5"/>
      <c r="I65" s="5"/>
      <c r="J65" s="5"/>
      <c r="K65" s="5"/>
      <c r="L65" s="5"/>
      <c r="M65" s="5"/>
      <c r="N65" s="5"/>
      <c r="O65" s="5"/>
      <c r="P65" s="5"/>
      <c r="Q65" s="5"/>
      <c r="R65" s="5"/>
      <c r="S65" s="5"/>
      <c r="T65" s="5"/>
      <c r="U65" s="5"/>
      <c r="V65" s="5"/>
      <c r="W65" s="5"/>
      <c r="X65" s="5"/>
      <c r="Y65" s="5"/>
      <c r="Z65" s="5"/>
    </row>
    <row r="66">
      <c r="A66" s="10" t="str">
        <f>HYPERLINK("http://sigilathenaeum.tumblr.com/post/166443636361","I become a permanent employee")</f>
        <v>I become a permanent employee</v>
      </c>
      <c r="B66" s="9" t="s">
        <v>101</v>
      </c>
      <c r="C66" s="5"/>
      <c r="D66" s="4" t="s">
        <v>6</v>
      </c>
      <c r="E66" s="5"/>
      <c r="F66" s="5"/>
      <c r="G66" s="5"/>
      <c r="H66" s="5"/>
      <c r="I66" s="5"/>
      <c r="J66" s="5"/>
      <c r="K66" s="5"/>
      <c r="L66" s="5"/>
      <c r="M66" s="5"/>
      <c r="N66" s="5"/>
      <c r="O66" s="5"/>
      <c r="P66" s="5"/>
      <c r="Q66" s="5"/>
      <c r="R66" s="5"/>
      <c r="S66" s="5"/>
      <c r="T66" s="5"/>
      <c r="U66" s="5"/>
      <c r="V66" s="5"/>
      <c r="W66" s="5"/>
      <c r="X66" s="5"/>
      <c r="Y66" s="5"/>
      <c r="Z66" s="5"/>
    </row>
    <row r="67">
      <c r="A67" s="10" t="str">
        <f>HYPERLINK("http://sigilathenaeum.tumblr.com/post/145131724767","Jobs of my choosing will hire me and pay me well")</f>
        <v>Jobs of my choosing will hire me and pay me well</v>
      </c>
      <c r="B67" s="9" t="s">
        <v>102</v>
      </c>
      <c r="C67" s="5"/>
      <c r="D67" s="4" t="s">
        <v>6</v>
      </c>
      <c r="E67" s="5"/>
      <c r="F67" s="5"/>
      <c r="G67" s="5"/>
      <c r="H67" s="5"/>
      <c r="I67" s="5"/>
      <c r="J67" s="5"/>
      <c r="K67" s="5"/>
      <c r="L67" s="5"/>
      <c r="M67" s="5"/>
      <c r="N67" s="5"/>
      <c r="O67" s="5"/>
      <c r="P67" s="5"/>
      <c r="Q67" s="5"/>
      <c r="R67" s="5"/>
      <c r="S67" s="5"/>
      <c r="T67" s="5"/>
      <c r="U67" s="5"/>
      <c r="V67" s="5"/>
      <c r="W67" s="5"/>
      <c r="X67" s="5"/>
      <c r="Y67" s="5"/>
      <c r="Z67" s="5"/>
    </row>
    <row r="68">
      <c r="A68" s="10" t="str">
        <f>HYPERLINK("http://sigilathenaeum.tumblr.com/post/157405733578","I find an easy and simple job")</f>
        <v>I find an easy and simple job</v>
      </c>
      <c r="B68" s="9" t="s">
        <v>103</v>
      </c>
      <c r="C68" s="5"/>
      <c r="D68" s="4" t="s">
        <v>6</v>
      </c>
      <c r="E68" s="5"/>
      <c r="F68" s="5"/>
      <c r="G68" s="5"/>
      <c r="H68" s="5"/>
      <c r="I68" s="5"/>
      <c r="J68" s="5"/>
      <c r="K68" s="5"/>
      <c r="L68" s="5"/>
      <c r="M68" s="5"/>
      <c r="N68" s="5"/>
      <c r="O68" s="5"/>
      <c r="P68" s="5"/>
      <c r="Q68" s="5"/>
      <c r="R68" s="5"/>
      <c r="S68" s="5"/>
      <c r="T68" s="5"/>
      <c r="U68" s="5"/>
      <c r="V68" s="5"/>
      <c r="W68" s="5"/>
      <c r="X68" s="5"/>
      <c r="Y68" s="5"/>
      <c r="Z68" s="5"/>
    </row>
    <row r="69">
      <c r="A69" s="8" t="s">
        <v>104</v>
      </c>
      <c r="B69" s="9" t="s">
        <v>105</v>
      </c>
      <c r="C69" s="5"/>
      <c r="D69" s="4" t="s">
        <v>6</v>
      </c>
      <c r="E69" s="5"/>
      <c r="F69" s="5"/>
      <c r="G69" s="5"/>
      <c r="H69" s="5"/>
      <c r="I69" s="5"/>
      <c r="J69" s="5"/>
      <c r="K69" s="5"/>
      <c r="L69" s="5"/>
      <c r="M69" s="5"/>
      <c r="N69" s="5"/>
      <c r="O69" s="5"/>
      <c r="P69" s="5"/>
      <c r="Q69" s="5"/>
      <c r="R69" s="5"/>
      <c r="S69" s="5"/>
      <c r="T69" s="5"/>
      <c r="U69" s="5"/>
      <c r="V69" s="5"/>
      <c r="W69" s="5"/>
      <c r="X69" s="5"/>
      <c r="Y69" s="5"/>
      <c r="Z69" s="5"/>
    </row>
    <row r="70">
      <c r="A70" s="8" t="s">
        <v>106</v>
      </c>
      <c r="B70" s="9" t="s">
        <v>107</v>
      </c>
      <c r="C70" s="5"/>
      <c r="D70" s="4" t="s">
        <v>6</v>
      </c>
      <c r="E70" s="5"/>
      <c r="F70" s="5"/>
      <c r="G70" s="5"/>
      <c r="H70" s="5"/>
      <c r="I70" s="5"/>
      <c r="J70" s="5"/>
      <c r="K70" s="5"/>
      <c r="L70" s="5"/>
      <c r="M70" s="5"/>
      <c r="N70" s="5"/>
      <c r="O70" s="5"/>
      <c r="P70" s="5"/>
      <c r="Q70" s="5"/>
      <c r="R70" s="5"/>
      <c r="S70" s="5"/>
      <c r="T70" s="5"/>
      <c r="U70" s="5"/>
      <c r="V70" s="5"/>
      <c r="W70" s="5"/>
      <c r="X70" s="5"/>
      <c r="Y70" s="5"/>
      <c r="Z70" s="5"/>
    </row>
    <row r="71">
      <c r="A71" s="10" t="str">
        <f>HYPERLINK("http://sigilathenaeum.tumblr.com/post/143134584076","I will get the goldsmith job")</f>
        <v>I will get the goldsmith job</v>
      </c>
      <c r="B71" s="9" t="s">
        <v>108</v>
      </c>
      <c r="C71" s="5"/>
      <c r="D71" s="4" t="s">
        <v>6</v>
      </c>
      <c r="E71" s="5"/>
      <c r="F71" s="5"/>
      <c r="G71" s="5"/>
      <c r="H71" s="5"/>
      <c r="I71" s="5"/>
      <c r="J71" s="5"/>
      <c r="K71" s="5"/>
      <c r="L71" s="5"/>
      <c r="M71" s="5"/>
      <c r="N71" s="5"/>
      <c r="O71" s="5"/>
      <c r="P71" s="5"/>
      <c r="Q71" s="5"/>
      <c r="R71" s="5"/>
      <c r="S71" s="5"/>
      <c r="T71" s="5"/>
      <c r="U71" s="5"/>
      <c r="V71" s="5"/>
      <c r="W71" s="5"/>
      <c r="X71" s="5"/>
      <c r="Y71" s="5"/>
      <c r="Z71" s="5"/>
    </row>
    <row r="72">
      <c r="A72" s="8" t="s">
        <v>109</v>
      </c>
      <c r="B72" s="9" t="s">
        <v>110</v>
      </c>
      <c r="C72" s="5"/>
      <c r="D72" s="4" t="s">
        <v>6</v>
      </c>
      <c r="E72" s="5"/>
      <c r="F72" s="5"/>
      <c r="G72" s="5"/>
      <c r="H72" s="5"/>
      <c r="I72" s="5"/>
      <c r="J72" s="5"/>
      <c r="K72" s="5"/>
      <c r="L72" s="5"/>
      <c r="M72" s="5"/>
      <c r="N72" s="5"/>
      <c r="O72" s="5"/>
      <c r="P72" s="5"/>
      <c r="Q72" s="5"/>
      <c r="R72" s="5"/>
      <c r="S72" s="5"/>
      <c r="T72" s="5"/>
      <c r="U72" s="5"/>
      <c r="V72" s="5"/>
      <c r="W72" s="5"/>
      <c r="X72" s="5"/>
      <c r="Y72" s="5"/>
      <c r="Z72" s="5"/>
    </row>
    <row r="73">
      <c r="A73" s="8" t="s">
        <v>111</v>
      </c>
      <c r="B73" s="9" t="s">
        <v>112</v>
      </c>
      <c r="C73" s="5"/>
      <c r="D73" s="4" t="s">
        <v>6</v>
      </c>
      <c r="E73" s="5"/>
      <c r="F73" s="5"/>
      <c r="G73" s="5"/>
      <c r="H73" s="5"/>
      <c r="I73" s="5"/>
      <c r="J73" s="5"/>
      <c r="K73" s="5"/>
      <c r="L73" s="5"/>
      <c r="M73" s="5"/>
      <c r="N73" s="5"/>
      <c r="O73" s="5"/>
      <c r="P73" s="5"/>
      <c r="Q73" s="5"/>
      <c r="R73" s="5"/>
      <c r="S73" s="5"/>
      <c r="T73" s="5"/>
      <c r="U73" s="5"/>
      <c r="V73" s="5"/>
      <c r="W73" s="5"/>
      <c r="X73" s="5"/>
      <c r="Y73" s="5"/>
      <c r="Z73" s="5"/>
    </row>
    <row r="74">
      <c r="A74" s="8" t="s">
        <v>113</v>
      </c>
      <c r="B74" s="9" t="s">
        <v>114</v>
      </c>
      <c r="C74" s="5"/>
      <c r="D74" s="4" t="s">
        <v>6</v>
      </c>
      <c r="E74" s="5"/>
      <c r="F74" s="5"/>
      <c r="G74" s="5"/>
      <c r="H74" s="5"/>
      <c r="I74" s="5"/>
      <c r="J74" s="5"/>
      <c r="K74" s="5"/>
      <c r="L74" s="5"/>
      <c r="M74" s="5"/>
      <c r="N74" s="5"/>
      <c r="O74" s="5"/>
      <c r="P74" s="5"/>
      <c r="Q74" s="5"/>
      <c r="R74" s="5"/>
      <c r="S74" s="5"/>
      <c r="T74" s="5"/>
      <c r="U74" s="5"/>
      <c r="V74" s="5"/>
      <c r="W74" s="5"/>
      <c r="X74" s="5"/>
      <c r="Y74" s="5"/>
      <c r="Z74" s="5"/>
    </row>
    <row r="75">
      <c r="A75" s="8" t="s">
        <v>115</v>
      </c>
      <c r="B75" s="9" t="s">
        <v>116</v>
      </c>
      <c r="C75" s="5"/>
      <c r="D75" s="4" t="s">
        <v>6</v>
      </c>
      <c r="E75" s="5"/>
      <c r="F75" s="5"/>
      <c r="G75" s="5"/>
      <c r="H75" s="5"/>
      <c r="I75" s="5"/>
      <c r="J75" s="5"/>
      <c r="K75" s="5"/>
      <c r="L75" s="5"/>
      <c r="M75" s="5"/>
      <c r="N75" s="5"/>
      <c r="O75" s="5"/>
      <c r="P75" s="5"/>
      <c r="Q75" s="5"/>
      <c r="R75" s="5"/>
      <c r="S75" s="5"/>
      <c r="T75" s="5"/>
      <c r="U75" s="5"/>
      <c r="V75" s="5"/>
      <c r="W75" s="5"/>
      <c r="X75" s="5"/>
      <c r="Y75" s="5"/>
      <c r="Z75" s="5"/>
    </row>
    <row r="76">
      <c r="A76" s="10" t="str">
        <f>HYPERLINK("http://sigilathenaeum.tumblr.com/post/167027789650","I am always on time to work")</f>
        <v>I am always on time to work</v>
      </c>
      <c r="B76" s="9" t="s">
        <v>117</v>
      </c>
      <c r="C76" s="5"/>
      <c r="D76" s="4" t="s">
        <v>6</v>
      </c>
      <c r="E76" s="5"/>
      <c r="F76" s="5"/>
      <c r="G76" s="5"/>
      <c r="H76" s="5"/>
      <c r="I76" s="5"/>
      <c r="J76" s="5"/>
      <c r="K76" s="5"/>
      <c r="L76" s="5"/>
      <c r="M76" s="5"/>
      <c r="N76" s="5"/>
      <c r="O76" s="5"/>
      <c r="P76" s="5"/>
      <c r="Q76" s="5"/>
      <c r="R76" s="5"/>
      <c r="S76" s="5"/>
      <c r="T76" s="5"/>
      <c r="U76" s="5"/>
      <c r="V76" s="5"/>
      <c r="W76" s="5"/>
      <c r="X76" s="5"/>
      <c r="Y76" s="5"/>
      <c r="Z76" s="5"/>
    </row>
    <row r="77">
      <c r="A77" s="8" t="s">
        <v>118</v>
      </c>
      <c r="B77" s="9" t="s">
        <v>119</v>
      </c>
      <c r="C77" s="5"/>
      <c r="D77" s="4" t="s">
        <v>6</v>
      </c>
      <c r="E77" s="5"/>
      <c r="F77" s="5"/>
      <c r="G77" s="5"/>
      <c r="H77" s="5"/>
      <c r="I77" s="5"/>
      <c r="J77" s="5"/>
      <c r="K77" s="5"/>
      <c r="L77" s="5"/>
      <c r="M77" s="5"/>
      <c r="N77" s="5"/>
      <c r="O77" s="5"/>
      <c r="P77" s="5"/>
      <c r="Q77" s="5"/>
      <c r="R77" s="5"/>
      <c r="S77" s="5"/>
      <c r="T77" s="5"/>
      <c r="U77" s="5"/>
      <c r="V77" s="5"/>
      <c r="W77" s="5"/>
      <c r="X77" s="5"/>
      <c r="Y77" s="5"/>
      <c r="Z77" s="5"/>
    </row>
    <row r="78">
      <c r="A78" s="10" t="str">
        <f>HYPERLINK("http://sigilathenaeum.tumblr.com/post/167639330679","I do not get fired")</f>
        <v>I do not get fired</v>
      </c>
      <c r="B78" s="9" t="s">
        <v>120</v>
      </c>
      <c r="C78" s="5"/>
      <c r="D78" s="4" t="s">
        <v>6</v>
      </c>
      <c r="E78" s="5"/>
      <c r="F78" s="5"/>
      <c r="G78" s="5"/>
      <c r="H78" s="5"/>
      <c r="I78" s="5"/>
      <c r="J78" s="5"/>
      <c r="K78" s="5"/>
      <c r="L78" s="5"/>
      <c r="M78" s="5"/>
      <c r="N78" s="5"/>
      <c r="O78" s="5"/>
      <c r="P78" s="5"/>
      <c r="Q78" s="5"/>
      <c r="R78" s="5"/>
      <c r="S78" s="5"/>
      <c r="T78" s="5"/>
      <c r="U78" s="5"/>
      <c r="V78" s="5"/>
      <c r="W78" s="5"/>
      <c r="X78" s="5"/>
      <c r="Y78" s="5"/>
      <c r="Z78" s="5"/>
    </row>
    <row r="79">
      <c r="A79" s="10" t="str">
        <f>HYPERLINK("http://sigilathenaeum.tumblr.com/post/147969555120","I make many sales")</f>
        <v>I make many sales</v>
      </c>
      <c r="B79" s="9" t="s">
        <v>121</v>
      </c>
      <c r="C79" s="5"/>
      <c r="D79" s="4" t="s">
        <v>6</v>
      </c>
      <c r="E79" s="5"/>
      <c r="F79" s="5"/>
      <c r="G79" s="5"/>
      <c r="H79" s="5"/>
      <c r="I79" s="5"/>
      <c r="J79" s="5"/>
      <c r="K79" s="5"/>
      <c r="L79" s="5"/>
      <c r="M79" s="5"/>
      <c r="N79" s="5"/>
      <c r="O79" s="5"/>
      <c r="P79" s="5"/>
      <c r="Q79" s="5"/>
      <c r="R79" s="5"/>
      <c r="S79" s="5"/>
      <c r="T79" s="5"/>
      <c r="U79" s="5"/>
      <c r="V79" s="5"/>
      <c r="W79" s="5"/>
      <c r="X79" s="5"/>
      <c r="Y79" s="5"/>
      <c r="Z79" s="5"/>
    </row>
    <row r="80">
      <c r="A80" s="10" t="str">
        <f>HYPERLINK("http://sigilathenaeum.tumblr.com/post/155139723597","My online sales and swaps go very well")</f>
        <v>My online sales and swaps go very well</v>
      </c>
      <c r="B80" s="9" t="s">
        <v>122</v>
      </c>
      <c r="C80" s="5"/>
      <c r="D80" s="4" t="s">
        <v>6</v>
      </c>
      <c r="E80" s="5"/>
      <c r="F80" s="5"/>
      <c r="G80" s="5"/>
      <c r="H80" s="5"/>
      <c r="I80" s="5"/>
      <c r="J80" s="5"/>
      <c r="K80" s="5"/>
      <c r="L80" s="5"/>
      <c r="M80" s="5"/>
      <c r="N80" s="5"/>
      <c r="O80" s="5"/>
      <c r="P80" s="5"/>
      <c r="Q80" s="5"/>
      <c r="R80" s="5"/>
      <c r="S80" s="5"/>
      <c r="T80" s="5"/>
      <c r="U80" s="5"/>
      <c r="V80" s="5"/>
      <c r="W80" s="5"/>
      <c r="X80" s="5"/>
      <c r="Y80" s="5"/>
      <c r="Z80" s="5"/>
    </row>
    <row r="81">
      <c r="A81" s="10" t="str">
        <f>HYPERLINK("http://sigilathenaeum.tumblr.com/post/146085864275","My work shoes and standing all day does not hurt my feet")</f>
        <v>My work shoes and standing all day does not hurt my feet</v>
      </c>
      <c r="B81" s="9" t="s">
        <v>123</v>
      </c>
      <c r="C81" s="5"/>
      <c r="D81" s="4" t="s">
        <v>6</v>
      </c>
      <c r="E81" s="5"/>
      <c r="F81" s="5"/>
      <c r="G81" s="5"/>
      <c r="H81" s="5"/>
      <c r="I81" s="5"/>
      <c r="J81" s="5"/>
      <c r="K81" s="5"/>
      <c r="L81" s="5"/>
      <c r="M81" s="5"/>
      <c r="N81" s="5"/>
      <c r="O81" s="5"/>
      <c r="P81" s="5"/>
      <c r="Q81" s="5"/>
      <c r="R81" s="5"/>
      <c r="S81" s="5"/>
      <c r="T81" s="5"/>
      <c r="U81" s="5"/>
      <c r="V81" s="5"/>
      <c r="W81" s="5"/>
      <c r="X81" s="5"/>
      <c r="Y81" s="5"/>
      <c r="Z81" s="5"/>
    </row>
    <row r="82">
      <c r="A82" s="8" t="s">
        <v>124</v>
      </c>
      <c r="B82" s="9" t="s">
        <v>125</v>
      </c>
      <c r="C82" s="5"/>
      <c r="D82" s="4" t="s">
        <v>6</v>
      </c>
      <c r="E82" s="5"/>
      <c r="F82" s="5"/>
      <c r="G82" s="5"/>
      <c r="H82" s="5"/>
      <c r="I82" s="5"/>
      <c r="J82" s="5"/>
      <c r="K82" s="5"/>
      <c r="L82" s="5"/>
      <c r="M82" s="5"/>
      <c r="N82" s="5"/>
      <c r="O82" s="5"/>
      <c r="P82" s="5"/>
      <c r="Q82" s="5"/>
      <c r="R82" s="5"/>
      <c r="S82" s="5"/>
      <c r="T82" s="5"/>
      <c r="U82" s="5"/>
      <c r="V82" s="5"/>
      <c r="W82" s="5"/>
      <c r="X82" s="5"/>
      <c r="Y82" s="5"/>
      <c r="Z82" s="5"/>
    </row>
    <row r="83">
      <c r="A83" s="8" t="s">
        <v>126</v>
      </c>
      <c r="B83" s="9" t="s">
        <v>127</v>
      </c>
      <c r="C83" s="5"/>
      <c r="D83" s="4" t="s">
        <v>6</v>
      </c>
      <c r="E83" s="5"/>
      <c r="F83" s="5"/>
      <c r="G83" s="5"/>
      <c r="H83" s="5"/>
      <c r="I83" s="5"/>
      <c r="J83" s="5"/>
      <c r="K83" s="5"/>
      <c r="L83" s="5"/>
      <c r="M83" s="5"/>
      <c r="N83" s="5"/>
      <c r="O83" s="5"/>
      <c r="P83" s="5"/>
      <c r="Q83" s="5"/>
      <c r="R83" s="5"/>
      <c r="S83" s="5"/>
      <c r="T83" s="5"/>
      <c r="U83" s="5"/>
      <c r="V83" s="5"/>
      <c r="W83" s="5"/>
      <c r="X83" s="5"/>
      <c r="Y83" s="5"/>
      <c r="Z83" s="5"/>
    </row>
    <row r="84">
      <c r="A84" s="8" t="s">
        <v>128</v>
      </c>
      <c r="B84" s="9" t="s">
        <v>129</v>
      </c>
      <c r="C84" s="5"/>
      <c r="D84" s="4" t="s">
        <v>6</v>
      </c>
      <c r="E84" s="5"/>
      <c r="F84" s="5"/>
      <c r="G84" s="5"/>
      <c r="H84" s="5"/>
      <c r="I84" s="5"/>
      <c r="J84" s="5"/>
      <c r="K84" s="5"/>
      <c r="L84" s="5"/>
      <c r="M84" s="5"/>
      <c r="N84" s="5"/>
      <c r="O84" s="5"/>
      <c r="P84" s="5"/>
      <c r="Q84" s="5"/>
      <c r="R84" s="5"/>
      <c r="S84" s="5"/>
      <c r="T84" s="5"/>
      <c r="U84" s="5"/>
      <c r="V84" s="5"/>
      <c r="W84" s="5"/>
      <c r="X84" s="5"/>
      <c r="Y84" s="5"/>
      <c r="Z84" s="5"/>
    </row>
    <row r="85">
      <c r="A85" s="8" t="s">
        <v>130</v>
      </c>
      <c r="B85" s="9" t="s">
        <v>131</v>
      </c>
      <c r="C85" s="5"/>
      <c r="D85" s="4" t="s">
        <v>6</v>
      </c>
      <c r="E85" s="5"/>
      <c r="F85" s="5"/>
      <c r="G85" s="5"/>
      <c r="H85" s="5"/>
      <c r="I85" s="5"/>
      <c r="J85" s="5"/>
      <c r="K85" s="5"/>
      <c r="L85" s="5"/>
      <c r="M85" s="5"/>
      <c r="N85" s="5"/>
      <c r="O85" s="5"/>
      <c r="P85" s="5"/>
      <c r="Q85" s="5"/>
      <c r="R85" s="5"/>
      <c r="S85" s="5"/>
      <c r="T85" s="5"/>
      <c r="U85" s="5"/>
      <c r="V85" s="5"/>
      <c r="W85" s="5"/>
      <c r="X85" s="5"/>
      <c r="Y85" s="5"/>
      <c r="Z85" s="5"/>
    </row>
    <row r="86">
      <c r="A86" s="8" t="s">
        <v>132</v>
      </c>
      <c r="B86" s="9" t="s">
        <v>131</v>
      </c>
      <c r="C86" s="5"/>
      <c r="D86" s="4" t="s">
        <v>6</v>
      </c>
      <c r="E86" s="5"/>
      <c r="F86" s="5"/>
      <c r="G86" s="5"/>
      <c r="H86" s="5"/>
      <c r="I86" s="5"/>
      <c r="J86" s="5"/>
      <c r="K86" s="5"/>
      <c r="L86" s="5"/>
      <c r="M86" s="5"/>
      <c r="N86" s="5"/>
      <c r="O86" s="5"/>
      <c r="P86" s="5"/>
      <c r="Q86" s="5"/>
      <c r="R86" s="5"/>
      <c r="S86" s="5"/>
      <c r="T86" s="5"/>
      <c r="U86" s="5"/>
      <c r="V86" s="5"/>
      <c r="W86" s="5"/>
      <c r="X86" s="5"/>
      <c r="Y86" s="5"/>
      <c r="Z86" s="5"/>
    </row>
    <row r="87">
      <c r="A87" s="8" t="s">
        <v>133</v>
      </c>
      <c r="B87" s="9" t="s">
        <v>134</v>
      </c>
      <c r="C87" s="5"/>
      <c r="D87" s="4" t="s">
        <v>6</v>
      </c>
      <c r="E87" s="5"/>
      <c r="F87" s="5"/>
      <c r="G87" s="5"/>
      <c r="H87" s="5"/>
      <c r="I87" s="5"/>
      <c r="J87" s="5"/>
      <c r="K87" s="5"/>
      <c r="L87" s="5"/>
      <c r="M87" s="5"/>
      <c r="N87" s="5"/>
      <c r="O87" s="5"/>
      <c r="P87" s="5"/>
      <c r="Q87" s="5"/>
      <c r="R87" s="5"/>
      <c r="S87" s="5"/>
      <c r="T87" s="5"/>
      <c r="U87" s="5"/>
      <c r="V87" s="5"/>
      <c r="W87" s="5"/>
      <c r="X87" s="5"/>
      <c r="Y87" s="5"/>
      <c r="Z87" s="5"/>
    </row>
    <row r="88">
      <c r="A88" s="8" t="s">
        <v>135</v>
      </c>
      <c r="B88" s="9" t="s">
        <v>136</v>
      </c>
      <c r="C88" s="5"/>
      <c r="D88" s="4" t="s">
        <v>6</v>
      </c>
      <c r="E88" s="5"/>
      <c r="F88" s="5"/>
      <c r="G88" s="5"/>
      <c r="H88" s="5"/>
      <c r="I88" s="5"/>
      <c r="J88" s="5"/>
      <c r="K88" s="5"/>
      <c r="L88" s="5"/>
      <c r="M88" s="5"/>
      <c r="N88" s="5"/>
      <c r="O88" s="5"/>
      <c r="P88" s="5"/>
      <c r="Q88" s="5"/>
      <c r="R88" s="5"/>
      <c r="S88" s="5"/>
      <c r="T88" s="5"/>
      <c r="U88" s="5"/>
      <c r="V88" s="5"/>
      <c r="W88" s="5"/>
      <c r="X88" s="5"/>
      <c r="Y88" s="5"/>
      <c r="Z88" s="5"/>
    </row>
    <row r="89">
      <c r="A89" s="8" t="s">
        <v>137</v>
      </c>
      <c r="B89" s="9" t="s">
        <v>138</v>
      </c>
      <c r="C89" s="5"/>
      <c r="D89" s="4" t="s">
        <v>6</v>
      </c>
      <c r="E89" s="5"/>
      <c r="F89" s="5"/>
      <c r="G89" s="5"/>
      <c r="H89" s="5"/>
      <c r="I89" s="5"/>
      <c r="J89" s="5"/>
      <c r="K89" s="5"/>
      <c r="L89" s="5"/>
      <c r="M89" s="5"/>
      <c r="N89" s="5"/>
      <c r="O89" s="5"/>
      <c r="P89" s="5"/>
      <c r="Q89" s="5"/>
      <c r="R89" s="5"/>
      <c r="S89" s="5"/>
      <c r="T89" s="5"/>
      <c r="U89" s="5"/>
      <c r="V89" s="5"/>
      <c r="W89" s="5"/>
      <c r="X89" s="5"/>
      <c r="Y89" s="5"/>
      <c r="Z89" s="5"/>
    </row>
    <row r="90">
      <c r="A90" s="8" t="s">
        <v>139</v>
      </c>
      <c r="B90" s="9" t="s">
        <v>140</v>
      </c>
      <c r="C90" s="5"/>
      <c r="D90" s="4" t="s">
        <v>6</v>
      </c>
      <c r="E90" s="5"/>
      <c r="F90" s="5"/>
      <c r="G90" s="5"/>
      <c r="H90" s="5"/>
      <c r="I90" s="5"/>
      <c r="J90" s="5"/>
      <c r="K90" s="5"/>
      <c r="L90" s="5"/>
      <c r="M90" s="5"/>
      <c r="N90" s="5"/>
      <c r="O90" s="5"/>
      <c r="P90" s="5"/>
      <c r="Q90" s="5"/>
      <c r="R90" s="5"/>
      <c r="S90" s="5"/>
      <c r="T90" s="5"/>
      <c r="U90" s="5"/>
      <c r="V90" s="5"/>
      <c r="W90" s="5"/>
      <c r="X90" s="5"/>
      <c r="Y90" s="5"/>
      <c r="Z90" s="5"/>
    </row>
    <row r="91">
      <c r="A91" s="10" t="str">
        <f>HYPERLINK("http://sigilathenaeum.tumblr.com/post/144591977705","My etsy shop is prosperous")</f>
        <v>My etsy shop is prosperous</v>
      </c>
      <c r="B91" s="9" t="s">
        <v>141</v>
      </c>
      <c r="C91" s="5"/>
      <c r="D91" s="4" t="s">
        <v>6</v>
      </c>
      <c r="E91" s="5"/>
      <c r="F91" s="5"/>
      <c r="G91" s="5"/>
      <c r="H91" s="5"/>
      <c r="I91" s="5"/>
      <c r="J91" s="5"/>
      <c r="K91" s="5"/>
      <c r="L91" s="5"/>
      <c r="M91" s="5"/>
      <c r="N91" s="5"/>
      <c r="O91" s="5"/>
      <c r="P91" s="5"/>
      <c r="Q91" s="5"/>
      <c r="R91" s="5"/>
      <c r="S91" s="5"/>
      <c r="T91" s="5"/>
      <c r="U91" s="5"/>
      <c r="V91" s="5"/>
      <c r="W91" s="5"/>
      <c r="X91" s="5"/>
      <c r="Y91" s="5"/>
      <c r="Z91" s="5"/>
    </row>
    <row r="92">
      <c r="A92" s="8" t="s">
        <v>142</v>
      </c>
      <c r="B92" s="9" t="s">
        <v>143</v>
      </c>
      <c r="C92" s="5"/>
      <c r="D92" s="4" t="s">
        <v>6</v>
      </c>
      <c r="E92" s="5"/>
      <c r="F92" s="5"/>
      <c r="G92" s="5"/>
      <c r="H92" s="5"/>
      <c r="I92" s="5"/>
      <c r="J92" s="5"/>
      <c r="K92" s="5"/>
      <c r="L92" s="5"/>
      <c r="M92" s="5"/>
      <c r="N92" s="5"/>
      <c r="O92" s="5"/>
      <c r="P92" s="5"/>
      <c r="Q92" s="5"/>
      <c r="R92" s="5"/>
      <c r="S92" s="5"/>
      <c r="T92" s="5"/>
      <c r="U92" s="5"/>
      <c r="V92" s="5"/>
      <c r="W92" s="5"/>
      <c r="X92" s="5"/>
      <c r="Y92" s="5"/>
      <c r="Z92" s="5"/>
    </row>
    <row r="93">
      <c r="A93" s="10" t="str">
        <f>HYPERLINK("http://sigilathenaeum.tumblr.com/post/175793081574","My feet are steady and I know my path")</f>
        <v>My feet are steady and I know my path</v>
      </c>
      <c r="B93" s="9" t="s">
        <v>144</v>
      </c>
      <c r="C93" s="5"/>
      <c r="D93" s="4" t="s">
        <v>6</v>
      </c>
      <c r="E93" s="5"/>
      <c r="F93" s="5"/>
      <c r="G93" s="5"/>
      <c r="H93" s="5"/>
      <c r="I93" s="5"/>
      <c r="J93" s="5"/>
      <c r="K93" s="5"/>
      <c r="L93" s="5"/>
      <c r="M93" s="5"/>
      <c r="N93" s="5"/>
      <c r="O93" s="5"/>
      <c r="P93" s="5"/>
      <c r="Q93" s="5"/>
      <c r="R93" s="5"/>
      <c r="S93" s="5"/>
      <c r="T93" s="5"/>
      <c r="U93" s="5"/>
      <c r="V93" s="5"/>
      <c r="W93" s="5"/>
      <c r="X93" s="5"/>
      <c r="Y93" s="5"/>
      <c r="Z93" s="5"/>
    </row>
    <row r="94">
      <c r="A94" s="10" t="str">
        <f>HYPERLINK("http://sigilathenaeum.tumblr.com/post/162318110517","I see the paths to new opportunities")</f>
        <v>I see the paths to new opportunities</v>
      </c>
      <c r="B94" s="9" t="s">
        <v>145</v>
      </c>
      <c r="C94" s="5"/>
      <c r="D94" s="4" t="s">
        <v>6</v>
      </c>
      <c r="E94" s="5"/>
      <c r="F94" s="5"/>
      <c r="G94" s="5"/>
      <c r="H94" s="5"/>
      <c r="I94" s="5"/>
      <c r="J94" s="5"/>
      <c r="K94" s="5"/>
      <c r="L94" s="5"/>
      <c r="M94" s="5"/>
      <c r="N94" s="5"/>
      <c r="O94" s="5"/>
      <c r="P94" s="5"/>
      <c r="Q94" s="5"/>
      <c r="R94" s="5"/>
      <c r="S94" s="5"/>
      <c r="T94" s="5"/>
      <c r="U94" s="5"/>
      <c r="V94" s="5"/>
      <c r="W94" s="5"/>
      <c r="X94" s="5"/>
      <c r="Y94" s="5"/>
      <c r="Z94" s="5"/>
    </row>
    <row r="95">
      <c r="A95" s="11" t="s">
        <v>146</v>
      </c>
      <c r="B95" s="9" t="s">
        <v>147</v>
      </c>
      <c r="C95" s="5"/>
      <c r="D95" s="4" t="s">
        <v>6</v>
      </c>
      <c r="E95" s="5"/>
      <c r="F95" s="5"/>
      <c r="G95" s="5"/>
      <c r="H95" s="5"/>
      <c r="I95" s="5"/>
      <c r="J95" s="5"/>
      <c r="K95" s="5"/>
      <c r="L95" s="5"/>
      <c r="M95" s="5"/>
      <c r="N95" s="5"/>
      <c r="O95" s="5"/>
      <c r="P95" s="5"/>
      <c r="Q95" s="5"/>
      <c r="R95" s="5"/>
      <c r="S95" s="5"/>
      <c r="T95" s="5"/>
      <c r="U95" s="5"/>
      <c r="V95" s="5"/>
      <c r="W95" s="5"/>
      <c r="X95" s="5"/>
      <c r="Y95" s="5"/>
      <c r="Z95" s="5"/>
    </row>
    <row r="96">
      <c r="A96" s="10" t="str">
        <f>HYPERLINK("http://sigilathenaeum.tumblr.com/post/181385413498","I know what choice I should make")</f>
        <v>I know what choice I should make</v>
      </c>
      <c r="B96" s="9" t="s">
        <v>148</v>
      </c>
      <c r="C96" s="5"/>
      <c r="D96" s="4" t="s">
        <v>6</v>
      </c>
      <c r="E96" s="5"/>
      <c r="F96" s="5"/>
      <c r="G96" s="5"/>
      <c r="H96" s="5"/>
      <c r="I96" s="5"/>
      <c r="J96" s="5"/>
      <c r="K96" s="5"/>
      <c r="L96" s="5"/>
      <c r="M96" s="5"/>
      <c r="N96" s="5"/>
      <c r="O96" s="5"/>
      <c r="P96" s="5"/>
      <c r="Q96" s="5"/>
      <c r="R96" s="5"/>
      <c r="S96" s="5"/>
      <c r="T96" s="5"/>
      <c r="U96" s="5"/>
      <c r="V96" s="5"/>
      <c r="W96" s="5"/>
      <c r="X96" s="5"/>
      <c r="Y96" s="5"/>
      <c r="Z96" s="5"/>
    </row>
    <row r="97">
      <c r="A97" s="13" t="str">
        <f>HYPERLINK("http://sigilathenaeum.tumblr.com/post/165809624425","My being is put in the mentality and synchronization of the pathway to achieving my dreams")</f>
        <v>My being is put in the mentality and synchronization of the pathway to achieving my dreams</v>
      </c>
      <c r="B97" s="9" t="s">
        <v>149</v>
      </c>
      <c r="C97" s="5"/>
      <c r="D97" s="4" t="s">
        <v>6</v>
      </c>
      <c r="E97" s="5"/>
      <c r="F97" s="5"/>
      <c r="G97" s="5"/>
      <c r="H97" s="5"/>
      <c r="I97" s="5"/>
      <c r="J97" s="5"/>
      <c r="K97" s="5"/>
      <c r="L97" s="5"/>
      <c r="M97" s="5"/>
      <c r="N97" s="5"/>
      <c r="O97" s="5"/>
      <c r="P97" s="5"/>
      <c r="Q97" s="5"/>
      <c r="R97" s="5"/>
      <c r="S97" s="5"/>
      <c r="T97" s="5"/>
      <c r="U97" s="5"/>
      <c r="V97" s="5"/>
      <c r="W97" s="5"/>
      <c r="X97" s="5"/>
      <c r="Y97" s="5"/>
      <c r="Z97" s="5"/>
    </row>
    <row r="98">
      <c r="A98" s="10" t="str">
        <f>HYPERLINK("http://sigilathenaeum.tumblr.com/post/164802260122","I attract many good opportunities, opulence, and happy events")</f>
        <v>I attract many good opportunities, opulence, and happy events</v>
      </c>
      <c r="B98" s="9" t="s">
        <v>150</v>
      </c>
      <c r="C98" s="5"/>
      <c r="D98" s="4" t="s">
        <v>6</v>
      </c>
      <c r="E98" s="5"/>
      <c r="F98" s="5"/>
      <c r="G98" s="5"/>
      <c r="H98" s="5"/>
      <c r="I98" s="5"/>
      <c r="J98" s="5"/>
      <c r="K98" s="5"/>
      <c r="L98" s="5"/>
      <c r="M98" s="5"/>
      <c r="N98" s="5"/>
      <c r="O98" s="5"/>
      <c r="P98" s="5"/>
      <c r="Q98" s="5"/>
      <c r="R98" s="5"/>
      <c r="S98" s="5"/>
      <c r="T98" s="5"/>
      <c r="U98" s="5"/>
      <c r="V98" s="5"/>
      <c r="W98" s="5"/>
      <c r="X98" s="5"/>
      <c r="Y98" s="5"/>
      <c r="Z98" s="5"/>
    </row>
    <row r="99">
      <c r="A99" s="10" t="str">
        <f>HYPERLINK("http://sigilathenaeum.tumblr.com/post/174735337524","I safely attend fun and eventful events with friends")</f>
        <v>I safely attend fun and eventful events with friends</v>
      </c>
      <c r="B99" s="9" t="s">
        <v>151</v>
      </c>
      <c r="C99" s="5"/>
      <c r="D99" s="4" t="s">
        <v>6</v>
      </c>
      <c r="E99" s="5"/>
      <c r="F99" s="5"/>
      <c r="G99" s="5"/>
      <c r="H99" s="5"/>
      <c r="I99" s="5"/>
      <c r="J99" s="5"/>
      <c r="K99" s="5"/>
      <c r="L99" s="5"/>
      <c r="M99" s="5"/>
      <c r="N99" s="5"/>
      <c r="O99" s="5"/>
      <c r="P99" s="5"/>
      <c r="Q99" s="5"/>
      <c r="R99" s="5"/>
      <c r="S99" s="5"/>
      <c r="T99" s="5"/>
      <c r="U99" s="5"/>
      <c r="V99" s="5"/>
      <c r="W99" s="5"/>
      <c r="X99" s="5"/>
      <c r="Y99" s="5"/>
      <c r="Z99" s="5"/>
    </row>
    <row r="100">
      <c r="A100" s="8" t="s">
        <v>152</v>
      </c>
      <c r="B100" s="9" t="s">
        <v>153</v>
      </c>
      <c r="C100" s="5"/>
      <c r="D100" s="4" t="s">
        <v>6</v>
      </c>
      <c r="E100" s="5"/>
      <c r="F100" s="5"/>
      <c r="G100" s="5"/>
      <c r="H100" s="5"/>
      <c r="I100" s="5"/>
      <c r="J100" s="5"/>
      <c r="K100" s="5"/>
      <c r="L100" s="5"/>
      <c r="M100" s="5"/>
      <c r="N100" s="5"/>
      <c r="O100" s="5"/>
      <c r="P100" s="5"/>
      <c r="Q100" s="5"/>
      <c r="R100" s="5"/>
      <c r="S100" s="5"/>
      <c r="T100" s="5"/>
      <c r="U100" s="5"/>
      <c r="V100" s="5"/>
      <c r="W100" s="5"/>
      <c r="X100" s="5"/>
      <c r="Y100" s="5"/>
      <c r="Z100" s="5"/>
    </row>
    <row r="101">
      <c r="A101" s="10" t="str">
        <f>HYPERLINK("http://sigilathenaeum.tumblr.com/post/149989637379","I am changing for the better")</f>
        <v>I am changing for the better</v>
      </c>
      <c r="B101" s="9" t="s">
        <v>154</v>
      </c>
      <c r="C101" s="5"/>
      <c r="D101" s="4" t="s">
        <v>6</v>
      </c>
      <c r="E101" s="5"/>
      <c r="F101" s="5"/>
      <c r="G101" s="5"/>
      <c r="H101" s="5"/>
      <c r="I101" s="5"/>
      <c r="J101" s="5"/>
      <c r="K101" s="5"/>
      <c r="L101" s="5"/>
      <c r="M101" s="5"/>
      <c r="N101" s="5"/>
      <c r="O101" s="5"/>
      <c r="P101" s="5"/>
      <c r="Q101" s="5"/>
      <c r="R101" s="5"/>
      <c r="S101" s="5"/>
      <c r="T101" s="5"/>
      <c r="U101" s="5"/>
      <c r="V101" s="5"/>
      <c r="W101" s="5"/>
      <c r="X101" s="5"/>
      <c r="Y101" s="5"/>
      <c r="Z101" s="5"/>
    </row>
    <row r="102">
      <c r="A102" s="8" t="s">
        <v>155</v>
      </c>
      <c r="B102" s="9" t="s">
        <v>156</v>
      </c>
      <c r="C102" s="5"/>
      <c r="D102" s="4" t="s">
        <v>6</v>
      </c>
      <c r="E102" s="5"/>
      <c r="F102" s="5"/>
      <c r="G102" s="5"/>
      <c r="H102" s="5"/>
      <c r="I102" s="5"/>
      <c r="J102" s="5"/>
      <c r="K102" s="5"/>
      <c r="L102" s="5"/>
      <c r="M102" s="5"/>
      <c r="N102" s="5"/>
      <c r="O102" s="5"/>
      <c r="P102" s="5"/>
      <c r="Q102" s="5"/>
      <c r="R102" s="5"/>
      <c r="S102" s="5"/>
      <c r="T102" s="5"/>
      <c r="U102" s="5"/>
      <c r="V102" s="5"/>
      <c r="W102" s="5"/>
      <c r="X102" s="5"/>
      <c r="Y102" s="5"/>
      <c r="Z102" s="5"/>
    </row>
    <row r="103">
      <c r="A103" s="8" t="s">
        <v>157</v>
      </c>
      <c r="B103" s="9" t="s">
        <v>158</v>
      </c>
      <c r="C103" s="5"/>
      <c r="D103" s="4" t="s">
        <v>6</v>
      </c>
      <c r="E103" s="5"/>
      <c r="F103" s="5"/>
      <c r="G103" s="5"/>
      <c r="H103" s="5"/>
      <c r="I103" s="5"/>
      <c r="J103" s="5"/>
      <c r="K103" s="5"/>
      <c r="L103" s="5"/>
      <c r="M103" s="5"/>
      <c r="N103" s="5"/>
      <c r="O103" s="5"/>
      <c r="P103" s="5"/>
      <c r="Q103" s="5"/>
      <c r="R103" s="5"/>
      <c r="S103" s="5"/>
      <c r="T103" s="5"/>
      <c r="U103" s="5"/>
      <c r="V103" s="5"/>
      <c r="W103" s="5"/>
      <c r="X103" s="5"/>
      <c r="Y103" s="5"/>
      <c r="Z103" s="5"/>
    </row>
    <row r="104">
      <c r="A104" s="8" t="s">
        <v>159</v>
      </c>
      <c r="B104" s="9" t="s">
        <v>160</v>
      </c>
      <c r="C104" s="5"/>
      <c r="D104" s="4" t="s">
        <v>6</v>
      </c>
      <c r="E104" s="5"/>
      <c r="F104" s="5"/>
      <c r="G104" s="5"/>
      <c r="H104" s="5"/>
      <c r="I104" s="5"/>
      <c r="J104" s="5"/>
      <c r="K104" s="5"/>
      <c r="L104" s="5"/>
      <c r="M104" s="5"/>
      <c r="N104" s="5"/>
      <c r="O104" s="5"/>
      <c r="P104" s="5"/>
      <c r="Q104" s="5"/>
      <c r="R104" s="5"/>
      <c r="S104" s="5"/>
      <c r="T104" s="5"/>
      <c r="U104" s="5"/>
      <c r="V104" s="5"/>
      <c r="W104" s="5"/>
      <c r="X104" s="5"/>
      <c r="Y104" s="5"/>
      <c r="Z104" s="5"/>
    </row>
    <row r="105">
      <c r="A105" s="8" t="s">
        <v>161</v>
      </c>
      <c r="B105" s="9" t="s">
        <v>162</v>
      </c>
      <c r="C105" s="5"/>
      <c r="D105" s="4" t="s">
        <v>6</v>
      </c>
      <c r="E105" s="5"/>
      <c r="F105" s="5"/>
      <c r="G105" s="5"/>
      <c r="H105" s="5"/>
      <c r="I105" s="5"/>
      <c r="J105" s="5"/>
      <c r="K105" s="5"/>
      <c r="L105" s="5"/>
      <c r="M105" s="5"/>
      <c r="N105" s="5"/>
      <c r="O105" s="5"/>
      <c r="P105" s="5"/>
      <c r="Q105" s="5"/>
      <c r="R105" s="5"/>
      <c r="S105" s="5"/>
      <c r="T105" s="5"/>
      <c r="U105" s="5"/>
      <c r="V105" s="5"/>
      <c r="W105" s="5"/>
      <c r="X105" s="5"/>
      <c r="Y105" s="5"/>
      <c r="Z105" s="5"/>
    </row>
    <row r="106">
      <c r="A106" s="10" t="str">
        <f>HYPERLINK("http://sigilathenaeum.tumblr.com/post/155171906258","My novel finds its readers")</f>
        <v>My novel finds its readers</v>
      </c>
      <c r="B106" s="9" t="s">
        <v>163</v>
      </c>
      <c r="C106" s="5"/>
      <c r="D106" s="4" t="s">
        <v>6</v>
      </c>
      <c r="E106" s="5"/>
      <c r="F106" s="5"/>
      <c r="G106" s="5"/>
      <c r="H106" s="5"/>
      <c r="I106" s="5"/>
      <c r="J106" s="5"/>
      <c r="K106" s="5"/>
      <c r="L106" s="5"/>
      <c r="M106" s="5"/>
      <c r="N106" s="5"/>
      <c r="O106" s="5"/>
      <c r="P106" s="5"/>
      <c r="Q106" s="5"/>
      <c r="R106" s="5"/>
      <c r="S106" s="5"/>
      <c r="T106" s="5"/>
      <c r="U106" s="5"/>
      <c r="V106" s="5"/>
      <c r="W106" s="5"/>
      <c r="X106" s="5"/>
      <c r="Y106" s="5"/>
      <c r="Z106" s="5"/>
    </row>
    <row r="107">
      <c r="A107" s="13" t="str">
        <f>HYPERLINK("http://sigilathenaeum.tumblr.com/post/138879235487","My reiki healing abilities are strong, soothing, and help my clients")</f>
        <v>My reiki healing abilities are strong, soothing, and help my clients</v>
      </c>
      <c r="B107" s="9" t="s">
        <v>164</v>
      </c>
      <c r="C107" s="5"/>
      <c r="D107" s="4" t="s">
        <v>6</v>
      </c>
      <c r="E107" s="5"/>
      <c r="F107" s="5"/>
      <c r="G107" s="5"/>
      <c r="H107" s="5"/>
      <c r="I107" s="5"/>
      <c r="J107" s="5"/>
      <c r="K107" s="5"/>
      <c r="L107" s="5"/>
      <c r="M107" s="5"/>
      <c r="N107" s="5"/>
      <c r="O107" s="5"/>
      <c r="P107" s="5"/>
      <c r="Q107" s="5"/>
      <c r="R107" s="5"/>
      <c r="S107" s="5"/>
      <c r="T107" s="5"/>
      <c r="U107" s="5"/>
      <c r="V107" s="5"/>
      <c r="W107" s="5"/>
      <c r="X107" s="5"/>
      <c r="Y107" s="5"/>
      <c r="Z107" s="5"/>
    </row>
    <row r="108">
      <c r="A108" s="8" t="s">
        <v>165</v>
      </c>
      <c r="B108" s="9" t="s">
        <v>166</v>
      </c>
      <c r="C108" s="5"/>
      <c r="D108" s="4" t="s">
        <v>6</v>
      </c>
      <c r="E108" s="5"/>
      <c r="F108" s="5"/>
      <c r="G108" s="5"/>
      <c r="H108" s="5"/>
      <c r="I108" s="5"/>
      <c r="J108" s="5"/>
      <c r="K108" s="5"/>
      <c r="L108" s="5"/>
      <c r="M108" s="5"/>
      <c r="N108" s="5"/>
      <c r="O108" s="5"/>
      <c r="P108" s="5"/>
      <c r="Q108" s="5"/>
      <c r="R108" s="5"/>
      <c r="S108" s="5"/>
      <c r="T108" s="5"/>
      <c r="U108" s="5"/>
      <c r="V108" s="5"/>
      <c r="W108" s="5"/>
      <c r="X108" s="5"/>
      <c r="Y108" s="5"/>
      <c r="Z108" s="5"/>
    </row>
    <row r="109">
      <c r="A109" s="8" t="s">
        <v>167</v>
      </c>
      <c r="B109" s="9" t="s">
        <v>168</v>
      </c>
      <c r="C109" s="5"/>
      <c r="D109" s="4" t="s">
        <v>6</v>
      </c>
      <c r="E109" s="5"/>
      <c r="F109" s="5"/>
      <c r="G109" s="5"/>
      <c r="H109" s="5"/>
      <c r="I109" s="5"/>
      <c r="J109" s="5"/>
      <c r="K109" s="5"/>
      <c r="L109" s="5"/>
      <c r="M109" s="5"/>
      <c r="N109" s="5"/>
      <c r="O109" s="5"/>
      <c r="P109" s="5"/>
      <c r="Q109" s="5"/>
      <c r="R109" s="5"/>
      <c r="S109" s="5"/>
      <c r="T109" s="5"/>
      <c r="U109" s="5"/>
      <c r="V109" s="5"/>
      <c r="W109" s="5"/>
      <c r="X109" s="5"/>
      <c r="Y109" s="5"/>
      <c r="Z109" s="5"/>
    </row>
    <row r="110">
      <c r="A110" s="10" t="str">
        <f>HYPERLINK("http://sigilathenaeum.tumblr.com/post/155139100103","I get the role I audition for")</f>
        <v>I get the role I audition for</v>
      </c>
      <c r="B110" s="9" t="s">
        <v>169</v>
      </c>
      <c r="C110" s="5"/>
      <c r="D110" s="4" t="s">
        <v>6</v>
      </c>
      <c r="E110" s="5"/>
      <c r="F110" s="5"/>
      <c r="G110" s="5"/>
      <c r="H110" s="5"/>
      <c r="I110" s="5"/>
      <c r="J110" s="5"/>
      <c r="K110" s="5"/>
      <c r="L110" s="5"/>
      <c r="M110" s="5"/>
      <c r="N110" s="5"/>
      <c r="O110" s="5"/>
      <c r="P110" s="5"/>
      <c r="Q110" s="5"/>
      <c r="R110" s="5"/>
      <c r="S110" s="5"/>
      <c r="T110" s="5"/>
      <c r="U110" s="5"/>
      <c r="V110" s="5"/>
      <c r="W110" s="5"/>
      <c r="X110" s="5"/>
      <c r="Y110" s="5"/>
      <c r="Z110" s="5"/>
    </row>
    <row r="111">
      <c r="A111" s="10" t="str">
        <f>HYPERLINK("http://sigilathenaeum.tumblr.com/post/181384756715","I am considered for roles that match my gender identity at auditions")</f>
        <v>I am considered for roles that match my gender identity at auditions</v>
      </c>
      <c r="B111" s="9" t="s">
        <v>170</v>
      </c>
      <c r="C111" s="5"/>
      <c r="D111" s="4" t="s">
        <v>6</v>
      </c>
      <c r="E111" s="5"/>
      <c r="F111" s="5"/>
      <c r="G111" s="5"/>
      <c r="H111" s="5"/>
      <c r="I111" s="5"/>
      <c r="J111" s="5"/>
      <c r="K111" s="5"/>
      <c r="L111" s="5"/>
      <c r="M111" s="5"/>
      <c r="N111" s="5"/>
      <c r="O111" s="5"/>
      <c r="P111" s="5"/>
      <c r="Q111" s="5"/>
      <c r="R111" s="5"/>
      <c r="S111" s="5"/>
      <c r="T111" s="5"/>
      <c r="U111" s="5"/>
      <c r="V111" s="5"/>
      <c r="W111" s="5"/>
      <c r="X111" s="5"/>
      <c r="Y111" s="5"/>
      <c r="Z111" s="5"/>
    </row>
    <row r="112">
      <c r="A112" s="8" t="s">
        <v>171</v>
      </c>
      <c r="B112" s="9" t="s">
        <v>172</v>
      </c>
      <c r="C112" s="5"/>
      <c r="D112" s="4" t="s">
        <v>6</v>
      </c>
      <c r="E112" s="5"/>
      <c r="F112" s="5"/>
      <c r="G112" s="5"/>
      <c r="H112" s="5"/>
      <c r="I112" s="5"/>
      <c r="J112" s="5"/>
      <c r="K112" s="5"/>
      <c r="L112" s="5"/>
      <c r="M112" s="5"/>
      <c r="N112" s="5"/>
      <c r="O112" s="5"/>
      <c r="P112" s="5"/>
      <c r="Q112" s="5"/>
      <c r="R112" s="5"/>
      <c r="S112" s="5"/>
      <c r="T112" s="5"/>
      <c r="U112" s="5"/>
      <c r="V112" s="5"/>
      <c r="W112" s="5"/>
      <c r="X112" s="5"/>
      <c r="Y112" s="5"/>
      <c r="Z112" s="5"/>
    </row>
    <row r="113">
      <c r="A113" s="10" t="str">
        <f>HYPERLINK("http://sigilathenaeum.tumblr.com/post/165164662903","My stage production is well received and enjoyed")</f>
        <v>My stage production is well received and enjoyed</v>
      </c>
      <c r="B113" s="9" t="s">
        <v>173</v>
      </c>
      <c r="C113" s="5"/>
      <c r="D113" s="4" t="s">
        <v>6</v>
      </c>
      <c r="E113" s="5"/>
      <c r="F113" s="5"/>
      <c r="G113" s="5"/>
      <c r="H113" s="5"/>
      <c r="I113" s="5"/>
      <c r="J113" s="5"/>
      <c r="K113" s="5"/>
      <c r="L113" s="5"/>
      <c r="M113" s="5"/>
      <c r="N113" s="5"/>
      <c r="O113" s="5"/>
      <c r="P113" s="5"/>
      <c r="Q113" s="5"/>
      <c r="R113" s="5"/>
      <c r="S113" s="5"/>
      <c r="T113" s="5"/>
      <c r="U113" s="5"/>
      <c r="V113" s="5"/>
      <c r="W113" s="5"/>
      <c r="X113" s="5"/>
      <c r="Y113" s="5"/>
      <c r="Z113" s="5"/>
    </row>
    <row r="114">
      <c r="A114" s="8" t="s">
        <v>174</v>
      </c>
      <c r="B114" s="9" t="s">
        <v>175</v>
      </c>
      <c r="C114" s="5"/>
      <c r="D114" s="4" t="s">
        <v>6</v>
      </c>
      <c r="E114" s="5"/>
      <c r="F114" s="5"/>
      <c r="G114" s="5"/>
      <c r="H114" s="5"/>
      <c r="I114" s="5"/>
      <c r="J114" s="5"/>
      <c r="K114" s="5"/>
      <c r="L114" s="5"/>
      <c r="M114" s="5"/>
      <c r="N114" s="5"/>
      <c r="O114" s="5"/>
      <c r="P114" s="5"/>
      <c r="Q114" s="5"/>
      <c r="R114" s="5"/>
      <c r="S114" s="5"/>
      <c r="T114" s="5"/>
      <c r="U114" s="5"/>
      <c r="V114" s="5"/>
      <c r="W114" s="5"/>
      <c r="X114" s="5"/>
      <c r="Y114" s="5"/>
      <c r="Z114" s="5"/>
    </row>
    <row r="115">
      <c r="A115" s="11" t="s">
        <v>176</v>
      </c>
      <c r="B115" s="9" t="s">
        <v>177</v>
      </c>
      <c r="C115" s="5"/>
      <c r="D115" s="4" t="s">
        <v>6</v>
      </c>
      <c r="E115" s="5"/>
      <c r="F115" s="5"/>
      <c r="G115" s="5"/>
      <c r="H115" s="5"/>
      <c r="I115" s="5"/>
      <c r="J115" s="5"/>
      <c r="K115" s="5"/>
      <c r="L115" s="5"/>
      <c r="M115" s="5"/>
      <c r="N115" s="5"/>
      <c r="O115" s="5"/>
      <c r="P115" s="5"/>
      <c r="Q115" s="5"/>
      <c r="R115" s="5"/>
      <c r="S115" s="5"/>
      <c r="T115" s="5"/>
      <c r="U115" s="5"/>
      <c r="V115" s="5"/>
      <c r="W115" s="5"/>
      <c r="X115" s="5"/>
      <c r="Y115" s="5"/>
      <c r="Z115" s="5"/>
    </row>
    <row r="116">
      <c r="A116" s="8" t="s">
        <v>178</v>
      </c>
      <c r="B116" s="9" t="s">
        <v>179</v>
      </c>
      <c r="C116" s="5"/>
      <c r="D116" s="4" t="s">
        <v>6</v>
      </c>
      <c r="E116" s="5"/>
      <c r="F116" s="5"/>
      <c r="G116" s="5"/>
      <c r="H116" s="5"/>
      <c r="I116" s="5"/>
      <c r="J116" s="5"/>
      <c r="K116" s="5"/>
      <c r="L116" s="5"/>
      <c r="M116" s="5"/>
      <c r="N116" s="5"/>
      <c r="O116" s="5"/>
      <c r="P116" s="5"/>
      <c r="Q116" s="5"/>
      <c r="R116" s="5"/>
      <c r="S116" s="5"/>
      <c r="T116" s="5"/>
      <c r="U116" s="5"/>
      <c r="V116" s="5"/>
      <c r="W116" s="5"/>
      <c r="X116" s="5"/>
      <c r="Y116" s="5"/>
      <c r="Z116" s="5"/>
    </row>
    <row r="117">
      <c r="A117" s="10" t="str">
        <f>HYPERLINK("http://sigilathenaeum.tumblr.com/post/130852847702","I am full of positive energy and motivation for my composing")</f>
        <v>I am full of positive energy and motivation for my composing</v>
      </c>
      <c r="B117" s="9" t="s">
        <v>105</v>
      </c>
      <c r="C117" s="5"/>
      <c r="D117" s="4" t="s">
        <v>6</v>
      </c>
      <c r="E117" s="5"/>
      <c r="F117" s="5"/>
      <c r="G117" s="5"/>
      <c r="H117" s="5"/>
      <c r="I117" s="5"/>
      <c r="J117" s="5"/>
      <c r="K117" s="5"/>
      <c r="L117" s="5"/>
      <c r="M117" s="5"/>
      <c r="N117" s="5"/>
      <c r="O117" s="5"/>
      <c r="P117" s="5"/>
      <c r="Q117" s="5"/>
      <c r="R117" s="5"/>
      <c r="S117" s="5"/>
      <c r="T117" s="5"/>
      <c r="U117" s="5"/>
      <c r="V117" s="5"/>
      <c r="W117" s="5"/>
      <c r="X117" s="5"/>
      <c r="Y117" s="5"/>
      <c r="Z117" s="5"/>
    </row>
    <row r="118">
      <c r="A118" s="8" t="s">
        <v>180</v>
      </c>
      <c r="B118" s="9" t="s">
        <v>181</v>
      </c>
      <c r="C118" s="5"/>
      <c r="D118" s="4" t="s">
        <v>6</v>
      </c>
      <c r="E118" s="5"/>
      <c r="F118" s="5"/>
      <c r="G118" s="5"/>
      <c r="H118" s="5"/>
      <c r="I118" s="5"/>
      <c r="J118" s="5"/>
      <c r="K118" s="5"/>
      <c r="L118" s="5"/>
      <c r="M118" s="5"/>
      <c r="N118" s="5"/>
      <c r="O118" s="5"/>
      <c r="P118" s="5"/>
      <c r="Q118" s="5"/>
      <c r="R118" s="5"/>
      <c r="S118" s="5"/>
      <c r="T118" s="5"/>
      <c r="U118" s="5"/>
      <c r="V118" s="5"/>
      <c r="W118" s="5"/>
      <c r="X118" s="5"/>
      <c r="Y118" s="5"/>
      <c r="Z118" s="5"/>
    </row>
    <row r="119">
      <c r="A119" s="8" t="s">
        <v>182</v>
      </c>
      <c r="B119" s="9" t="s">
        <v>183</v>
      </c>
      <c r="C119" s="5"/>
      <c r="D119" s="4" t="s">
        <v>6</v>
      </c>
      <c r="E119" s="5"/>
      <c r="F119" s="5"/>
      <c r="G119" s="5"/>
      <c r="H119" s="5"/>
      <c r="I119" s="5"/>
      <c r="J119" s="5"/>
      <c r="K119" s="5"/>
      <c r="L119" s="5"/>
      <c r="M119" s="5"/>
      <c r="N119" s="5"/>
      <c r="O119" s="5"/>
      <c r="P119" s="5"/>
      <c r="Q119" s="5"/>
      <c r="R119" s="5"/>
      <c r="S119" s="5"/>
      <c r="T119" s="5"/>
      <c r="U119" s="5"/>
      <c r="V119" s="5"/>
      <c r="W119" s="5"/>
      <c r="X119" s="5"/>
      <c r="Y119" s="5"/>
      <c r="Z119" s="5"/>
    </row>
    <row r="120">
      <c r="A120" s="8" t="s">
        <v>184</v>
      </c>
      <c r="B120" s="9" t="s">
        <v>185</v>
      </c>
      <c r="C120" s="5"/>
      <c r="D120" s="4" t="s">
        <v>6</v>
      </c>
      <c r="E120" s="5"/>
      <c r="F120" s="5"/>
      <c r="G120" s="5"/>
      <c r="H120" s="5"/>
      <c r="I120" s="5"/>
      <c r="J120" s="5"/>
      <c r="K120" s="5"/>
      <c r="L120" s="5"/>
      <c r="M120" s="5"/>
      <c r="N120" s="5"/>
      <c r="O120" s="5"/>
      <c r="P120" s="5"/>
      <c r="Q120" s="5"/>
      <c r="R120" s="5"/>
      <c r="S120" s="5"/>
      <c r="T120" s="5"/>
      <c r="U120" s="5"/>
      <c r="V120" s="5"/>
      <c r="W120" s="5"/>
      <c r="X120" s="5"/>
      <c r="Y120" s="5"/>
      <c r="Z120" s="5"/>
    </row>
    <row r="121">
      <c r="A121" s="8" t="s">
        <v>186</v>
      </c>
      <c r="B121" s="9" t="s">
        <v>187</v>
      </c>
      <c r="C121" s="5"/>
      <c r="D121" s="4" t="s">
        <v>6</v>
      </c>
      <c r="E121" s="5"/>
      <c r="F121" s="5"/>
      <c r="G121" s="5"/>
      <c r="H121" s="5"/>
      <c r="I121" s="5"/>
      <c r="J121" s="5"/>
      <c r="K121" s="5"/>
      <c r="L121" s="5"/>
      <c r="M121" s="5"/>
      <c r="N121" s="5"/>
      <c r="O121" s="5"/>
      <c r="P121" s="5"/>
      <c r="Q121" s="5"/>
      <c r="R121" s="5"/>
      <c r="S121" s="5"/>
      <c r="T121" s="5"/>
      <c r="U121" s="5"/>
      <c r="V121" s="5"/>
      <c r="W121" s="5"/>
      <c r="X121" s="5"/>
      <c r="Y121" s="5"/>
      <c r="Z121" s="5"/>
    </row>
    <row r="122">
      <c r="A122" s="8" t="s">
        <v>188</v>
      </c>
      <c r="B122" s="9" t="s">
        <v>189</v>
      </c>
      <c r="C122" s="5"/>
      <c r="D122" s="4" t="s">
        <v>6</v>
      </c>
      <c r="E122" s="5"/>
      <c r="F122" s="5"/>
      <c r="G122" s="5"/>
      <c r="H122" s="5"/>
      <c r="I122" s="5"/>
      <c r="J122" s="5"/>
      <c r="K122" s="5"/>
      <c r="L122" s="5"/>
      <c r="M122" s="5"/>
      <c r="N122" s="5"/>
      <c r="O122" s="5"/>
      <c r="P122" s="5"/>
      <c r="Q122" s="5"/>
      <c r="R122" s="5"/>
      <c r="S122" s="5"/>
      <c r="T122" s="5"/>
      <c r="U122" s="5"/>
      <c r="V122" s="5"/>
      <c r="W122" s="5"/>
      <c r="X122" s="5"/>
      <c r="Y122" s="5"/>
      <c r="Z122" s="5"/>
    </row>
    <row r="123">
      <c r="A123" s="10" t="str">
        <f>HYPERLINK("http://sigilathenaeum.tumblr.com/post/165596232524","My business attracts new customers")</f>
        <v>My business attracts new customers</v>
      </c>
      <c r="B123" s="9" t="s">
        <v>190</v>
      </c>
      <c r="C123" s="5"/>
      <c r="D123" s="4" t="s">
        <v>6</v>
      </c>
      <c r="E123" s="5"/>
      <c r="F123" s="5"/>
      <c r="G123" s="5"/>
      <c r="H123" s="5"/>
      <c r="I123" s="5"/>
      <c r="J123" s="5"/>
      <c r="K123" s="5"/>
      <c r="L123" s="5"/>
      <c r="M123" s="5"/>
      <c r="N123" s="5"/>
      <c r="O123" s="5"/>
      <c r="P123" s="5"/>
      <c r="Q123" s="5"/>
      <c r="R123" s="5"/>
      <c r="S123" s="5"/>
      <c r="T123" s="5"/>
      <c r="U123" s="5"/>
      <c r="V123" s="5"/>
      <c r="W123" s="5"/>
      <c r="X123" s="5"/>
      <c r="Y123" s="5"/>
      <c r="Z123" s="5"/>
    </row>
    <row r="124">
      <c r="A124" s="10" t="str">
        <f>HYPERLINK("http://sigilathenaeum.tumblr.com/post/174926369792","I relate well to my clients")</f>
        <v>I relate well to my clients</v>
      </c>
      <c r="B124" s="9" t="s">
        <v>191</v>
      </c>
      <c r="C124" s="5"/>
      <c r="D124" s="4" t="s">
        <v>6</v>
      </c>
      <c r="E124" s="5"/>
      <c r="F124" s="5"/>
      <c r="G124" s="5"/>
      <c r="H124" s="5"/>
      <c r="I124" s="5"/>
      <c r="J124" s="5"/>
      <c r="K124" s="5"/>
      <c r="L124" s="5"/>
      <c r="M124" s="5"/>
      <c r="N124" s="5"/>
      <c r="O124" s="5"/>
      <c r="P124" s="5"/>
      <c r="Q124" s="5"/>
      <c r="R124" s="5"/>
      <c r="S124" s="5"/>
      <c r="T124" s="5"/>
      <c r="U124" s="5"/>
      <c r="V124" s="5"/>
      <c r="W124" s="5"/>
      <c r="X124" s="5"/>
      <c r="Y124" s="5"/>
      <c r="Z124" s="5"/>
    </row>
    <row r="125">
      <c r="A125" s="8" t="s">
        <v>192</v>
      </c>
      <c r="B125" s="9" t="s">
        <v>193</v>
      </c>
      <c r="C125" s="5"/>
      <c r="D125" s="4" t="s">
        <v>6</v>
      </c>
      <c r="E125" s="5"/>
      <c r="F125" s="5"/>
      <c r="G125" s="5"/>
      <c r="H125" s="5"/>
      <c r="I125" s="5"/>
      <c r="J125" s="5"/>
      <c r="K125" s="5"/>
      <c r="L125" s="5"/>
      <c r="M125" s="5"/>
      <c r="N125" s="5"/>
      <c r="O125" s="5"/>
      <c r="P125" s="5"/>
      <c r="Q125" s="5"/>
      <c r="R125" s="5"/>
      <c r="S125" s="5"/>
      <c r="T125" s="5"/>
      <c r="U125" s="5"/>
      <c r="V125" s="5"/>
      <c r="W125" s="5"/>
      <c r="X125" s="5"/>
      <c r="Y125" s="5"/>
      <c r="Z125" s="5"/>
    </row>
    <row r="126">
      <c r="A126" s="8" t="s">
        <v>194</v>
      </c>
      <c r="B126" s="9" t="s">
        <v>195</v>
      </c>
      <c r="C126" s="5"/>
      <c r="D126" s="4" t="s">
        <v>6</v>
      </c>
      <c r="E126" s="5"/>
      <c r="F126" s="5"/>
      <c r="G126" s="5"/>
      <c r="H126" s="5"/>
      <c r="I126" s="5"/>
      <c r="J126" s="5"/>
      <c r="K126" s="5"/>
      <c r="L126" s="5"/>
      <c r="M126" s="5"/>
      <c r="N126" s="5"/>
      <c r="O126" s="5"/>
      <c r="P126" s="5"/>
      <c r="Q126" s="5"/>
      <c r="R126" s="5"/>
      <c r="S126" s="5"/>
      <c r="T126" s="5"/>
      <c r="U126" s="5"/>
      <c r="V126" s="5"/>
      <c r="W126" s="5"/>
      <c r="X126" s="5"/>
      <c r="Y126" s="5"/>
      <c r="Z126" s="5"/>
    </row>
    <row r="127">
      <c r="A127" s="10" t="str">
        <f>HYPERLINK("http://sigilathenaeum.tumblr.com/post/144585056562","I am motivated to work")</f>
        <v>I am motivated to work</v>
      </c>
      <c r="B127" s="9" t="s">
        <v>196</v>
      </c>
      <c r="C127" s="5"/>
      <c r="D127" s="4" t="s">
        <v>6</v>
      </c>
      <c r="E127" s="5"/>
      <c r="F127" s="5"/>
      <c r="G127" s="5"/>
      <c r="H127" s="5"/>
      <c r="I127" s="5"/>
      <c r="J127" s="5"/>
      <c r="K127" s="5"/>
      <c r="L127" s="5"/>
      <c r="M127" s="5"/>
      <c r="N127" s="5"/>
      <c r="O127" s="5"/>
      <c r="P127" s="5"/>
      <c r="Q127" s="5"/>
      <c r="R127" s="5"/>
      <c r="S127" s="5"/>
      <c r="T127" s="5"/>
      <c r="U127" s="5"/>
      <c r="V127" s="5"/>
      <c r="W127" s="5"/>
      <c r="X127" s="5"/>
      <c r="Y127" s="5"/>
      <c r="Z127" s="5"/>
    </row>
    <row r="128">
      <c r="A128" s="10" t="str">
        <f>HYPERLINK("http://sigilathenaeum.tumblr.com/post/165843983454","I am motivated to get my act together")</f>
        <v>I am motivated to get my act together</v>
      </c>
      <c r="B128" s="9" t="s">
        <v>197</v>
      </c>
      <c r="C128" s="5"/>
      <c r="D128" s="4" t="s">
        <v>6</v>
      </c>
      <c r="E128" s="5"/>
      <c r="F128" s="5"/>
      <c r="G128" s="5"/>
      <c r="H128" s="5"/>
      <c r="I128" s="5"/>
      <c r="J128" s="5"/>
      <c r="K128" s="5"/>
      <c r="L128" s="5"/>
      <c r="M128" s="5"/>
      <c r="N128" s="5"/>
      <c r="O128" s="5"/>
      <c r="P128" s="5"/>
      <c r="Q128" s="5"/>
      <c r="R128" s="5"/>
      <c r="S128" s="5"/>
      <c r="T128" s="5"/>
      <c r="U128" s="5"/>
      <c r="V128" s="5"/>
      <c r="W128" s="5"/>
      <c r="X128" s="5"/>
      <c r="Y128" s="5"/>
      <c r="Z128" s="5"/>
    </row>
    <row r="129">
      <c r="A129" s="8" t="s">
        <v>198</v>
      </c>
      <c r="B129" s="9" t="s">
        <v>199</v>
      </c>
      <c r="C129" s="5"/>
      <c r="D129" s="4" t="s">
        <v>6</v>
      </c>
      <c r="E129" s="5"/>
      <c r="F129" s="5"/>
      <c r="G129" s="5"/>
      <c r="H129" s="5"/>
      <c r="I129" s="5"/>
      <c r="J129" s="5"/>
      <c r="K129" s="5"/>
      <c r="L129" s="5"/>
      <c r="M129" s="5"/>
      <c r="N129" s="5"/>
      <c r="O129" s="5"/>
      <c r="P129" s="5"/>
      <c r="Q129" s="5"/>
      <c r="R129" s="5"/>
      <c r="S129" s="5"/>
      <c r="T129" s="5"/>
      <c r="U129" s="5"/>
      <c r="V129" s="5"/>
      <c r="W129" s="5"/>
      <c r="X129" s="5"/>
      <c r="Y129" s="5"/>
      <c r="Z129" s="5"/>
    </row>
    <row r="130">
      <c r="A130" s="8" t="s">
        <v>200</v>
      </c>
      <c r="B130" s="9" t="s">
        <v>201</v>
      </c>
      <c r="C130" s="5"/>
      <c r="D130" s="4" t="s">
        <v>6</v>
      </c>
      <c r="E130" s="5"/>
      <c r="F130" s="5"/>
      <c r="G130" s="5"/>
      <c r="H130" s="5"/>
      <c r="I130" s="5"/>
      <c r="J130" s="5"/>
      <c r="K130" s="5"/>
      <c r="L130" s="5"/>
      <c r="M130" s="5"/>
      <c r="N130" s="5"/>
      <c r="O130" s="5"/>
      <c r="P130" s="5"/>
      <c r="Q130" s="5"/>
      <c r="R130" s="5"/>
      <c r="S130" s="5"/>
      <c r="T130" s="5"/>
      <c r="U130" s="5"/>
      <c r="V130" s="5"/>
      <c r="W130" s="5"/>
      <c r="X130" s="5"/>
      <c r="Y130" s="5"/>
      <c r="Z130" s="5"/>
    </row>
    <row r="131">
      <c r="A131" s="8" t="s">
        <v>202</v>
      </c>
      <c r="B131" s="9" t="s">
        <v>203</v>
      </c>
      <c r="C131" s="5"/>
      <c r="D131" s="4" t="s">
        <v>6</v>
      </c>
      <c r="E131" s="5"/>
      <c r="F131" s="5"/>
      <c r="G131" s="5"/>
      <c r="H131" s="5"/>
      <c r="I131" s="5"/>
      <c r="J131" s="5"/>
      <c r="K131" s="5"/>
      <c r="L131" s="5"/>
      <c r="M131" s="5"/>
      <c r="N131" s="5"/>
      <c r="O131" s="5"/>
      <c r="P131" s="5"/>
      <c r="Q131" s="5"/>
      <c r="R131" s="5"/>
      <c r="S131" s="5"/>
      <c r="T131" s="5"/>
      <c r="U131" s="5"/>
      <c r="V131" s="5"/>
      <c r="W131" s="5"/>
      <c r="X131" s="5"/>
      <c r="Y131" s="5"/>
      <c r="Z131" s="5"/>
    </row>
    <row r="132">
      <c r="A132" s="8" t="s">
        <v>204</v>
      </c>
      <c r="B132" s="9" t="s">
        <v>205</v>
      </c>
      <c r="C132" s="5"/>
      <c r="D132" s="4" t="s">
        <v>6</v>
      </c>
      <c r="E132" s="5"/>
      <c r="F132" s="5"/>
      <c r="G132" s="5"/>
      <c r="H132" s="5"/>
      <c r="I132" s="5"/>
      <c r="J132" s="5"/>
      <c r="K132" s="5"/>
      <c r="L132" s="5"/>
      <c r="M132" s="5"/>
      <c r="N132" s="5"/>
      <c r="O132" s="5"/>
      <c r="P132" s="5"/>
      <c r="Q132" s="5"/>
      <c r="R132" s="5"/>
      <c r="S132" s="5"/>
      <c r="T132" s="5"/>
      <c r="U132" s="5"/>
      <c r="V132" s="5"/>
      <c r="W132" s="5"/>
      <c r="X132" s="5"/>
      <c r="Y132" s="5"/>
      <c r="Z132" s="5"/>
    </row>
    <row r="133">
      <c r="A133" s="8" t="s">
        <v>206</v>
      </c>
      <c r="B133" s="9" t="s">
        <v>207</v>
      </c>
      <c r="C133" s="5"/>
      <c r="D133" s="4" t="s">
        <v>6</v>
      </c>
      <c r="E133" s="5"/>
      <c r="F133" s="5"/>
      <c r="G133" s="5"/>
      <c r="H133" s="5"/>
      <c r="I133" s="5"/>
      <c r="J133" s="5"/>
      <c r="K133" s="5"/>
      <c r="L133" s="5"/>
      <c r="M133" s="5"/>
      <c r="N133" s="5"/>
      <c r="O133" s="5"/>
      <c r="P133" s="5"/>
      <c r="Q133" s="5"/>
      <c r="R133" s="5"/>
      <c r="S133" s="5"/>
      <c r="T133" s="5"/>
      <c r="U133" s="5"/>
      <c r="V133" s="5"/>
      <c r="W133" s="5"/>
      <c r="X133" s="5"/>
      <c r="Y133" s="5"/>
      <c r="Z133" s="5"/>
    </row>
    <row r="134">
      <c r="A134" s="8" t="s">
        <v>208</v>
      </c>
      <c r="B134" s="9" t="s">
        <v>209</v>
      </c>
      <c r="C134" s="5"/>
      <c r="D134" s="4" t="s">
        <v>6</v>
      </c>
      <c r="E134" s="5"/>
      <c r="F134" s="5"/>
      <c r="G134" s="5"/>
      <c r="H134" s="5"/>
      <c r="I134" s="5"/>
      <c r="J134" s="5"/>
      <c r="K134" s="5"/>
      <c r="L134" s="5"/>
      <c r="M134" s="5"/>
      <c r="N134" s="5"/>
      <c r="O134" s="5"/>
      <c r="P134" s="5"/>
      <c r="Q134" s="5"/>
      <c r="R134" s="5"/>
      <c r="S134" s="5"/>
      <c r="T134" s="5"/>
      <c r="U134" s="5"/>
      <c r="V134" s="5"/>
      <c r="W134" s="5"/>
      <c r="X134" s="5"/>
      <c r="Y134" s="5"/>
      <c r="Z134" s="5"/>
    </row>
    <row r="135">
      <c r="A135" s="8" t="s">
        <v>210</v>
      </c>
      <c r="B135" s="9" t="s">
        <v>211</v>
      </c>
      <c r="C135" s="5"/>
      <c r="D135" s="4" t="s">
        <v>6</v>
      </c>
      <c r="E135" s="5"/>
      <c r="F135" s="5"/>
      <c r="G135" s="5"/>
      <c r="H135" s="5"/>
      <c r="I135" s="5"/>
      <c r="J135" s="5"/>
      <c r="K135" s="5"/>
      <c r="L135" s="5"/>
      <c r="M135" s="5"/>
      <c r="N135" s="5"/>
      <c r="O135" s="5"/>
      <c r="P135" s="5"/>
      <c r="Q135" s="5"/>
      <c r="R135" s="5"/>
      <c r="S135" s="5"/>
      <c r="T135" s="5"/>
      <c r="U135" s="5"/>
      <c r="V135" s="5"/>
      <c r="W135" s="5"/>
      <c r="X135" s="5"/>
      <c r="Y135" s="5"/>
      <c r="Z135" s="5"/>
    </row>
    <row r="136">
      <c r="A136" s="10" t="str">
        <f>HYPERLINK("http://sigilathenaeum.tumblr.com/post/154442407423","A new, beautiful home is mine")</f>
        <v>A new, beautiful home is mine</v>
      </c>
      <c r="B136" s="9" t="s">
        <v>212</v>
      </c>
      <c r="C136" s="5"/>
      <c r="D136" s="4" t="s">
        <v>6</v>
      </c>
      <c r="E136" s="5"/>
      <c r="F136" s="5"/>
      <c r="G136" s="5"/>
      <c r="H136" s="5"/>
      <c r="I136" s="5"/>
      <c r="J136" s="5"/>
      <c r="K136" s="5"/>
      <c r="L136" s="5"/>
      <c r="M136" s="5"/>
      <c r="N136" s="5"/>
      <c r="O136" s="5"/>
      <c r="P136" s="5"/>
      <c r="Q136" s="5"/>
      <c r="R136" s="5"/>
      <c r="S136" s="5"/>
      <c r="T136" s="5"/>
      <c r="U136" s="5"/>
      <c r="V136" s="5"/>
      <c r="W136" s="5"/>
      <c r="X136" s="5"/>
      <c r="Y136" s="5"/>
      <c r="Z136" s="5"/>
    </row>
    <row r="137">
      <c r="A137" s="11" t="s">
        <v>213</v>
      </c>
      <c r="B137" s="9" t="s">
        <v>214</v>
      </c>
      <c r="C137" s="5"/>
      <c r="D137" s="4" t="s">
        <v>6</v>
      </c>
      <c r="E137" s="5"/>
      <c r="F137" s="5"/>
      <c r="G137" s="5"/>
      <c r="H137" s="5"/>
      <c r="I137" s="5"/>
      <c r="J137" s="5"/>
      <c r="K137" s="5"/>
      <c r="L137" s="5"/>
      <c r="M137" s="5"/>
      <c r="N137" s="5"/>
      <c r="O137" s="5"/>
      <c r="P137" s="5"/>
      <c r="Q137" s="5"/>
      <c r="R137" s="5"/>
      <c r="S137" s="5"/>
      <c r="T137" s="5"/>
      <c r="U137" s="5"/>
      <c r="V137" s="5"/>
      <c r="W137" s="5"/>
      <c r="X137" s="5"/>
      <c r="Y137" s="5"/>
      <c r="Z137" s="5"/>
    </row>
    <row r="138">
      <c r="A138" s="8" t="s">
        <v>215</v>
      </c>
      <c r="B138" s="9" t="s">
        <v>216</v>
      </c>
      <c r="C138" s="5"/>
      <c r="D138" s="4" t="s">
        <v>6</v>
      </c>
      <c r="E138" s="5"/>
      <c r="F138" s="5"/>
      <c r="G138" s="5"/>
      <c r="H138" s="5"/>
      <c r="I138" s="5"/>
      <c r="J138" s="5"/>
      <c r="K138" s="5"/>
      <c r="L138" s="5"/>
      <c r="M138" s="5"/>
      <c r="N138" s="5"/>
      <c r="O138" s="5"/>
      <c r="P138" s="5"/>
      <c r="Q138" s="5"/>
      <c r="R138" s="5"/>
      <c r="S138" s="5"/>
      <c r="T138" s="5"/>
      <c r="U138" s="5"/>
      <c r="V138" s="5"/>
      <c r="W138" s="5"/>
      <c r="X138" s="5"/>
      <c r="Y138" s="5"/>
      <c r="Z138" s="5"/>
    </row>
    <row r="139">
      <c r="A139" s="8" t="s">
        <v>217</v>
      </c>
      <c r="B139" s="9" t="s">
        <v>218</v>
      </c>
      <c r="C139" s="5"/>
      <c r="D139" s="4" t="s">
        <v>6</v>
      </c>
      <c r="E139" s="5"/>
      <c r="F139" s="5"/>
      <c r="G139" s="5"/>
      <c r="H139" s="5"/>
      <c r="I139" s="5"/>
      <c r="J139" s="5"/>
      <c r="K139" s="5"/>
      <c r="L139" s="5"/>
      <c r="M139" s="5"/>
      <c r="N139" s="5"/>
      <c r="O139" s="5"/>
      <c r="P139" s="5"/>
      <c r="Q139" s="5"/>
      <c r="R139" s="5"/>
      <c r="S139" s="5"/>
      <c r="T139" s="5"/>
      <c r="U139" s="5"/>
      <c r="V139" s="5"/>
      <c r="W139" s="5"/>
      <c r="X139" s="5"/>
      <c r="Y139" s="5"/>
      <c r="Z139" s="5"/>
    </row>
    <row r="140">
      <c r="A140" s="10" t="str">
        <f>HYPERLINK("http://sigilathenaeum.tumblr.com/post/145103286627","I will not be moved out of my home")</f>
        <v>I will not be moved out of my home</v>
      </c>
      <c r="B140" s="9" t="s">
        <v>219</v>
      </c>
      <c r="C140" s="5"/>
      <c r="D140" s="4" t="s">
        <v>6</v>
      </c>
      <c r="E140" s="5"/>
      <c r="F140" s="5"/>
      <c r="G140" s="5"/>
      <c r="H140" s="5"/>
      <c r="I140" s="5"/>
      <c r="J140" s="5"/>
      <c r="K140" s="5"/>
      <c r="L140" s="5"/>
      <c r="M140" s="5"/>
      <c r="N140" s="5"/>
      <c r="O140" s="5"/>
      <c r="P140" s="5"/>
      <c r="Q140" s="5"/>
      <c r="R140" s="5"/>
      <c r="S140" s="5"/>
      <c r="T140" s="5"/>
      <c r="U140" s="5"/>
      <c r="V140" s="5"/>
      <c r="W140" s="5"/>
      <c r="X140" s="5"/>
      <c r="Y140" s="5"/>
      <c r="Z140" s="5"/>
    </row>
    <row r="141">
      <c r="A141" s="10" t="str">
        <f>HYPERLINK("http://sigilathenaeum.tumblr.com/post/159423819235","The house I want will be mine and will not be sold to others")</f>
        <v>The house I want will be mine and will not be sold to others</v>
      </c>
      <c r="B141" s="9" t="s">
        <v>220</v>
      </c>
      <c r="C141" s="5"/>
      <c r="D141" s="4" t="s">
        <v>6</v>
      </c>
      <c r="E141" s="5"/>
      <c r="F141" s="5"/>
      <c r="G141" s="5"/>
      <c r="H141" s="5"/>
      <c r="I141" s="5"/>
      <c r="J141" s="5"/>
      <c r="K141" s="5"/>
      <c r="L141" s="5"/>
      <c r="M141" s="5"/>
      <c r="N141" s="5"/>
      <c r="O141" s="5"/>
      <c r="P141" s="5"/>
      <c r="Q141" s="5"/>
      <c r="R141" s="5"/>
      <c r="S141" s="5"/>
      <c r="T141" s="5"/>
      <c r="U141" s="5"/>
      <c r="V141" s="5"/>
      <c r="W141" s="5"/>
      <c r="X141" s="5"/>
      <c r="Y141" s="5"/>
      <c r="Z141" s="5"/>
    </row>
    <row r="142">
      <c r="A142" s="10" t="str">
        <f>HYPERLINK("http://sigilathenaeum.tumblr.com/post/166020095700","I do not compare my living situation and relationships to those of others")</f>
        <v>I do not compare my living situation and relationships to those of others</v>
      </c>
      <c r="B142" s="9" t="s">
        <v>221</v>
      </c>
      <c r="C142" s="5"/>
      <c r="D142" s="4" t="s">
        <v>6</v>
      </c>
      <c r="E142" s="5"/>
      <c r="F142" s="5"/>
      <c r="G142" s="5"/>
      <c r="H142" s="5"/>
      <c r="I142" s="5"/>
      <c r="J142" s="5"/>
      <c r="K142" s="5"/>
      <c r="L142" s="5"/>
      <c r="M142" s="5"/>
      <c r="N142" s="5"/>
      <c r="O142" s="5"/>
      <c r="P142" s="5"/>
      <c r="Q142" s="5"/>
      <c r="R142" s="5"/>
      <c r="S142" s="5"/>
      <c r="T142" s="5"/>
      <c r="U142" s="5"/>
      <c r="V142" s="5"/>
      <c r="W142" s="5"/>
      <c r="X142" s="5"/>
      <c r="Y142" s="5"/>
      <c r="Z142" s="5"/>
    </row>
    <row r="143">
      <c r="A143" s="10" t="str">
        <f>HYPERLINK("http://sigilathenaeum.tumblr.com/post/174642503778","I move out of the country and everything goes according to my plans")</f>
        <v>I move out of the country and everything goes according to my plans</v>
      </c>
      <c r="B143" s="9" t="s">
        <v>222</v>
      </c>
      <c r="C143" s="5"/>
      <c r="D143" s="4" t="s">
        <v>6</v>
      </c>
      <c r="E143" s="5"/>
      <c r="F143" s="5"/>
      <c r="G143" s="5"/>
      <c r="H143" s="5"/>
      <c r="I143" s="5"/>
      <c r="J143" s="5"/>
      <c r="K143" s="5"/>
      <c r="L143" s="5"/>
      <c r="M143" s="5"/>
      <c r="N143" s="5"/>
      <c r="O143" s="5"/>
      <c r="P143" s="5"/>
      <c r="Q143" s="5"/>
      <c r="R143" s="5"/>
      <c r="S143" s="5"/>
      <c r="T143" s="5"/>
      <c r="U143" s="5"/>
      <c r="V143" s="5"/>
      <c r="W143" s="5"/>
      <c r="X143" s="5"/>
      <c r="Y143" s="5"/>
      <c r="Z143" s="5"/>
    </row>
    <row r="144">
      <c r="A144" s="10" t="str">
        <f>HYPERLINK("http://sigilathenaeum.tumblr.com/post/162295542236","Speed, skill, and safety")</f>
        <v>Speed, skill, and safety</v>
      </c>
      <c r="B144" s="9" t="s">
        <v>223</v>
      </c>
      <c r="C144" s="5"/>
      <c r="D144" s="4" t="s">
        <v>6</v>
      </c>
      <c r="E144" s="5"/>
      <c r="F144" s="5"/>
      <c r="G144" s="5"/>
      <c r="H144" s="5"/>
      <c r="I144" s="5"/>
      <c r="J144" s="5"/>
      <c r="K144" s="5"/>
      <c r="L144" s="5"/>
      <c r="M144" s="5"/>
      <c r="N144" s="5"/>
      <c r="O144" s="5"/>
      <c r="P144" s="5"/>
      <c r="Q144" s="5"/>
      <c r="R144" s="5"/>
      <c r="S144" s="5"/>
      <c r="T144" s="5"/>
      <c r="U144" s="5"/>
      <c r="V144" s="5"/>
      <c r="W144" s="5"/>
      <c r="X144" s="5"/>
      <c r="Y144" s="5"/>
      <c r="Z144" s="5"/>
    </row>
    <row r="145">
      <c r="A145" s="8" t="s">
        <v>224</v>
      </c>
      <c r="B145" s="9" t="s">
        <v>225</v>
      </c>
      <c r="C145" s="5"/>
      <c r="D145" s="4" t="s">
        <v>6</v>
      </c>
      <c r="E145" s="5"/>
      <c r="F145" s="5"/>
      <c r="G145" s="5"/>
      <c r="H145" s="5"/>
      <c r="I145" s="5"/>
      <c r="J145" s="5"/>
      <c r="K145" s="5"/>
      <c r="L145" s="5"/>
      <c r="M145" s="5"/>
      <c r="N145" s="5"/>
      <c r="O145" s="5"/>
      <c r="P145" s="5"/>
      <c r="Q145" s="5"/>
      <c r="R145" s="5"/>
      <c r="S145" s="5"/>
      <c r="T145" s="5"/>
      <c r="U145" s="5"/>
      <c r="V145" s="5"/>
      <c r="W145" s="5"/>
      <c r="X145" s="5"/>
      <c r="Y145" s="5"/>
      <c r="Z145" s="5"/>
    </row>
    <row r="146">
      <c r="A146" s="8" t="s">
        <v>226</v>
      </c>
      <c r="B146" s="9" t="s">
        <v>227</v>
      </c>
      <c r="C146" s="5"/>
      <c r="D146" s="4" t="s">
        <v>6</v>
      </c>
      <c r="E146" s="5"/>
      <c r="F146" s="5"/>
      <c r="G146" s="5"/>
      <c r="H146" s="5"/>
      <c r="I146" s="5"/>
      <c r="J146" s="5"/>
      <c r="K146" s="5"/>
      <c r="L146" s="5"/>
      <c r="M146" s="5"/>
      <c r="N146" s="5"/>
      <c r="O146" s="5"/>
      <c r="P146" s="5"/>
      <c r="Q146" s="5"/>
      <c r="R146" s="5"/>
      <c r="S146" s="5"/>
      <c r="T146" s="5"/>
      <c r="U146" s="5"/>
      <c r="V146" s="5"/>
      <c r="W146" s="5"/>
      <c r="X146" s="5"/>
      <c r="Y146" s="5"/>
      <c r="Z146" s="5"/>
    </row>
    <row r="147">
      <c r="A147" s="8" t="s">
        <v>228</v>
      </c>
      <c r="B147" s="9" t="s">
        <v>229</v>
      </c>
      <c r="C147" s="5"/>
      <c r="D147" s="4" t="s">
        <v>6</v>
      </c>
      <c r="E147" s="5"/>
      <c r="F147" s="5"/>
      <c r="G147" s="5"/>
      <c r="H147" s="5"/>
      <c r="I147" s="5"/>
      <c r="J147" s="5"/>
      <c r="K147" s="5"/>
      <c r="L147" s="5"/>
      <c r="M147" s="5"/>
      <c r="N147" s="5"/>
      <c r="O147" s="5"/>
      <c r="P147" s="5"/>
      <c r="Q147" s="5"/>
      <c r="R147" s="5"/>
      <c r="S147" s="5"/>
      <c r="T147" s="5"/>
      <c r="U147" s="5"/>
      <c r="V147" s="5"/>
      <c r="W147" s="5"/>
      <c r="X147" s="5"/>
      <c r="Y147" s="5"/>
      <c r="Z147" s="5"/>
    </row>
    <row r="148">
      <c r="A148" s="10" t="str">
        <f>HYPERLINK("http://sigilathenaeum.tumblr.com/post/164874353493","My partner is alright while I am away")</f>
        <v>My partner is alright while I am away</v>
      </c>
      <c r="B148" s="9" t="s">
        <v>230</v>
      </c>
      <c r="C148" s="5"/>
      <c r="D148" s="4" t="s">
        <v>6</v>
      </c>
      <c r="E148" s="5"/>
      <c r="F148" s="5"/>
      <c r="G148" s="5"/>
      <c r="H148" s="5"/>
      <c r="I148" s="5"/>
      <c r="J148" s="5"/>
      <c r="K148" s="5"/>
      <c r="L148" s="5"/>
      <c r="M148" s="5"/>
      <c r="N148" s="5"/>
      <c r="O148" s="5"/>
      <c r="P148" s="5"/>
      <c r="Q148" s="5"/>
      <c r="R148" s="5"/>
      <c r="S148" s="5"/>
      <c r="T148" s="5"/>
      <c r="U148" s="5"/>
      <c r="V148" s="5"/>
      <c r="W148" s="5"/>
      <c r="X148" s="5"/>
      <c r="Y148" s="5"/>
      <c r="Z148" s="5"/>
    </row>
    <row r="149">
      <c r="A149" s="10" t="str">
        <f>HYPERLINK("http://sigilathenaeum.tumblr.com/post/156459084928","Our trip does not take a wrong turn")</f>
        <v>Our trip does not take a wrong turn</v>
      </c>
      <c r="B149" s="9" t="s">
        <v>231</v>
      </c>
      <c r="C149" s="5"/>
      <c r="D149" s="4" t="s">
        <v>6</v>
      </c>
      <c r="E149" s="5"/>
      <c r="F149" s="5"/>
      <c r="G149" s="5"/>
      <c r="H149" s="5"/>
      <c r="I149" s="5"/>
      <c r="J149" s="5"/>
      <c r="K149" s="5"/>
      <c r="L149" s="5"/>
      <c r="M149" s="5"/>
      <c r="N149" s="5"/>
      <c r="O149" s="5"/>
      <c r="P149" s="5"/>
      <c r="Q149" s="5"/>
      <c r="R149" s="5"/>
      <c r="S149" s="5"/>
      <c r="T149" s="5"/>
      <c r="U149" s="5"/>
      <c r="V149" s="5"/>
      <c r="W149" s="5"/>
      <c r="X149" s="5"/>
      <c r="Y149" s="5"/>
      <c r="Z149" s="5"/>
    </row>
    <row r="150">
      <c r="A150" s="10" t="str">
        <f>HYPERLINK("http://sigilathenaeum.tumblr.com/post/154038638956","I have a healing trip to Brazil")</f>
        <v>I have a healing trip to Brazil</v>
      </c>
      <c r="B150" s="9" t="s">
        <v>232</v>
      </c>
      <c r="C150" s="5"/>
      <c r="D150" s="4" t="s">
        <v>6</v>
      </c>
      <c r="E150" s="5"/>
      <c r="F150" s="5"/>
      <c r="G150" s="5"/>
      <c r="H150" s="5"/>
      <c r="I150" s="5"/>
      <c r="J150" s="5"/>
      <c r="K150" s="5"/>
      <c r="L150" s="5"/>
      <c r="M150" s="5"/>
      <c r="N150" s="5"/>
      <c r="O150" s="5"/>
      <c r="P150" s="5"/>
      <c r="Q150" s="5"/>
      <c r="R150" s="5"/>
      <c r="S150" s="5"/>
      <c r="T150" s="5"/>
      <c r="U150" s="5"/>
      <c r="V150" s="5"/>
      <c r="W150" s="5"/>
      <c r="X150" s="5"/>
      <c r="Y150" s="5"/>
      <c r="Z150" s="5"/>
    </row>
    <row r="151">
      <c r="A151" s="10" t="str">
        <f>HYPERLINK("http://sigilathenaeum.tumblr.com/post/174578125040","Fun and great vacation")</f>
        <v>Fun and great vacation</v>
      </c>
      <c r="B151" s="9" t="s">
        <v>233</v>
      </c>
      <c r="C151" s="5"/>
      <c r="D151" s="4" t="s">
        <v>6</v>
      </c>
      <c r="E151" s="5"/>
      <c r="F151" s="5"/>
      <c r="G151" s="5"/>
      <c r="H151" s="5"/>
      <c r="I151" s="5"/>
      <c r="J151" s="5"/>
      <c r="K151" s="5"/>
      <c r="L151" s="5"/>
      <c r="M151" s="5"/>
      <c r="N151" s="5"/>
      <c r="O151" s="5"/>
      <c r="P151" s="5"/>
      <c r="Q151" s="5"/>
      <c r="R151" s="5"/>
      <c r="S151" s="5"/>
      <c r="T151" s="5"/>
      <c r="U151" s="5"/>
      <c r="V151" s="5"/>
      <c r="W151" s="5"/>
      <c r="X151" s="5"/>
      <c r="Y151" s="5"/>
      <c r="Z151" s="5"/>
    </row>
    <row r="152">
      <c r="A152" s="10" t="str">
        <f>HYPERLINK("http://sigilathenaeum.tumblr.com/post/163766515785","We get to Germany in a year")</f>
        <v>We get to Germany in a year</v>
      </c>
      <c r="B152" s="9" t="s">
        <v>234</v>
      </c>
      <c r="C152" s="5"/>
      <c r="D152" s="4" t="s">
        <v>6</v>
      </c>
      <c r="E152" s="5"/>
      <c r="F152" s="5"/>
      <c r="G152" s="5"/>
      <c r="H152" s="5"/>
      <c r="I152" s="5"/>
      <c r="J152" s="5"/>
      <c r="K152" s="5"/>
      <c r="L152" s="5"/>
      <c r="M152" s="5"/>
      <c r="N152" s="5"/>
      <c r="O152" s="5"/>
      <c r="P152" s="5"/>
      <c r="Q152" s="5"/>
      <c r="R152" s="5"/>
      <c r="S152" s="5"/>
      <c r="T152" s="5"/>
      <c r="U152" s="5"/>
      <c r="V152" s="5"/>
      <c r="W152" s="5"/>
      <c r="X152" s="5"/>
      <c r="Y152" s="5"/>
      <c r="Z152" s="5"/>
    </row>
    <row r="153">
      <c r="A153" s="8" t="s">
        <v>235</v>
      </c>
      <c r="B153" s="9" t="s">
        <v>236</v>
      </c>
      <c r="C153" s="5"/>
      <c r="D153" s="4" t="s">
        <v>6</v>
      </c>
      <c r="E153" s="5"/>
      <c r="F153" s="5"/>
      <c r="G153" s="5"/>
      <c r="H153" s="5"/>
      <c r="I153" s="5"/>
      <c r="J153" s="5"/>
      <c r="K153" s="5"/>
      <c r="L153" s="5"/>
      <c r="M153" s="5"/>
      <c r="N153" s="5"/>
      <c r="O153" s="5"/>
      <c r="P153" s="5"/>
      <c r="Q153" s="5"/>
      <c r="R153" s="5"/>
      <c r="S153" s="5"/>
      <c r="T153" s="5"/>
      <c r="U153" s="5"/>
      <c r="V153" s="5"/>
      <c r="W153" s="5"/>
      <c r="X153" s="5"/>
      <c r="Y153" s="5"/>
      <c r="Z153" s="5"/>
    </row>
    <row r="154">
      <c r="A154" s="10" t="str">
        <f>HYPERLINK("http://sigilathenaeum.tumblr.com/post/149987058738","The customers are not messy and respect the restaurant staff")</f>
        <v>The customers are not messy and respect the restaurant staff</v>
      </c>
      <c r="B154" s="9" t="s">
        <v>237</v>
      </c>
      <c r="C154" s="5"/>
      <c r="D154" s="4" t="s">
        <v>6</v>
      </c>
      <c r="E154" s="5"/>
      <c r="F154" s="5"/>
      <c r="G154" s="5"/>
      <c r="H154" s="5"/>
      <c r="I154" s="5"/>
      <c r="J154" s="5"/>
      <c r="K154" s="5"/>
      <c r="L154" s="5"/>
      <c r="M154" s="5"/>
      <c r="N154" s="5"/>
      <c r="O154" s="5"/>
      <c r="P154" s="5"/>
      <c r="Q154" s="5"/>
      <c r="R154" s="5"/>
      <c r="S154" s="5"/>
      <c r="T154" s="5"/>
      <c r="U154" s="5"/>
      <c r="V154" s="5"/>
      <c r="W154" s="5"/>
      <c r="X154" s="5"/>
      <c r="Y154" s="5"/>
      <c r="Z154" s="5"/>
    </row>
    <row r="155">
      <c r="A155" s="8" t="s">
        <v>238</v>
      </c>
      <c r="B155" s="9" t="s">
        <v>239</v>
      </c>
      <c r="C155" s="5"/>
      <c r="D155" s="4" t="s">
        <v>6</v>
      </c>
      <c r="E155" s="5"/>
      <c r="F155" s="5"/>
      <c r="G155" s="5"/>
      <c r="H155" s="5"/>
      <c r="I155" s="5"/>
      <c r="J155" s="5"/>
      <c r="K155" s="5"/>
      <c r="L155" s="5"/>
      <c r="M155" s="5"/>
      <c r="N155" s="5"/>
      <c r="O155" s="5"/>
      <c r="P155" s="5"/>
      <c r="Q155" s="5"/>
      <c r="R155" s="5"/>
      <c r="S155" s="5"/>
      <c r="T155" s="5"/>
      <c r="U155" s="5"/>
      <c r="V155" s="5"/>
      <c r="W155" s="5"/>
      <c r="X155" s="5"/>
      <c r="Y155" s="5"/>
      <c r="Z155" s="5"/>
    </row>
    <row r="156">
      <c r="A156" s="10" t="str">
        <f>HYPERLINK("http://sigilathenaeum.tumblr.com/post/144585120842","I am satisfied with my life")</f>
        <v>I am satisfied with my life</v>
      </c>
      <c r="B156" s="9" t="s">
        <v>240</v>
      </c>
      <c r="C156" s="5"/>
      <c r="D156" s="4" t="s">
        <v>6</v>
      </c>
      <c r="E156" s="5"/>
      <c r="F156" s="5"/>
      <c r="G156" s="5"/>
      <c r="H156" s="5"/>
      <c r="I156" s="5"/>
      <c r="J156" s="5"/>
      <c r="K156" s="5"/>
      <c r="L156" s="5"/>
      <c r="M156" s="5"/>
      <c r="N156" s="5"/>
      <c r="O156" s="5"/>
      <c r="P156" s="5"/>
      <c r="Q156" s="5"/>
      <c r="R156" s="5"/>
      <c r="S156" s="5"/>
      <c r="T156" s="5"/>
      <c r="U156" s="5"/>
      <c r="V156" s="5"/>
      <c r="W156" s="5"/>
      <c r="X156" s="5"/>
      <c r="Y156" s="5"/>
      <c r="Z156" s="5"/>
    </row>
    <row r="157">
      <c r="A157" s="8" t="s">
        <v>241</v>
      </c>
      <c r="B157" s="9" t="s">
        <v>242</v>
      </c>
      <c r="C157" s="5"/>
      <c r="D157" s="4" t="s">
        <v>6</v>
      </c>
      <c r="E157" s="5"/>
      <c r="F157" s="5"/>
      <c r="G157" s="5"/>
      <c r="H157" s="5"/>
      <c r="I157" s="5"/>
      <c r="J157" s="5"/>
      <c r="K157" s="5"/>
      <c r="L157" s="5"/>
      <c r="M157" s="5"/>
      <c r="N157" s="5"/>
      <c r="O157" s="5"/>
      <c r="P157" s="5"/>
      <c r="Q157" s="5"/>
      <c r="R157" s="5"/>
      <c r="S157" s="5"/>
      <c r="T157" s="5"/>
      <c r="U157" s="5"/>
      <c r="V157" s="5"/>
      <c r="W157" s="5"/>
      <c r="X157" s="5"/>
      <c r="Y157" s="5"/>
      <c r="Z157" s="5"/>
    </row>
    <row r="158">
      <c r="A158" s="8" t="s">
        <v>243</v>
      </c>
      <c r="B158" s="9" t="s">
        <v>242</v>
      </c>
      <c r="C158" s="5"/>
      <c r="D158" s="4" t="s">
        <v>6</v>
      </c>
      <c r="E158" s="5"/>
      <c r="F158" s="5"/>
      <c r="G158" s="5"/>
      <c r="H158" s="5"/>
      <c r="I158" s="5"/>
      <c r="J158" s="5"/>
      <c r="K158" s="5"/>
      <c r="L158" s="5"/>
      <c r="M158" s="5"/>
      <c r="N158" s="5"/>
      <c r="O158" s="5"/>
      <c r="P158" s="5"/>
      <c r="Q158" s="5"/>
      <c r="R158" s="5"/>
      <c r="S158" s="5"/>
      <c r="T158" s="5"/>
      <c r="U158" s="5"/>
      <c r="V158" s="5"/>
      <c r="W158" s="5"/>
      <c r="X158" s="5"/>
      <c r="Y158" s="5"/>
      <c r="Z158" s="5"/>
    </row>
    <row r="159">
      <c r="A159" s="10" t="str">
        <f>HYPERLINK("http://sigilathenaeum.tumblr.com/post/146114778522","I catch my connecting flight on time")</f>
        <v>I catch my connecting flight on time</v>
      </c>
      <c r="B159" s="9" t="s">
        <v>244</v>
      </c>
      <c r="C159" s="5"/>
      <c r="D159" s="4" t="s">
        <v>6</v>
      </c>
      <c r="E159" s="5"/>
      <c r="F159" s="5"/>
      <c r="G159" s="5"/>
      <c r="H159" s="5"/>
      <c r="I159" s="5"/>
      <c r="J159" s="5"/>
      <c r="K159" s="5"/>
      <c r="L159" s="5"/>
      <c r="M159" s="5"/>
      <c r="N159" s="5"/>
      <c r="O159" s="5"/>
      <c r="P159" s="5"/>
      <c r="Q159" s="5"/>
      <c r="R159" s="5"/>
      <c r="S159" s="5"/>
      <c r="T159" s="5"/>
      <c r="U159" s="5"/>
      <c r="V159" s="5"/>
      <c r="W159" s="5"/>
      <c r="X159" s="5"/>
      <c r="Y159" s="5"/>
      <c r="Z159" s="5"/>
    </row>
    <row r="160">
      <c r="A160" s="8" t="s">
        <v>245</v>
      </c>
      <c r="B160" s="9" t="s">
        <v>246</v>
      </c>
      <c r="C160" s="5"/>
      <c r="D160" s="4" t="s">
        <v>6</v>
      </c>
      <c r="E160" s="5"/>
      <c r="F160" s="5"/>
      <c r="G160" s="5"/>
      <c r="H160" s="5"/>
      <c r="I160" s="5"/>
      <c r="J160" s="5"/>
      <c r="K160" s="5"/>
      <c r="L160" s="5"/>
      <c r="M160" s="5"/>
      <c r="N160" s="5"/>
      <c r="O160" s="5"/>
      <c r="P160" s="5"/>
      <c r="Q160" s="5"/>
      <c r="R160" s="5"/>
      <c r="S160" s="5"/>
      <c r="T160" s="5"/>
      <c r="U160" s="5"/>
      <c r="V160" s="5"/>
      <c r="W160" s="5"/>
      <c r="X160" s="5"/>
      <c r="Y160" s="5"/>
      <c r="Z160" s="5"/>
    </row>
    <row r="161">
      <c r="A161" s="8" t="s">
        <v>247</v>
      </c>
      <c r="B161" s="9" t="s">
        <v>248</v>
      </c>
      <c r="C161" s="5"/>
      <c r="D161" s="4" t="s">
        <v>6</v>
      </c>
      <c r="E161" s="5"/>
      <c r="F161" s="5"/>
      <c r="G161" s="5"/>
      <c r="H161" s="5"/>
      <c r="I161" s="5"/>
      <c r="J161" s="5"/>
      <c r="K161" s="5"/>
      <c r="L161" s="5"/>
      <c r="M161" s="5"/>
      <c r="N161" s="5"/>
      <c r="O161" s="5"/>
      <c r="P161" s="5"/>
      <c r="Q161" s="5"/>
      <c r="R161" s="5"/>
      <c r="S161" s="5"/>
      <c r="T161" s="5"/>
      <c r="U161" s="5"/>
      <c r="V161" s="5"/>
      <c r="W161" s="5"/>
      <c r="X161" s="5"/>
      <c r="Y161" s="5"/>
      <c r="Z161" s="5"/>
    </row>
    <row r="162">
      <c r="A162" s="8" t="s">
        <v>249</v>
      </c>
      <c r="B162" s="9" t="s">
        <v>250</v>
      </c>
      <c r="C162" s="5"/>
      <c r="D162" s="4" t="s">
        <v>6</v>
      </c>
      <c r="E162" s="5"/>
      <c r="F162" s="5"/>
      <c r="G162" s="5"/>
      <c r="H162" s="5"/>
      <c r="I162" s="5"/>
      <c r="J162" s="5"/>
      <c r="K162" s="5"/>
      <c r="L162" s="5"/>
      <c r="M162" s="5"/>
      <c r="N162" s="5"/>
      <c r="O162" s="5"/>
      <c r="P162" s="5"/>
      <c r="Q162" s="5"/>
      <c r="R162" s="5"/>
      <c r="S162" s="5"/>
      <c r="T162" s="5"/>
      <c r="U162" s="5"/>
      <c r="V162" s="5"/>
      <c r="W162" s="5"/>
      <c r="X162" s="5"/>
      <c r="Y162" s="5"/>
      <c r="Z162" s="5"/>
    </row>
    <row r="163">
      <c r="A163" s="8" t="s">
        <v>251</v>
      </c>
      <c r="B163" s="9" t="s">
        <v>252</v>
      </c>
      <c r="C163" s="5"/>
      <c r="D163" s="4" t="s">
        <v>6</v>
      </c>
      <c r="E163" s="5"/>
      <c r="F163" s="5"/>
      <c r="G163" s="5"/>
      <c r="H163" s="5"/>
      <c r="I163" s="5"/>
      <c r="J163" s="5"/>
      <c r="K163" s="5"/>
      <c r="L163" s="5"/>
      <c r="M163" s="5"/>
      <c r="N163" s="5"/>
      <c r="O163" s="5"/>
      <c r="P163" s="5"/>
      <c r="Q163" s="5"/>
      <c r="R163" s="5"/>
      <c r="S163" s="5"/>
      <c r="T163" s="5"/>
      <c r="U163" s="5"/>
      <c r="V163" s="5"/>
      <c r="W163" s="5"/>
      <c r="X163" s="5"/>
      <c r="Y163" s="5"/>
      <c r="Z163" s="5"/>
    </row>
    <row r="164">
      <c r="A164" s="8" t="s">
        <v>253</v>
      </c>
      <c r="B164" s="9" t="s">
        <v>252</v>
      </c>
      <c r="C164" s="5"/>
      <c r="D164" s="4" t="s">
        <v>6</v>
      </c>
      <c r="E164" s="5"/>
      <c r="F164" s="5"/>
      <c r="G164" s="5"/>
      <c r="H164" s="5"/>
      <c r="I164" s="5"/>
      <c r="J164" s="5"/>
      <c r="K164" s="5"/>
      <c r="L164" s="5"/>
      <c r="M164" s="5"/>
      <c r="N164" s="5"/>
      <c r="O164" s="5"/>
      <c r="P164" s="5"/>
      <c r="Q164" s="5"/>
      <c r="R164" s="5"/>
      <c r="S164" s="5"/>
      <c r="T164" s="5"/>
      <c r="U164" s="5"/>
      <c r="V164" s="5"/>
      <c r="W164" s="5"/>
      <c r="X164" s="5"/>
      <c r="Y164" s="5"/>
      <c r="Z164" s="5"/>
    </row>
    <row r="165">
      <c r="A165" s="8" t="s">
        <v>254</v>
      </c>
      <c r="B165" s="9" t="s">
        <v>255</v>
      </c>
      <c r="C165" s="5"/>
      <c r="D165" s="4" t="s">
        <v>6</v>
      </c>
      <c r="E165" s="5"/>
      <c r="F165" s="5"/>
      <c r="G165" s="5"/>
      <c r="H165" s="5"/>
      <c r="I165" s="5"/>
      <c r="J165" s="5"/>
      <c r="K165" s="5"/>
      <c r="L165" s="5"/>
      <c r="M165" s="5"/>
      <c r="N165" s="5"/>
      <c r="O165" s="5"/>
      <c r="P165" s="5"/>
      <c r="Q165" s="5"/>
      <c r="R165" s="5"/>
      <c r="S165" s="5"/>
      <c r="T165" s="5"/>
      <c r="U165" s="5"/>
      <c r="V165" s="5"/>
      <c r="W165" s="5"/>
      <c r="X165" s="5"/>
      <c r="Y165" s="5"/>
      <c r="Z165" s="5"/>
    </row>
    <row r="166">
      <c r="A166" s="11" t="s">
        <v>256</v>
      </c>
      <c r="B166" s="9" t="s">
        <v>257</v>
      </c>
      <c r="C166" s="5"/>
      <c r="D166" s="4" t="s">
        <v>6</v>
      </c>
      <c r="E166" s="5"/>
      <c r="F166" s="5"/>
      <c r="G166" s="5"/>
      <c r="H166" s="5"/>
      <c r="I166" s="5"/>
      <c r="J166" s="5"/>
      <c r="K166" s="5"/>
      <c r="L166" s="5"/>
      <c r="M166" s="5"/>
      <c r="N166" s="5"/>
      <c r="O166" s="5"/>
      <c r="P166" s="5"/>
      <c r="Q166" s="5"/>
      <c r="R166" s="5"/>
      <c r="S166" s="5"/>
      <c r="T166" s="5"/>
      <c r="U166" s="5"/>
      <c r="V166" s="5"/>
      <c r="W166" s="5"/>
      <c r="X166" s="5"/>
      <c r="Y166" s="5"/>
      <c r="Z166" s="5"/>
    </row>
    <row r="167">
      <c r="A167" s="10" t="str">
        <f>HYPERLINK("http://sigilathenaeum.tumblr.com/post/161058125937","I drive skillfully and with awareness")</f>
        <v>I drive skillfully and with awareness</v>
      </c>
      <c r="B167" s="9" t="s">
        <v>258</v>
      </c>
      <c r="C167" s="5"/>
      <c r="D167" s="4" t="s">
        <v>6</v>
      </c>
      <c r="E167" s="5"/>
      <c r="F167" s="5"/>
      <c r="G167" s="5"/>
      <c r="H167" s="5"/>
      <c r="I167" s="5"/>
      <c r="J167" s="5"/>
      <c r="K167" s="5"/>
      <c r="L167" s="5"/>
      <c r="M167" s="5"/>
      <c r="N167" s="5"/>
      <c r="O167" s="5"/>
      <c r="P167" s="5"/>
      <c r="Q167" s="5"/>
      <c r="R167" s="5"/>
      <c r="S167" s="5"/>
      <c r="T167" s="5"/>
      <c r="U167" s="5"/>
      <c r="V167" s="5"/>
      <c r="W167" s="5"/>
      <c r="X167" s="5"/>
      <c r="Y167" s="5"/>
      <c r="Z167" s="5"/>
    </row>
    <row r="168">
      <c r="A168" s="10" t="str">
        <f>HYPERLINK("http://sigilathenaeum.tumblr.com/post/181563738858","Success on the road as a new driver")</f>
        <v>Success on the road as a new driver</v>
      </c>
      <c r="B168" s="9" t="s">
        <v>259</v>
      </c>
      <c r="C168" s="5"/>
      <c r="D168" s="4" t="s">
        <v>6</v>
      </c>
      <c r="E168" s="5"/>
      <c r="F168" s="5"/>
      <c r="G168" s="5"/>
      <c r="H168" s="5"/>
      <c r="I168" s="5"/>
      <c r="J168" s="5"/>
      <c r="K168" s="5"/>
      <c r="L168" s="5"/>
      <c r="M168" s="5"/>
      <c r="N168" s="5"/>
      <c r="O168" s="5"/>
      <c r="P168" s="5"/>
      <c r="Q168" s="5"/>
      <c r="R168" s="5"/>
      <c r="S168" s="5"/>
      <c r="T168" s="5"/>
      <c r="U168" s="5"/>
      <c r="V168" s="5"/>
      <c r="W168" s="5"/>
      <c r="X168" s="5"/>
      <c r="Y168" s="5"/>
      <c r="Z168" s="5"/>
    </row>
    <row r="169">
      <c r="A169" s="10" t="str">
        <f>HYPERLINK("http://sigilathenaeum.tumblr.com/post/145122447517","I will be a good embalmer")</f>
        <v>I will be a good embalmer</v>
      </c>
      <c r="B169" s="9" t="s">
        <v>260</v>
      </c>
      <c r="C169" s="5"/>
      <c r="D169" s="4" t="s">
        <v>6</v>
      </c>
      <c r="E169" s="5"/>
      <c r="F169" s="5"/>
      <c r="G169" s="5"/>
      <c r="H169" s="5"/>
      <c r="I169" s="5"/>
      <c r="J169" s="5"/>
      <c r="K169" s="5"/>
      <c r="L169" s="5"/>
      <c r="M169" s="5"/>
      <c r="N169" s="5"/>
      <c r="O169" s="5"/>
      <c r="P169" s="5"/>
      <c r="Q169" s="5"/>
      <c r="R169" s="5"/>
      <c r="S169" s="5"/>
      <c r="T169" s="5"/>
      <c r="U169" s="5"/>
      <c r="V169" s="5"/>
      <c r="W169" s="5"/>
      <c r="X169" s="5"/>
      <c r="Y169" s="5"/>
      <c r="Z169" s="5"/>
    </row>
    <row r="170">
      <c r="A170" s="8" t="s">
        <v>261</v>
      </c>
      <c r="B170" s="9" t="s">
        <v>262</v>
      </c>
      <c r="C170" s="5"/>
      <c r="D170" s="4" t="s">
        <v>6</v>
      </c>
      <c r="E170" s="5"/>
      <c r="F170" s="5"/>
      <c r="G170" s="5"/>
      <c r="H170" s="5"/>
      <c r="I170" s="5"/>
      <c r="J170" s="5"/>
      <c r="K170" s="5"/>
      <c r="L170" s="5"/>
      <c r="M170" s="5"/>
      <c r="N170" s="5"/>
      <c r="O170" s="5"/>
      <c r="P170" s="5"/>
      <c r="Q170" s="5"/>
      <c r="R170" s="5"/>
      <c r="S170" s="5"/>
      <c r="T170" s="5"/>
      <c r="U170" s="5"/>
      <c r="V170" s="5"/>
      <c r="W170" s="5"/>
      <c r="X170" s="5"/>
      <c r="Y170" s="5"/>
      <c r="Z170" s="5"/>
    </row>
    <row r="171">
      <c r="A171" s="8" t="s">
        <v>263</v>
      </c>
      <c r="B171" s="9" t="s">
        <v>264</v>
      </c>
      <c r="C171" s="5"/>
      <c r="D171" s="4" t="s">
        <v>6</v>
      </c>
      <c r="E171" s="5"/>
      <c r="F171" s="5"/>
      <c r="G171" s="5"/>
      <c r="H171" s="5"/>
      <c r="I171" s="5"/>
      <c r="J171" s="5"/>
      <c r="K171" s="5"/>
      <c r="L171" s="5"/>
      <c r="M171" s="5"/>
      <c r="N171" s="5"/>
      <c r="O171" s="5"/>
      <c r="P171" s="5"/>
      <c r="Q171" s="5"/>
      <c r="R171" s="5"/>
      <c r="S171" s="5"/>
      <c r="T171" s="5"/>
      <c r="U171" s="5"/>
      <c r="V171" s="5"/>
      <c r="W171" s="5"/>
      <c r="X171" s="5"/>
      <c r="Y171" s="5"/>
      <c r="Z171" s="5"/>
    </row>
    <row r="172">
      <c r="A172" s="8" t="s">
        <v>265</v>
      </c>
      <c r="B172" s="9" t="s">
        <v>266</v>
      </c>
      <c r="C172" s="5"/>
      <c r="D172" s="4" t="s">
        <v>6</v>
      </c>
      <c r="E172" s="5"/>
      <c r="F172" s="5"/>
      <c r="G172" s="5"/>
      <c r="H172" s="5"/>
      <c r="I172" s="5"/>
      <c r="J172" s="5"/>
      <c r="K172" s="5"/>
      <c r="L172" s="5"/>
      <c r="M172" s="5"/>
      <c r="N172" s="5"/>
      <c r="O172" s="5"/>
      <c r="P172" s="5"/>
      <c r="Q172" s="5"/>
      <c r="R172" s="5"/>
      <c r="S172" s="5"/>
      <c r="T172" s="5"/>
      <c r="U172" s="5"/>
      <c r="V172" s="5"/>
      <c r="W172" s="5"/>
      <c r="X172" s="5"/>
      <c r="Y172" s="5"/>
      <c r="Z172" s="5"/>
    </row>
    <row r="173">
      <c r="A173" s="8" t="s">
        <v>267</v>
      </c>
      <c r="B173" s="9" t="s">
        <v>268</v>
      </c>
      <c r="C173" s="5"/>
      <c r="D173" s="4" t="s">
        <v>6</v>
      </c>
      <c r="E173" s="5"/>
      <c r="F173" s="5"/>
      <c r="G173" s="5"/>
      <c r="H173" s="5"/>
      <c r="I173" s="5"/>
      <c r="J173" s="5"/>
      <c r="K173" s="5"/>
      <c r="L173" s="5"/>
      <c r="M173" s="5"/>
      <c r="N173" s="5"/>
      <c r="O173" s="5"/>
      <c r="P173" s="5"/>
      <c r="Q173" s="5"/>
      <c r="R173" s="5"/>
      <c r="S173" s="5"/>
      <c r="T173" s="5"/>
      <c r="U173" s="5"/>
      <c r="V173" s="5"/>
      <c r="W173" s="5"/>
      <c r="X173" s="5"/>
      <c r="Y173" s="5"/>
      <c r="Z173" s="5"/>
    </row>
    <row r="174">
      <c r="A174" s="10" t="str">
        <f>HYPERLINK("http://sigilathenaeum.tumblr.com/post/156278696520","My gender is accepted")</f>
        <v>My gender is accepted</v>
      </c>
      <c r="B174" s="9" t="s">
        <v>269</v>
      </c>
      <c r="C174" s="5"/>
      <c r="D174" s="4" t="s">
        <v>6</v>
      </c>
      <c r="E174" s="5"/>
      <c r="F174" s="5"/>
      <c r="G174" s="5"/>
      <c r="H174" s="5"/>
      <c r="I174" s="5"/>
      <c r="J174" s="5"/>
      <c r="K174" s="5"/>
      <c r="L174" s="5"/>
      <c r="M174" s="5"/>
      <c r="N174" s="5"/>
      <c r="O174" s="5"/>
      <c r="P174" s="5"/>
      <c r="Q174" s="5"/>
      <c r="R174" s="5"/>
      <c r="S174" s="5"/>
      <c r="T174" s="5"/>
      <c r="U174" s="5"/>
      <c r="V174" s="5"/>
      <c r="W174" s="5"/>
      <c r="X174" s="5"/>
      <c r="Y174" s="5"/>
      <c r="Z174" s="5"/>
    </row>
    <row r="175">
      <c r="A175" s="10" t="str">
        <f>HYPERLINK("http://sigilathenaeum.tumblr.com/post/164986941513","My sexuality is valid")</f>
        <v>My sexuality is valid</v>
      </c>
      <c r="B175" s="9" t="s">
        <v>270</v>
      </c>
      <c r="C175" s="5"/>
      <c r="D175" s="4" t="s">
        <v>6</v>
      </c>
      <c r="E175" s="5"/>
      <c r="F175" s="5"/>
      <c r="G175" s="5"/>
      <c r="H175" s="5"/>
      <c r="I175" s="5"/>
      <c r="J175" s="5"/>
      <c r="K175" s="5"/>
      <c r="L175" s="5"/>
      <c r="M175" s="5"/>
      <c r="N175" s="5"/>
      <c r="O175" s="5"/>
      <c r="P175" s="5"/>
      <c r="Q175" s="5"/>
      <c r="R175" s="5"/>
      <c r="S175" s="5"/>
      <c r="T175" s="5"/>
      <c r="U175" s="5"/>
      <c r="V175" s="5"/>
      <c r="W175" s="5"/>
      <c r="X175" s="5"/>
      <c r="Y175" s="5"/>
      <c r="Z175" s="5"/>
    </row>
    <row r="176">
      <c r="A176" s="10" t="str">
        <f>HYPERLINK("http://sigilathenaeum.tumblr.com/post/150179788888","People see me as male")</f>
        <v>People see me as male</v>
      </c>
      <c r="B176" s="9" t="s">
        <v>271</v>
      </c>
      <c r="C176" s="5"/>
      <c r="D176" s="4" t="s">
        <v>6</v>
      </c>
      <c r="E176" s="5"/>
      <c r="F176" s="5"/>
      <c r="G176" s="5"/>
      <c r="H176" s="5"/>
      <c r="I176" s="5"/>
      <c r="J176" s="5"/>
      <c r="K176" s="5"/>
      <c r="L176" s="5"/>
      <c r="M176" s="5"/>
      <c r="N176" s="5"/>
      <c r="O176" s="5"/>
      <c r="P176" s="5"/>
      <c r="Q176" s="5"/>
      <c r="R176" s="5"/>
      <c r="S176" s="5"/>
      <c r="T176" s="5"/>
      <c r="U176" s="5"/>
      <c r="V176" s="5"/>
      <c r="W176" s="5"/>
      <c r="X176" s="5"/>
      <c r="Y176" s="5"/>
      <c r="Z176" s="5"/>
    </row>
    <row r="177">
      <c r="A177" s="8" t="s">
        <v>272</v>
      </c>
      <c r="B177" s="9" t="s">
        <v>273</v>
      </c>
      <c r="C177" s="5"/>
      <c r="D177" s="4" t="s">
        <v>6</v>
      </c>
      <c r="E177" s="5"/>
      <c r="F177" s="5"/>
      <c r="G177" s="5"/>
      <c r="H177" s="5"/>
      <c r="I177" s="5"/>
      <c r="J177" s="5"/>
      <c r="K177" s="5"/>
      <c r="L177" s="5"/>
      <c r="M177" s="5"/>
      <c r="N177" s="5"/>
      <c r="O177" s="5"/>
      <c r="P177" s="5"/>
      <c r="Q177" s="5"/>
      <c r="R177" s="5"/>
      <c r="S177" s="5"/>
      <c r="T177" s="5"/>
      <c r="U177" s="5"/>
      <c r="V177" s="5"/>
      <c r="W177" s="5"/>
      <c r="X177" s="5"/>
      <c r="Y177" s="5"/>
      <c r="Z177" s="5"/>
    </row>
    <row r="178">
      <c r="A178" s="8" t="s">
        <v>274</v>
      </c>
      <c r="B178" s="9" t="s">
        <v>275</v>
      </c>
      <c r="C178" s="5"/>
      <c r="D178" s="4" t="s">
        <v>6</v>
      </c>
      <c r="E178" s="5"/>
      <c r="F178" s="5"/>
      <c r="G178" s="5"/>
      <c r="H178" s="5"/>
      <c r="I178" s="5"/>
      <c r="J178" s="5"/>
      <c r="K178" s="5"/>
      <c r="L178" s="5"/>
      <c r="M178" s="5"/>
      <c r="N178" s="5"/>
      <c r="O178" s="5"/>
      <c r="P178" s="5"/>
      <c r="Q178" s="5"/>
      <c r="R178" s="5"/>
      <c r="S178" s="5"/>
      <c r="T178" s="5"/>
      <c r="U178" s="5"/>
      <c r="V178" s="5"/>
      <c r="W178" s="5"/>
      <c r="X178" s="5"/>
      <c r="Y178" s="5"/>
      <c r="Z178" s="5"/>
    </row>
    <row r="179">
      <c r="A179" s="8" t="s">
        <v>276</v>
      </c>
      <c r="B179" s="9" t="s">
        <v>277</v>
      </c>
      <c r="C179" s="5"/>
      <c r="D179" s="4" t="s">
        <v>6</v>
      </c>
      <c r="E179" s="5"/>
      <c r="F179" s="5"/>
      <c r="G179" s="5"/>
      <c r="H179" s="5"/>
      <c r="I179" s="5"/>
      <c r="J179" s="5"/>
      <c r="K179" s="5"/>
      <c r="L179" s="5"/>
      <c r="M179" s="5"/>
      <c r="N179" s="5"/>
      <c r="O179" s="5"/>
      <c r="P179" s="5"/>
      <c r="Q179" s="5"/>
      <c r="R179" s="5"/>
      <c r="S179" s="5"/>
      <c r="T179" s="5"/>
      <c r="U179" s="5"/>
      <c r="V179" s="5"/>
      <c r="W179" s="5"/>
      <c r="X179" s="5"/>
      <c r="Y179" s="5"/>
      <c r="Z179" s="5"/>
    </row>
    <row r="180">
      <c r="A180" s="10" t="str">
        <f>HYPERLINK("http://sigilathenaeum.tumblr.com/post/155900266901","I am recognized as an adult and treated with respect ")</f>
        <v>I am recognized as an adult and treated with respect </v>
      </c>
      <c r="B180" s="9" t="s">
        <v>278</v>
      </c>
      <c r="C180" s="5"/>
      <c r="D180" s="4" t="s">
        <v>6</v>
      </c>
      <c r="E180" s="5"/>
      <c r="F180" s="5"/>
      <c r="G180" s="5"/>
      <c r="H180" s="5"/>
      <c r="I180" s="5"/>
      <c r="J180" s="5"/>
      <c r="K180" s="5"/>
      <c r="L180" s="5"/>
      <c r="M180" s="5"/>
      <c r="N180" s="5"/>
      <c r="O180" s="5"/>
      <c r="P180" s="5"/>
      <c r="Q180" s="5"/>
      <c r="R180" s="5"/>
      <c r="S180" s="5"/>
      <c r="T180" s="5"/>
      <c r="U180" s="5"/>
      <c r="V180" s="5"/>
      <c r="W180" s="5"/>
      <c r="X180" s="5"/>
      <c r="Y180" s="5"/>
      <c r="Z180" s="5"/>
    </row>
    <row r="181">
      <c r="A181" s="8" t="s">
        <v>279</v>
      </c>
      <c r="B181" s="9" t="s">
        <v>280</v>
      </c>
      <c r="C181" s="5"/>
      <c r="D181" s="4" t="s">
        <v>6</v>
      </c>
      <c r="E181" s="5"/>
      <c r="F181" s="5"/>
      <c r="G181" s="5"/>
      <c r="H181" s="5"/>
      <c r="I181" s="5"/>
      <c r="J181" s="5"/>
      <c r="K181" s="5"/>
      <c r="L181" s="5"/>
      <c r="M181" s="5"/>
      <c r="N181" s="5"/>
      <c r="O181" s="5"/>
      <c r="P181" s="5"/>
      <c r="Q181" s="5"/>
      <c r="R181" s="5"/>
      <c r="S181" s="5"/>
      <c r="T181" s="5"/>
      <c r="U181" s="5"/>
      <c r="V181" s="5"/>
      <c r="W181" s="5"/>
      <c r="X181" s="5"/>
      <c r="Y181" s="5"/>
      <c r="Z181" s="5"/>
    </row>
    <row r="182">
      <c r="A182" s="10" t="str">
        <f>HYPERLINK("http://sigilathenaeum.tumblr.com/post/137627827862","My sexual orientation is acknowledged and respected")</f>
        <v>My sexual orientation is acknowledged and respected</v>
      </c>
      <c r="B182" s="9" t="s">
        <v>281</v>
      </c>
      <c r="C182" s="5"/>
      <c r="D182" s="4" t="s">
        <v>6</v>
      </c>
      <c r="E182" s="5"/>
      <c r="F182" s="5"/>
      <c r="G182" s="5"/>
      <c r="H182" s="5"/>
      <c r="I182" s="5"/>
      <c r="J182" s="5"/>
      <c r="K182" s="5"/>
      <c r="L182" s="5"/>
      <c r="M182" s="5"/>
      <c r="N182" s="5"/>
      <c r="O182" s="5"/>
      <c r="P182" s="5"/>
      <c r="Q182" s="5"/>
      <c r="R182" s="5"/>
      <c r="S182" s="5"/>
      <c r="T182" s="5"/>
      <c r="U182" s="5"/>
      <c r="V182" s="5"/>
      <c r="W182" s="5"/>
      <c r="X182" s="5"/>
      <c r="Y182" s="5"/>
      <c r="Z182" s="5"/>
    </row>
    <row r="183">
      <c r="A183" s="8" t="s">
        <v>282</v>
      </c>
      <c r="B183" s="9" t="s">
        <v>283</v>
      </c>
      <c r="C183" s="5"/>
      <c r="D183" s="4" t="s">
        <v>6</v>
      </c>
      <c r="E183" s="5"/>
      <c r="F183" s="5"/>
      <c r="G183" s="5"/>
      <c r="H183" s="5"/>
      <c r="I183" s="5"/>
      <c r="J183" s="5"/>
      <c r="K183" s="5"/>
      <c r="L183" s="5"/>
      <c r="M183" s="5"/>
      <c r="N183" s="5"/>
      <c r="O183" s="5"/>
      <c r="P183" s="5"/>
      <c r="Q183" s="5"/>
      <c r="R183" s="5"/>
      <c r="S183" s="5"/>
      <c r="T183" s="5"/>
      <c r="U183" s="5"/>
      <c r="V183" s="5"/>
      <c r="W183" s="5"/>
      <c r="X183" s="5"/>
      <c r="Y183" s="5"/>
      <c r="Z183" s="5"/>
    </row>
    <row r="184">
      <c r="A184" s="8" t="s">
        <v>284</v>
      </c>
      <c r="B184" s="9" t="s">
        <v>285</v>
      </c>
      <c r="C184" s="5"/>
      <c r="D184" s="4" t="s">
        <v>6</v>
      </c>
      <c r="E184" s="5"/>
      <c r="F184" s="5"/>
      <c r="G184" s="5"/>
      <c r="H184" s="5"/>
      <c r="I184" s="5"/>
      <c r="J184" s="5"/>
      <c r="K184" s="5"/>
      <c r="L184" s="5"/>
      <c r="M184" s="5"/>
      <c r="N184" s="5"/>
      <c r="O184" s="5"/>
      <c r="P184" s="5"/>
      <c r="Q184" s="5"/>
      <c r="R184" s="5"/>
      <c r="S184" s="5"/>
      <c r="T184" s="5"/>
      <c r="U184" s="5"/>
      <c r="V184" s="5"/>
      <c r="W184" s="5"/>
      <c r="X184" s="5"/>
      <c r="Y184" s="5"/>
      <c r="Z184" s="5"/>
    </row>
    <row r="185">
      <c r="A185" s="8" t="s">
        <v>286</v>
      </c>
      <c r="B185" s="9" t="s">
        <v>287</v>
      </c>
      <c r="C185" s="5"/>
      <c r="D185" s="4" t="s">
        <v>6</v>
      </c>
      <c r="E185" s="5"/>
      <c r="F185" s="5"/>
      <c r="G185" s="5"/>
      <c r="H185" s="5"/>
      <c r="I185" s="5"/>
      <c r="J185" s="5"/>
      <c r="K185" s="5"/>
      <c r="L185" s="5"/>
      <c r="M185" s="5"/>
      <c r="N185" s="5"/>
      <c r="O185" s="5"/>
      <c r="P185" s="5"/>
      <c r="Q185" s="5"/>
      <c r="R185" s="5"/>
      <c r="S185" s="5"/>
      <c r="T185" s="5"/>
      <c r="U185" s="5"/>
      <c r="V185" s="5"/>
      <c r="W185" s="5"/>
      <c r="X185" s="5"/>
      <c r="Y185" s="5"/>
      <c r="Z185" s="5"/>
    </row>
    <row r="186">
      <c r="A186" s="8" t="s">
        <v>288</v>
      </c>
      <c r="B186" s="9" t="s">
        <v>289</v>
      </c>
      <c r="C186" s="5"/>
      <c r="D186" s="4" t="s">
        <v>6</v>
      </c>
      <c r="E186" s="5"/>
      <c r="F186" s="5"/>
      <c r="G186" s="5"/>
      <c r="H186" s="5"/>
      <c r="I186" s="5"/>
      <c r="J186" s="5"/>
      <c r="K186" s="5"/>
      <c r="L186" s="5"/>
      <c r="M186" s="5"/>
      <c r="N186" s="5"/>
      <c r="O186" s="5"/>
      <c r="P186" s="5"/>
      <c r="Q186" s="5"/>
      <c r="R186" s="5"/>
      <c r="S186" s="5"/>
      <c r="T186" s="5"/>
      <c r="U186" s="5"/>
      <c r="V186" s="5"/>
      <c r="W186" s="5"/>
      <c r="X186" s="5"/>
      <c r="Y186" s="5"/>
      <c r="Z186" s="5"/>
    </row>
    <row r="187">
      <c r="A187" s="8" t="s">
        <v>290</v>
      </c>
      <c r="B187" s="9" t="s">
        <v>291</v>
      </c>
      <c r="C187" s="5"/>
      <c r="D187" s="4" t="s">
        <v>6</v>
      </c>
      <c r="E187" s="5"/>
      <c r="F187" s="5"/>
      <c r="G187" s="5"/>
      <c r="H187" s="5"/>
      <c r="I187" s="5"/>
      <c r="J187" s="5"/>
      <c r="K187" s="5"/>
      <c r="L187" s="5"/>
      <c r="M187" s="5"/>
      <c r="N187" s="5"/>
      <c r="O187" s="5"/>
      <c r="P187" s="5"/>
      <c r="Q187" s="5"/>
      <c r="R187" s="5"/>
      <c r="S187" s="5"/>
      <c r="T187" s="5"/>
      <c r="U187" s="5"/>
      <c r="V187" s="5"/>
      <c r="W187" s="5"/>
      <c r="X187" s="5"/>
      <c r="Y187" s="5"/>
      <c r="Z187" s="5"/>
    </row>
    <row r="188">
      <c r="A188" s="8" t="s">
        <v>292</v>
      </c>
      <c r="B188" s="9" t="s">
        <v>293</v>
      </c>
      <c r="C188" s="5"/>
      <c r="D188" s="4" t="s">
        <v>6</v>
      </c>
      <c r="E188" s="5"/>
      <c r="F188" s="5"/>
      <c r="G188" s="5"/>
      <c r="H188" s="5"/>
      <c r="I188" s="5"/>
      <c r="J188" s="5"/>
      <c r="K188" s="5"/>
      <c r="L188" s="5"/>
      <c r="M188" s="5"/>
      <c r="N188" s="5"/>
      <c r="O188" s="5"/>
      <c r="P188" s="5"/>
      <c r="Q188" s="5"/>
      <c r="R188" s="5"/>
      <c r="S188" s="5"/>
      <c r="T188" s="5"/>
      <c r="U188" s="5"/>
      <c r="V188" s="5"/>
      <c r="W188" s="5"/>
      <c r="X188" s="5"/>
      <c r="Y188" s="5"/>
      <c r="Z188" s="5"/>
    </row>
    <row r="189">
      <c r="A189" s="8" t="s">
        <v>294</v>
      </c>
      <c r="B189" s="9" t="s">
        <v>295</v>
      </c>
      <c r="C189" s="5"/>
      <c r="D189" s="4" t="s">
        <v>6</v>
      </c>
      <c r="E189" s="5"/>
      <c r="F189" s="5"/>
      <c r="G189" s="5"/>
      <c r="H189" s="5"/>
      <c r="I189" s="5"/>
      <c r="J189" s="5"/>
      <c r="K189" s="5"/>
      <c r="L189" s="5"/>
      <c r="M189" s="5"/>
      <c r="N189" s="5"/>
      <c r="O189" s="5"/>
      <c r="P189" s="5"/>
      <c r="Q189" s="5"/>
      <c r="R189" s="5"/>
      <c r="S189" s="5"/>
      <c r="T189" s="5"/>
      <c r="U189" s="5"/>
      <c r="V189" s="5"/>
      <c r="W189" s="5"/>
      <c r="X189" s="5"/>
      <c r="Y189" s="5"/>
      <c r="Z189" s="5"/>
    </row>
    <row r="190">
      <c r="A190" s="8" t="s">
        <v>296</v>
      </c>
      <c r="B190" s="9" t="s">
        <v>297</v>
      </c>
      <c r="C190" s="5"/>
      <c r="D190" s="4" t="s">
        <v>6</v>
      </c>
      <c r="E190" s="5"/>
      <c r="F190" s="5"/>
      <c r="G190" s="5"/>
      <c r="H190" s="5"/>
      <c r="I190" s="5"/>
      <c r="J190" s="5"/>
      <c r="K190" s="5"/>
      <c r="L190" s="5"/>
      <c r="M190" s="5"/>
      <c r="N190" s="5"/>
      <c r="O190" s="5"/>
      <c r="P190" s="5"/>
      <c r="Q190" s="5"/>
      <c r="R190" s="5"/>
      <c r="S190" s="5"/>
      <c r="T190" s="5"/>
      <c r="U190" s="5"/>
      <c r="V190" s="5"/>
      <c r="W190" s="5"/>
      <c r="X190" s="5"/>
      <c r="Y190" s="5"/>
      <c r="Z190" s="5"/>
    </row>
    <row r="191">
      <c r="A191" s="8" t="s">
        <v>298</v>
      </c>
      <c r="B191" s="9" t="s">
        <v>299</v>
      </c>
      <c r="C191" s="5"/>
      <c r="D191" s="4" t="s">
        <v>6</v>
      </c>
      <c r="E191" s="5"/>
      <c r="F191" s="5"/>
      <c r="G191" s="5"/>
      <c r="H191" s="5"/>
      <c r="I191" s="5"/>
      <c r="J191" s="5"/>
      <c r="K191" s="5"/>
      <c r="L191" s="5"/>
      <c r="M191" s="5"/>
      <c r="N191" s="5"/>
      <c r="O191" s="5"/>
      <c r="P191" s="5"/>
      <c r="Q191" s="5"/>
      <c r="R191" s="5"/>
      <c r="S191" s="5"/>
      <c r="T191" s="5"/>
      <c r="U191" s="5"/>
      <c r="V191" s="5"/>
      <c r="W191" s="5"/>
      <c r="X191" s="5"/>
      <c r="Y191" s="5"/>
      <c r="Z191" s="5"/>
    </row>
    <row r="192">
      <c r="A192" s="8" t="s">
        <v>300</v>
      </c>
      <c r="B192" s="9" t="s">
        <v>301</v>
      </c>
      <c r="C192" s="5"/>
      <c r="D192" s="4" t="s">
        <v>6</v>
      </c>
      <c r="E192" s="5"/>
      <c r="F192" s="5"/>
      <c r="G192" s="5"/>
      <c r="H192" s="5"/>
      <c r="I192" s="5"/>
      <c r="J192" s="5"/>
      <c r="K192" s="5"/>
      <c r="L192" s="5"/>
      <c r="M192" s="5"/>
      <c r="N192" s="5"/>
      <c r="O192" s="5"/>
      <c r="P192" s="5"/>
      <c r="Q192" s="5"/>
      <c r="R192" s="5"/>
      <c r="S192" s="5"/>
      <c r="T192" s="5"/>
      <c r="U192" s="5"/>
      <c r="V192" s="5"/>
      <c r="W192" s="5"/>
      <c r="X192" s="5"/>
      <c r="Y192" s="5"/>
      <c r="Z192" s="5"/>
    </row>
    <row r="193">
      <c r="A193" s="8" t="s">
        <v>302</v>
      </c>
      <c r="B193" s="9" t="s">
        <v>303</v>
      </c>
      <c r="C193" s="5"/>
      <c r="D193" s="4" t="s">
        <v>6</v>
      </c>
      <c r="E193" s="5"/>
      <c r="F193" s="5"/>
      <c r="G193" s="5"/>
      <c r="H193" s="5"/>
      <c r="I193" s="5"/>
      <c r="J193" s="5"/>
      <c r="K193" s="5"/>
      <c r="L193" s="5"/>
      <c r="M193" s="5"/>
      <c r="N193" s="5"/>
      <c r="O193" s="5"/>
      <c r="P193" s="5"/>
      <c r="Q193" s="5"/>
      <c r="R193" s="5"/>
      <c r="S193" s="5"/>
      <c r="T193" s="5"/>
      <c r="U193" s="5"/>
      <c r="V193" s="5"/>
      <c r="W193" s="5"/>
      <c r="X193" s="5"/>
      <c r="Y193" s="5"/>
      <c r="Z193" s="5"/>
    </row>
    <row r="194">
      <c r="A194" s="8" t="s">
        <v>304</v>
      </c>
      <c r="B194" s="9" t="s">
        <v>305</v>
      </c>
      <c r="C194" s="5"/>
      <c r="D194" s="4" t="s">
        <v>6</v>
      </c>
      <c r="E194" s="5"/>
      <c r="F194" s="5"/>
      <c r="G194" s="5"/>
      <c r="H194" s="5"/>
      <c r="I194" s="5"/>
      <c r="J194" s="5"/>
      <c r="K194" s="5"/>
      <c r="L194" s="5"/>
      <c r="M194" s="5"/>
      <c r="N194" s="5"/>
      <c r="O194" s="5"/>
      <c r="P194" s="5"/>
      <c r="Q194" s="5"/>
      <c r="R194" s="5"/>
      <c r="S194" s="5"/>
      <c r="T194" s="5"/>
      <c r="U194" s="5"/>
      <c r="V194" s="5"/>
      <c r="W194" s="5"/>
      <c r="X194" s="5"/>
      <c r="Y194" s="5"/>
      <c r="Z194" s="5"/>
    </row>
    <row r="195">
      <c r="A195" s="8" t="s">
        <v>306</v>
      </c>
      <c r="B195" s="9" t="s">
        <v>307</v>
      </c>
      <c r="C195" s="5"/>
      <c r="D195" s="4" t="s">
        <v>6</v>
      </c>
      <c r="E195" s="5"/>
      <c r="F195" s="5"/>
      <c r="G195" s="5"/>
      <c r="H195" s="5"/>
      <c r="I195" s="5"/>
      <c r="J195" s="5"/>
      <c r="K195" s="5"/>
      <c r="L195" s="5"/>
      <c r="M195" s="5"/>
      <c r="N195" s="5"/>
      <c r="O195" s="5"/>
      <c r="P195" s="5"/>
      <c r="Q195" s="5"/>
      <c r="R195" s="5"/>
      <c r="S195" s="5"/>
      <c r="T195" s="5"/>
      <c r="U195" s="5"/>
      <c r="V195" s="5"/>
      <c r="W195" s="5"/>
      <c r="X195" s="5"/>
      <c r="Y195" s="5"/>
      <c r="Z195" s="5"/>
    </row>
    <row r="196">
      <c r="A196" s="8" t="s">
        <v>308</v>
      </c>
      <c r="B196" s="9" t="s">
        <v>309</v>
      </c>
      <c r="C196" s="5"/>
      <c r="D196" s="4" t="s">
        <v>6</v>
      </c>
      <c r="E196" s="5"/>
      <c r="F196" s="5"/>
      <c r="G196" s="5"/>
      <c r="H196" s="5"/>
      <c r="I196" s="5"/>
      <c r="J196" s="5"/>
      <c r="K196" s="5"/>
      <c r="L196" s="5"/>
      <c r="M196" s="5"/>
      <c r="N196" s="5"/>
      <c r="O196" s="5"/>
      <c r="P196" s="5"/>
      <c r="Q196" s="5"/>
      <c r="R196" s="5"/>
      <c r="S196" s="5"/>
      <c r="T196" s="5"/>
      <c r="U196" s="5"/>
      <c r="V196" s="5"/>
      <c r="W196" s="5"/>
      <c r="X196" s="5"/>
      <c r="Y196" s="5"/>
      <c r="Z196" s="5"/>
    </row>
    <row r="197">
      <c r="A197" s="8" t="s">
        <v>310</v>
      </c>
      <c r="B197" s="9" t="s">
        <v>311</v>
      </c>
      <c r="C197" s="5"/>
      <c r="D197" s="4" t="s">
        <v>6</v>
      </c>
      <c r="E197" s="5"/>
      <c r="F197" s="5"/>
      <c r="G197" s="5"/>
      <c r="H197" s="5"/>
      <c r="I197" s="5"/>
      <c r="J197" s="5"/>
      <c r="K197" s="5"/>
      <c r="L197" s="5"/>
      <c r="M197" s="5"/>
      <c r="N197" s="5"/>
      <c r="O197" s="5"/>
      <c r="P197" s="5"/>
      <c r="Q197" s="5"/>
      <c r="R197" s="5"/>
      <c r="S197" s="5"/>
      <c r="T197" s="5"/>
      <c r="U197" s="5"/>
      <c r="V197" s="5"/>
      <c r="W197" s="5"/>
      <c r="X197" s="5"/>
      <c r="Y197" s="5"/>
      <c r="Z197" s="5"/>
    </row>
    <row r="198">
      <c r="A198" s="10" t="str">
        <f>HYPERLINK("http://sigilathenaeum.tumblr.com/post/150211051910","My communications are clear and easily understood")</f>
        <v>My communications are clear and easily understood</v>
      </c>
      <c r="B198" s="9" t="s">
        <v>312</v>
      </c>
      <c r="C198" s="5"/>
      <c r="D198" s="4" t="s">
        <v>6</v>
      </c>
      <c r="E198" s="5"/>
      <c r="F198" s="5"/>
      <c r="G198" s="5"/>
      <c r="H198" s="5"/>
      <c r="I198" s="5"/>
      <c r="J198" s="5"/>
      <c r="K198" s="5"/>
      <c r="L198" s="5"/>
      <c r="M198" s="5"/>
      <c r="N198" s="5"/>
      <c r="O198" s="5"/>
      <c r="P198" s="5"/>
      <c r="Q198" s="5"/>
      <c r="R198" s="5"/>
      <c r="S198" s="5"/>
      <c r="T198" s="5"/>
      <c r="U198" s="5"/>
      <c r="V198" s="5"/>
      <c r="W198" s="5"/>
      <c r="X198" s="5"/>
      <c r="Y198" s="5"/>
      <c r="Z198" s="5"/>
    </row>
    <row r="199">
      <c r="A199" s="8" t="s">
        <v>313</v>
      </c>
      <c r="B199" s="9" t="s">
        <v>314</v>
      </c>
      <c r="C199" s="5"/>
      <c r="D199" s="4" t="s">
        <v>6</v>
      </c>
      <c r="E199" s="5"/>
      <c r="F199" s="5"/>
      <c r="G199" s="5"/>
      <c r="H199" s="5"/>
      <c r="I199" s="5"/>
      <c r="J199" s="5"/>
      <c r="K199" s="5"/>
      <c r="L199" s="5"/>
      <c r="M199" s="5"/>
      <c r="N199" s="5"/>
      <c r="O199" s="5"/>
      <c r="P199" s="5"/>
      <c r="Q199" s="5"/>
      <c r="R199" s="5"/>
      <c r="S199" s="5"/>
      <c r="T199" s="5"/>
      <c r="U199" s="5"/>
      <c r="V199" s="5"/>
      <c r="W199" s="5"/>
      <c r="X199" s="5"/>
      <c r="Y199" s="5"/>
      <c r="Z199" s="5"/>
    </row>
    <row r="200">
      <c r="A200" s="8" t="s">
        <v>315</v>
      </c>
      <c r="B200" s="9" t="s">
        <v>316</v>
      </c>
      <c r="C200" s="5"/>
      <c r="D200" s="4" t="s">
        <v>6</v>
      </c>
      <c r="E200" s="5"/>
      <c r="F200" s="5"/>
      <c r="G200" s="5"/>
      <c r="H200" s="5"/>
      <c r="I200" s="5"/>
      <c r="J200" s="5"/>
      <c r="K200" s="5"/>
      <c r="L200" s="5"/>
      <c r="M200" s="5"/>
      <c r="N200" s="5"/>
      <c r="O200" s="5"/>
      <c r="P200" s="5"/>
      <c r="Q200" s="5"/>
      <c r="R200" s="5"/>
      <c r="S200" s="5"/>
      <c r="T200" s="5"/>
      <c r="U200" s="5"/>
      <c r="V200" s="5"/>
      <c r="W200" s="5"/>
      <c r="X200" s="5"/>
      <c r="Y200" s="5"/>
      <c r="Z200" s="5"/>
    </row>
    <row r="201">
      <c r="A201" s="8" t="s">
        <v>317</v>
      </c>
      <c r="B201" s="9" t="s">
        <v>318</v>
      </c>
      <c r="C201" s="5"/>
      <c r="D201" s="4" t="s">
        <v>6</v>
      </c>
      <c r="E201" s="5"/>
      <c r="F201" s="5"/>
      <c r="G201" s="5"/>
      <c r="H201" s="5"/>
      <c r="I201" s="5"/>
      <c r="J201" s="5"/>
      <c r="K201" s="5"/>
      <c r="L201" s="5"/>
      <c r="M201" s="5"/>
      <c r="N201" s="5"/>
      <c r="O201" s="5"/>
      <c r="P201" s="5"/>
      <c r="Q201" s="5"/>
      <c r="R201" s="5"/>
      <c r="S201" s="5"/>
      <c r="T201" s="5"/>
      <c r="U201" s="5"/>
      <c r="V201" s="5"/>
      <c r="W201" s="5"/>
      <c r="X201" s="5"/>
      <c r="Y201" s="5"/>
      <c r="Z201" s="5"/>
    </row>
    <row r="202">
      <c r="A202" s="8" t="s">
        <v>319</v>
      </c>
      <c r="B202" s="9" t="s">
        <v>320</v>
      </c>
      <c r="C202" s="5"/>
      <c r="D202" s="4" t="s">
        <v>6</v>
      </c>
      <c r="E202" s="5"/>
      <c r="F202" s="5"/>
      <c r="G202" s="5"/>
      <c r="H202" s="5"/>
      <c r="I202" s="5"/>
      <c r="J202" s="5"/>
      <c r="K202" s="5"/>
      <c r="L202" s="5"/>
      <c r="M202" s="5"/>
      <c r="N202" s="5"/>
      <c r="O202" s="5"/>
      <c r="P202" s="5"/>
      <c r="Q202" s="5"/>
      <c r="R202" s="5"/>
      <c r="S202" s="5"/>
      <c r="T202" s="5"/>
      <c r="U202" s="5"/>
      <c r="V202" s="5"/>
      <c r="W202" s="5"/>
      <c r="X202" s="5"/>
      <c r="Y202" s="5"/>
      <c r="Z202" s="5"/>
    </row>
    <row r="203">
      <c r="A203" s="10" t="str">
        <f>HYPERLINK("http://sigilathenaeum.tumblr.com/post/174864716735","I have good luck in court")</f>
        <v>I have good luck in court</v>
      </c>
      <c r="B203" s="9" t="s">
        <v>321</v>
      </c>
      <c r="C203" s="5"/>
      <c r="D203" s="4" t="s">
        <v>6</v>
      </c>
      <c r="E203" s="5"/>
      <c r="F203" s="5"/>
      <c r="G203" s="5"/>
      <c r="H203" s="5"/>
      <c r="I203" s="5"/>
      <c r="J203" s="5"/>
      <c r="K203" s="5"/>
      <c r="L203" s="5"/>
      <c r="M203" s="5"/>
      <c r="N203" s="5"/>
      <c r="O203" s="5"/>
      <c r="P203" s="5"/>
      <c r="Q203" s="5"/>
      <c r="R203" s="5"/>
      <c r="S203" s="5"/>
      <c r="T203" s="5"/>
      <c r="U203" s="5"/>
      <c r="V203" s="5"/>
      <c r="W203" s="5"/>
      <c r="X203" s="5"/>
      <c r="Y203" s="5"/>
      <c r="Z203" s="5"/>
    </row>
    <row r="204">
      <c r="A204" s="8" t="s">
        <v>322</v>
      </c>
      <c r="B204" s="9" t="s">
        <v>323</v>
      </c>
      <c r="C204" s="5"/>
      <c r="D204" s="4" t="s">
        <v>6</v>
      </c>
      <c r="E204" s="5"/>
      <c r="F204" s="5"/>
      <c r="G204" s="5"/>
      <c r="H204" s="5"/>
      <c r="I204" s="5"/>
      <c r="J204" s="5"/>
      <c r="K204" s="5"/>
      <c r="L204" s="5"/>
      <c r="M204" s="5"/>
      <c r="N204" s="5"/>
      <c r="O204" s="5"/>
      <c r="P204" s="5"/>
      <c r="Q204" s="5"/>
      <c r="R204" s="5"/>
      <c r="S204" s="5"/>
      <c r="T204" s="5"/>
      <c r="U204" s="5"/>
      <c r="V204" s="5"/>
      <c r="W204" s="5"/>
      <c r="X204" s="5"/>
      <c r="Y204" s="5"/>
      <c r="Z204" s="5"/>
    </row>
    <row r="205">
      <c r="A205" s="10" t="str">
        <f>HYPERLINK("http://sigilathenaeum.tumblr.com/post/144556854959","I see the truth")</f>
        <v>I see the truth</v>
      </c>
      <c r="B205" s="9" t="s">
        <v>324</v>
      </c>
      <c r="C205" s="5"/>
      <c r="D205" s="4" t="s">
        <v>6</v>
      </c>
      <c r="E205" s="5"/>
      <c r="F205" s="5"/>
      <c r="G205" s="5"/>
      <c r="H205" s="5"/>
      <c r="I205" s="5"/>
      <c r="J205" s="5"/>
      <c r="K205" s="5"/>
      <c r="L205" s="5"/>
      <c r="M205" s="5"/>
      <c r="N205" s="5"/>
      <c r="O205" s="5"/>
      <c r="P205" s="5"/>
      <c r="Q205" s="5"/>
      <c r="R205" s="5"/>
      <c r="S205" s="5"/>
      <c r="T205" s="5"/>
      <c r="U205" s="5"/>
      <c r="V205" s="5"/>
      <c r="W205" s="5"/>
      <c r="X205" s="5"/>
      <c r="Y205" s="5"/>
      <c r="Z205" s="5"/>
    </row>
    <row r="206">
      <c r="A206" s="8" t="s">
        <v>325</v>
      </c>
      <c r="B206" s="9" t="s">
        <v>326</v>
      </c>
      <c r="C206" s="5"/>
      <c r="D206" s="4" t="s">
        <v>6</v>
      </c>
      <c r="E206" s="5"/>
      <c r="F206" s="5"/>
      <c r="G206" s="5"/>
      <c r="H206" s="5"/>
      <c r="I206" s="5"/>
      <c r="J206" s="5"/>
      <c r="K206" s="5"/>
      <c r="L206" s="5"/>
      <c r="M206" s="5"/>
      <c r="N206" s="5"/>
      <c r="O206" s="5"/>
      <c r="P206" s="5"/>
      <c r="Q206" s="5"/>
      <c r="R206" s="5"/>
      <c r="S206" s="5"/>
      <c r="T206" s="5"/>
      <c r="U206" s="5"/>
      <c r="V206" s="5"/>
      <c r="W206" s="5"/>
      <c r="X206" s="5"/>
      <c r="Y206" s="5"/>
      <c r="Z206" s="5"/>
    </row>
    <row r="207">
      <c r="A207" s="8" t="s">
        <v>327</v>
      </c>
      <c r="B207" s="9" t="s">
        <v>328</v>
      </c>
      <c r="C207" s="5"/>
      <c r="D207" s="4" t="s">
        <v>6</v>
      </c>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12" t="s">
        <v>329</v>
      </c>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8" t="s">
        <v>330</v>
      </c>
      <c r="B211" s="9" t="s">
        <v>331</v>
      </c>
      <c r="C211" s="5"/>
      <c r="D211" s="4" t="s">
        <v>6</v>
      </c>
      <c r="E211" s="5"/>
      <c r="F211" s="5"/>
      <c r="G211" s="5"/>
      <c r="H211" s="5"/>
      <c r="I211" s="5"/>
      <c r="J211" s="5"/>
      <c r="K211" s="5"/>
      <c r="L211" s="5"/>
      <c r="M211" s="5"/>
      <c r="N211" s="5"/>
      <c r="O211" s="5"/>
      <c r="P211" s="5"/>
      <c r="Q211" s="5"/>
      <c r="R211" s="5"/>
      <c r="S211" s="5"/>
      <c r="T211" s="5"/>
      <c r="U211" s="5"/>
      <c r="V211" s="5"/>
      <c r="W211" s="5"/>
      <c r="X211" s="5"/>
      <c r="Y211" s="5"/>
      <c r="Z211" s="5"/>
    </row>
    <row r="212">
      <c r="A212" s="10" t="str">
        <f>HYPERLINK("http://sigilathenaeum.tumblr.com/post/163770364367","I have the confidence to leave a stressful situation")</f>
        <v>I have the confidence to leave a stressful situation</v>
      </c>
      <c r="B212" s="9" t="s">
        <v>332</v>
      </c>
      <c r="C212" s="5"/>
      <c r="D212" s="4" t="s">
        <v>6</v>
      </c>
      <c r="E212" s="5"/>
      <c r="F212" s="5"/>
      <c r="G212" s="5"/>
      <c r="H212" s="5"/>
      <c r="I212" s="5"/>
      <c r="J212" s="5"/>
      <c r="K212" s="5"/>
      <c r="L212" s="5"/>
      <c r="M212" s="5"/>
      <c r="N212" s="5"/>
      <c r="O212" s="5"/>
      <c r="P212" s="5"/>
      <c r="Q212" s="5"/>
      <c r="R212" s="5"/>
      <c r="S212" s="5"/>
      <c r="T212" s="5"/>
      <c r="U212" s="5"/>
      <c r="V212" s="5"/>
      <c r="W212" s="5"/>
      <c r="X212" s="5"/>
      <c r="Y212" s="5"/>
      <c r="Z212" s="5"/>
    </row>
    <row r="213">
      <c r="A213" s="8" t="s">
        <v>333</v>
      </c>
      <c r="B213" s="9" t="s">
        <v>334</v>
      </c>
      <c r="C213" s="5"/>
      <c r="D213" s="4" t="s">
        <v>6</v>
      </c>
      <c r="E213" s="5"/>
      <c r="F213" s="5"/>
      <c r="G213" s="5"/>
      <c r="H213" s="5"/>
      <c r="I213" s="5"/>
      <c r="J213" s="5"/>
      <c r="K213" s="5"/>
      <c r="L213" s="5"/>
      <c r="M213" s="5"/>
      <c r="N213" s="5"/>
      <c r="O213" s="5"/>
      <c r="P213" s="5"/>
      <c r="Q213" s="5"/>
      <c r="R213" s="5"/>
      <c r="S213" s="5"/>
      <c r="T213" s="5"/>
      <c r="U213" s="5"/>
      <c r="V213" s="5"/>
      <c r="W213" s="5"/>
      <c r="X213" s="5"/>
      <c r="Y213" s="5"/>
      <c r="Z213" s="5"/>
    </row>
    <row r="214">
      <c r="A214" s="8" t="s">
        <v>335</v>
      </c>
      <c r="B214" s="9" t="s">
        <v>336</v>
      </c>
      <c r="C214" s="5"/>
      <c r="D214" s="4" t="s">
        <v>6</v>
      </c>
      <c r="E214" s="5"/>
      <c r="F214" s="5"/>
      <c r="G214" s="5"/>
      <c r="H214" s="5"/>
      <c r="I214" s="5"/>
      <c r="J214" s="5"/>
      <c r="K214" s="5"/>
      <c r="L214" s="5"/>
      <c r="M214" s="5"/>
      <c r="N214" s="5"/>
      <c r="O214" s="5"/>
      <c r="P214" s="5"/>
      <c r="Q214" s="5"/>
      <c r="R214" s="5"/>
      <c r="S214" s="5"/>
      <c r="T214" s="5"/>
      <c r="U214" s="5"/>
      <c r="V214" s="5"/>
      <c r="W214" s="5"/>
      <c r="X214" s="5"/>
      <c r="Y214" s="5"/>
      <c r="Z214" s="5"/>
    </row>
    <row r="215">
      <c r="A215" s="8" t="s">
        <v>337</v>
      </c>
      <c r="B215" s="9" t="s">
        <v>338</v>
      </c>
      <c r="C215" s="5"/>
      <c r="D215" s="4" t="s">
        <v>6</v>
      </c>
      <c r="E215" s="5"/>
      <c r="F215" s="5"/>
      <c r="G215" s="5"/>
      <c r="H215" s="5"/>
      <c r="I215" s="5"/>
      <c r="J215" s="5"/>
      <c r="K215" s="5"/>
      <c r="L215" s="5"/>
      <c r="M215" s="5"/>
      <c r="N215" s="5"/>
      <c r="O215" s="5"/>
      <c r="P215" s="5"/>
      <c r="Q215" s="5"/>
      <c r="R215" s="5"/>
      <c r="S215" s="5"/>
      <c r="T215" s="5"/>
      <c r="U215" s="5"/>
      <c r="V215" s="5"/>
      <c r="W215" s="5"/>
      <c r="X215" s="5"/>
      <c r="Y215" s="5"/>
      <c r="Z215" s="5"/>
    </row>
    <row r="216">
      <c r="A216" s="8" t="s">
        <v>339</v>
      </c>
      <c r="B216" s="9" t="s">
        <v>340</v>
      </c>
      <c r="C216" s="5"/>
      <c r="D216" s="4" t="s">
        <v>6</v>
      </c>
      <c r="E216" s="5"/>
      <c r="F216" s="5"/>
      <c r="G216" s="5"/>
      <c r="H216" s="5"/>
      <c r="I216" s="5"/>
      <c r="J216" s="5"/>
      <c r="K216" s="5"/>
      <c r="L216" s="5"/>
      <c r="M216" s="5"/>
      <c r="N216" s="5"/>
      <c r="O216" s="5"/>
      <c r="P216" s="5"/>
      <c r="Q216" s="5"/>
      <c r="R216" s="5"/>
      <c r="S216" s="5"/>
      <c r="T216" s="5"/>
      <c r="U216" s="5"/>
      <c r="V216" s="5"/>
      <c r="W216" s="5"/>
      <c r="X216" s="5"/>
      <c r="Y216" s="5"/>
      <c r="Z216" s="5"/>
    </row>
    <row r="217">
      <c r="A217" s="8" t="s">
        <v>341</v>
      </c>
      <c r="B217" s="9" t="s">
        <v>342</v>
      </c>
      <c r="C217" s="5"/>
      <c r="D217" s="4" t="s">
        <v>6</v>
      </c>
      <c r="E217" s="5"/>
      <c r="F217" s="5"/>
      <c r="G217" s="5"/>
      <c r="H217" s="5"/>
      <c r="I217" s="5"/>
      <c r="J217" s="5"/>
      <c r="K217" s="5"/>
      <c r="L217" s="5"/>
      <c r="M217" s="5"/>
      <c r="N217" s="5"/>
      <c r="O217" s="5"/>
      <c r="P217" s="5"/>
      <c r="Q217" s="5"/>
      <c r="R217" s="5"/>
      <c r="S217" s="5"/>
      <c r="T217" s="5"/>
      <c r="U217" s="5"/>
      <c r="V217" s="5"/>
      <c r="W217" s="5"/>
      <c r="X217" s="5"/>
      <c r="Y217" s="5"/>
      <c r="Z217" s="5"/>
    </row>
    <row r="218">
      <c r="A218" s="10" t="str">
        <f>HYPERLINK("http://sigilathenaeum.tumblr.com/post/153995324593","My confidence grows")</f>
        <v>My confidence grows</v>
      </c>
      <c r="B218" s="9" t="s">
        <v>343</v>
      </c>
      <c r="C218" s="5"/>
      <c r="D218" s="4" t="s">
        <v>6</v>
      </c>
      <c r="E218" s="5"/>
      <c r="F218" s="5"/>
      <c r="G218" s="5"/>
      <c r="H218" s="5"/>
      <c r="I218" s="5"/>
      <c r="J218" s="5"/>
      <c r="K218" s="5"/>
      <c r="L218" s="5"/>
      <c r="M218" s="5"/>
      <c r="N218" s="5"/>
      <c r="O218" s="5"/>
      <c r="P218" s="5"/>
      <c r="Q218" s="5"/>
      <c r="R218" s="5"/>
      <c r="S218" s="5"/>
      <c r="T218" s="5"/>
      <c r="U218" s="5"/>
      <c r="V218" s="5"/>
      <c r="W218" s="5"/>
      <c r="X218" s="5"/>
      <c r="Y218" s="5"/>
      <c r="Z218" s="5"/>
    </row>
    <row r="219">
      <c r="A219" s="10" t="str">
        <f>HYPERLINK("http://sigilathenaeum.tumblr.com/post/167815882507","Today brings confidence and positivity")</f>
        <v>Today brings confidence and positivity</v>
      </c>
      <c r="B219" s="9" t="s">
        <v>344</v>
      </c>
      <c r="C219" s="5"/>
      <c r="D219" s="4" t="s">
        <v>6</v>
      </c>
      <c r="E219" s="5"/>
      <c r="F219" s="5"/>
      <c r="G219" s="5"/>
      <c r="H219" s="5"/>
      <c r="I219" s="5"/>
      <c r="J219" s="5"/>
      <c r="K219" s="5"/>
      <c r="L219" s="5"/>
      <c r="M219" s="5"/>
      <c r="N219" s="5"/>
      <c r="O219" s="5"/>
      <c r="P219" s="5"/>
      <c r="Q219" s="5"/>
      <c r="R219" s="5"/>
      <c r="S219" s="5"/>
      <c r="T219" s="5"/>
      <c r="U219" s="5"/>
      <c r="V219" s="5"/>
      <c r="W219" s="5"/>
      <c r="X219" s="5"/>
      <c r="Y219" s="5"/>
      <c r="Z219" s="5"/>
    </row>
    <row r="220">
      <c r="A220" s="10" t="str">
        <f>HYPERLINK("http://sigilathenaeum.tumblr.com/post/154482716573","I stand up for myself")</f>
        <v>I stand up for myself</v>
      </c>
      <c r="B220" s="9" t="s">
        <v>345</v>
      </c>
      <c r="C220" s="5"/>
      <c r="D220" s="4" t="s">
        <v>6</v>
      </c>
      <c r="E220" s="5"/>
      <c r="F220" s="5"/>
      <c r="G220" s="5"/>
      <c r="H220" s="5"/>
      <c r="I220" s="5"/>
      <c r="J220" s="5"/>
      <c r="K220" s="5"/>
      <c r="L220" s="5"/>
      <c r="M220" s="5"/>
      <c r="N220" s="5"/>
      <c r="O220" s="5"/>
      <c r="P220" s="5"/>
      <c r="Q220" s="5"/>
      <c r="R220" s="5"/>
      <c r="S220" s="5"/>
      <c r="T220" s="5"/>
      <c r="U220" s="5"/>
      <c r="V220" s="5"/>
      <c r="W220" s="5"/>
      <c r="X220" s="5"/>
      <c r="Y220" s="5"/>
      <c r="Z220" s="5"/>
    </row>
    <row r="221">
      <c r="A221" s="8" t="s">
        <v>346</v>
      </c>
      <c r="B221" s="9" t="s">
        <v>347</v>
      </c>
      <c r="C221" s="5"/>
      <c r="D221" s="4" t="s">
        <v>6</v>
      </c>
      <c r="E221" s="5"/>
      <c r="F221" s="5"/>
      <c r="G221" s="5"/>
      <c r="H221" s="5"/>
      <c r="I221" s="5"/>
      <c r="J221" s="5"/>
      <c r="K221" s="5"/>
      <c r="L221" s="5"/>
      <c r="M221" s="5"/>
      <c r="N221" s="5"/>
      <c r="O221" s="5"/>
      <c r="P221" s="5"/>
      <c r="Q221" s="5"/>
      <c r="R221" s="5"/>
      <c r="S221" s="5"/>
      <c r="T221" s="5"/>
      <c r="U221" s="5"/>
      <c r="V221" s="5"/>
      <c r="W221" s="5"/>
      <c r="X221" s="5"/>
      <c r="Y221" s="5"/>
      <c r="Z221" s="5"/>
    </row>
    <row r="222">
      <c r="A222" s="8" t="s">
        <v>348</v>
      </c>
      <c r="B222" s="9" t="s">
        <v>349</v>
      </c>
      <c r="C222" s="5"/>
      <c r="D222" s="4" t="s">
        <v>6</v>
      </c>
      <c r="E222" s="5"/>
      <c r="F222" s="5"/>
      <c r="G222" s="5"/>
      <c r="H222" s="5"/>
      <c r="I222" s="5"/>
      <c r="J222" s="5"/>
      <c r="K222" s="5"/>
      <c r="L222" s="5"/>
      <c r="M222" s="5"/>
      <c r="N222" s="5"/>
      <c r="O222" s="5"/>
      <c r="P222" s="5"/>
      <c r="Q222" s="5"/>
      <c r="R222" s="5"/>
      <c r="S222" s="5"/>
      <c r="T222" s="5"/>
      <c r="U222" s="5"/>
      <c r="V222" s="5"/>
      <c r="W222" s="5"/>
      <c r="X222" s="5"/>
      <c r="Y222" s="5"/>
      <c r="Z222" s="5"/>
    </row>
    <row r="223">
      <c r="A223" s="8" t="s">
        <v>350</v>
      </c>
      <c r="B223" s="9" t="s">
        <v>351</v>
      </c>
      <c r="C223" s="5"/>
      <c r="D223" s="4" t="s">
        <v>6</v>
      </c>
      <c r="E223" s="5"/>
      <c r="F223" s="5"/>
      <c r="G223" s="5"/>
      <c r="H223" s="5"/>
      <c r="I223" s="5"/>
      <c r="J223" s="5"/>
      <c r="K223" s="5"/>
      <c r="L223" s="5"/>
      <c r="M223" s="5"/>
      <c r="N223" s="5"/>
      <c r="O223" s="5"/>
      <c r="P223" s="5"/>
      <c r="Q223" s="5"/>
      <c r="R223" s="5"/>
      <c r="S223" s="5"/>
      <c r="T223" s="5"/>
      <c r="U223" s="5"/>
      <c r="V223" s="5"/>
      <c r="W223" s="5"/>
      <c r="X223" s="5"/>
      <c r="Y223" s="5"/>
      <c r="Z223" s="5"/>
    </row>
    <row r="224">
      <c r="A224" s="10" t="str">
        <f>HYPERLINK("http://sigilathenaeum.tumblr.com/post/161904723802","I am fearless (different one)")</f>
        <v>I am fearless (different one)</v>
      </c>
      <c r="B224" s="9" t="s">
        <v>352</v>
      </c>
      <c r="C224" s="5"/>
      <c r="D224" s="4" t="s">
        <v>6</v>
      </c>
      <c r="E224" s="5"/>
      <c r="F224" s="5"/>
      <c r="G224" s="5"/>
      <c r="H224" s="5"/>
      <c r="I224" s="5"/>
      <c r="J224" s="5"/>
      <c r="K224" s="5"/>
      <c r="L224" s="5"/>
      <c r="M224" s="5"/>
      <c r="N224" s="5"/>
      <c r="O224" s="5"/>
      <c r="P224" s="5"/>
      <c r="Q224" s="5"/>
      <c r="R224" s="5"/>
      <c r="S224" s="5"/>
      <c r="T224" s="5"/>
      <c r="U224" s="5"/>
      <c r="V224" s="5"/>
      <c r="W224" s="5"/>
      <c r="X224" s="5"/>
      <c r="Y224" s="5"/>
      <c r="Z224" s="5"/>
    </row>
    <row r="225">
      <c r="A225" s="10" t="str">
        <f>HYPERLINK("http://sigilathenaeum.tumblr.com/post/175587313426","I am proud and unafraid")</f>
        <v>I am proud and unafraid</v>
      </c>
      <c r="B225" s="9" t="s">
        <v>353</v>
      </c>
      <c r="C225" s="5"/>
      <c r="D225" s="4" t="s">
        <v>6</v>
      </c>
      <c r="E225" s="5"/>
      <c r="F225" s="5"/>
      <c r="G225" s="5"/>
      <c r="H225" s="5"/>
      <c r="I225" s="5"/>
      <c r="J225" s="5"/>
      <c r="K225" s="5"/>
      <c r="L225" s="5"/>
      <c r="M225" s="5"/>
      <c r="N225" s="5"/>
      <c r="O225" s="5"/>
      <c r="P225" s="5"/>
      <c r="Q225" s="5"/>
      <c r="R225" s="5"/>
      <c r="S225" s="5"/>
      <c r="T225" s="5"/>
      <c r="U225" s="5"/>
      <c r="V225" s="5"/>
      <c r="W225" s="5"/>
      <c r="X225" s="5"/>
      <c r="Y225" s="5"/>
      <c r="Z225" s="5"/>
    </row>
    <row r="226">
      <c r="A226" s="8" t="s">
        <v>354</v>
      </c>
      <c r="B226" s="9" t="s">
        <v>355</v>
      </c>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10" t="str">
        <f>HYPERLINK("http://sigilathenaeum.tumblr.com/post/162318436392","I am fearless in battle")</f>
        <v>I am fearless in battle</v>
      </c>
      <c r="B227" s="9" t="s">
        <v>356</v>
      </c>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10" t="str">
        <f>HYPERLINK("http://sigilathenaeum.tumblr.com/post/151158443631","I have the courage to leave")</f>
        <v>I have the courage to leave</v>
      </c>
      <c r="B228" s="9" t="s">
        <v>357</v>
      </c>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10" t="str">
        <f>HYPERLINK("http://sigilathenaeum.tumblr.com/post/145122366632","I do not fear the judgement of others")</f>
        <v>I do not fear the judgement of others</v>
      </c>
      <c r="B229" s="9" t="s">
        <v>358</v>
      </c>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10" t="str">
        <f>HYPERLINK("http://sigilathenaeum.tumblr.com/post/131919544982","I have the courage to seek help")</f>
        <v>I have the courage to seek help</v>
      </c>
      <c r="B230" s="9" t="s">
        <v>359</v>
      </c>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10" t="str">
        <f>HYPERLINK("http://sigilathenaeum.tumblr.com/post/128058580157","I have the courage to ask for help ")</f>
        <v>I have the courage to ask for help </v>
      </c>
      <c r="B231" s="9" t="s">
        <v>360</v>
      </c>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10" t="str">
        <f>HYPERLINK("http://sigilathenaeum.tumblr.com/post/142467105750","I have the courage to ask for the things I want and need")</f>
        <v>I have the courage to ask for the things I want and need</v>
      </c>
      <c r="B232" s="9" t="s">
        <v>361</v>
      </c>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10" t="str">
        <f>HYPERLINK("http://sigilathenaeum.tumblr.com/post/162958455564","I am over my fear of failure")</f>
        <v>I am over my fear of failure</v>
      </c>
      <c r="B233" s="9" t="s">
        <v>362</v>
      </c>
      <c r="C233" s="5"/>
      <c r="D233" s="4" t="s">
        <v>6</v>
      </c>
      <c r="E233" s="5"/>
      <c r="F233" s="5"/>
      <c r="G233" s="5"/>
      <c r="H233" s="5"/>
      <c r="I233" s="5"/>
      <c r="J233" s="5"/>
      <c r="K233" s="5"/>
      <c r="L233" s="5"/>
      <c r="M233" s="5"/>
      <c r="N233" s="5"/>
      <c r="O233" s="5"/>
      <c r="P233" s="5"/>
      <c r="Q233" s="5"/>
      <c r="R233" s="5"/>
      <c r="S233" s="5"/>
      <c r="T233" s="5"/>
      <c r="U233" s="5"/>
      <c r="V233" s="5"/>
      <c r="W233" s="5"/>
      <c r="X233" s="5"/>
      <c r="Y233" s="5"/>
      <c r="Z233" s="5"/>
    </row>
    <row r="234">
      <c r="A234" s="10" t="str">
        <f>HYPERLINK("http://sigilathenaeum.tumblr.com/post/129246315422","I can easily vocalize my thoughts ")</f>
        <v>I can easily vocalize my thoughts </v>
      </c>
      <c r="B234" s="9" t="s">
        <v>363</v>
      </c>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8" t="s">
        <v>364</v>
      </c>
      <c r="B235" s="9" t="s">
        <v>365</v>
      </c>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8" t="s">
        <v>366</v>
      </c>
      <c r="B236" s="9" t="s">
        <v>365</v>
      </c>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10" t="str">
        <f>HYPERLINK("http://sigilathenaeum.tumblr.com/post/154483715043","I am not afraid to try")</f>
        <v>I am not afraid to try</v>
      </c>
      <c r="B237" s="9" t="s">
        <v>367</v>
      </c>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10" t="str">
        <f>HYPERLINK("http://sigilathenaeum.tumblr.com/post/155901283103","I do not fear loss")</f>
        <v>I do not fear loss</v>
      </c>
      <c r="B238" s="9" t="s">
        <v>368</v>
      </c>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8" t="s">
        <v>369</v>
      </c>
      <c r="B239" s="9" t="s">
        <v>370</v>
      </c>
      <c r="C239" s="5"/>
      <c r="D239" s="4" t="s">
        <v>6</v>
      </c>
      <c r="E239" s="5"/>
      <c r="F239" s="5"/>
      <c r="G239" s="5"/>
      <c r="H239" s="5"/>
      <c r="I239" s="5"/>
      <c r="J239" s="5"/>
      <c r="K239" s="5"/>
      <c r="L239" s="5"/>
      <c r="M239" s="5"/>
      <c r="N239" s="5"/>
      <c r="O239" s="5"/>
      <c r="P239" s="5"/>
      <c r="Q239" s="5"/>
      <c r="R239" s="5"/>
      <c r="S239" s="5"/>
      <c r="T239" s="5"/>
      <c r="U239" s="5"/>
      <c r="V239" s="5"/>
      <c r="W239" s="5"/>
      <c r="X239" s="5"/>
      <c r="Y239" s="5"/>
      <c r="Z239" s="5"/>
    </row>
    <row r="240">
      <c r="A240" s="8" t="s">
        <v>371</v>
      </c>
      <c r="B240" s="9" t="s">
        <v>372</v>
      </c>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10" t="str">
        <f>HYPERLINK("http://sigilathenaeum.tumblr.com/post/166194939954","I have confidence in my acting")</f>
        <v>I have confidence in my acting</v>
      </c>
      <c r="B241" s="9" t="s">
        <v>373</v>
      </c>
      <c r="C241" s="5"/>
      <c r="D241" s="4" t="s">
        <v>6</v>
      </c>
      <c r="E241" s="5"/>
      <c r="F241" s="5"/>
      <c r="G241" s="5"/>
      <c r="H241" s="5"/>
      <c r="I241" s="5"/>
      <c r="J241" s="5"/>
      <c r="K241" s="5"/>
      <c r="L241" s="5"/>
      <c r="M241" s="5"/>
      <c r="N241" s="5"/>
      <c r="O241" s="5"/>
      <c r="P241" s="5"/>
      <c r="Q241" s="5"/>
      <c r="R241" s="5"/>
      <c r="S241" s="5"/>
      <c r="T241" s="5"/>
      <c r="U241" s="5"/>
      <c r="V241" s="5"/>
      <c r="W241" s="5"/>
      <c r="X241" s="5"/>
      <c r="Y241" s="5"/>
      <c r="Z241" s="5"/>
    </row>
    <row r="242">
      <c r="A242" s="8" t="s">
        <v>374</v>
      </c>
      <c r="B242" s="9" t="s">
        <v>375</v>
      </c>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10" t="str">
        <f>HYPERLINK("http://sigilathenaeum.tumblr.com/post/181412318173","Prince of Olympus")</f>
        <v>Prince of Olympus</v>
      </c>
      <c r="B243" s="9" t="s">
        <v>376</v>
      </c>
      <c r="C243" s="5"/>
      <c r="D243" s="4" t="s">
        <v>6</v>
      </c>
      <c r="E243" s="5"/>
      <c r="F243" s="5"/>
      <c r="G243" s="5"/>
      <c r="H243" s="5"/>
      <c r="I243" s="5"/>
      <c r="J243" s="5"/>
      <c r="K243" s="5"/>
      <c r="L243" s="5"/>
      <c r="M243" s="5"/>
      <c r="N243" s="5"/>
      <c r="O243" s="5"/>
      <c r="P243" s="5"/>
      <c r="Q243" s="5"/>
      <c r="R243" s="5"/>
      <c r="S243" s="5"/>
      <c r="T243" s="5"/>
      <c r="U243" s="5"/>
      <c r="V243" s="5"/>
      <c r="W243" s="5"/>
      <c r="X243" s="5"/>
      <c r="Y243" s="5"/>
      <c r="Z243" s="5"/>
    </row>
    <row r="244">
      <c r="A244" s="8" t="s">
        <v>377</v>
      </c>
      <c r="B244" s="9" t="s">
        <v>378</v>
      </c>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8" t="s">
        <v>379</v>
      </c>
      <c r="B245" s="9" t="s">
        <v>380</v>
      </c>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11" t="s">
        <v>381</v>
      </c>
      <c r="B246" s="9" t="s">
        <v>382</v>
      </c>
      <c r="C246" s="5"/>
      <c r="D246" s="4" t="s">
        <v>6</v>
      </c>
      <c r="E246" s="5"/>
      <c r="F246" s="5"/>
      <c r="G246" s="5"/>
      <c r="H246" s="5"/>
      <c r="I246" s="5"/>
      <c r="J246" s="5"/>
      <c r="K246" s="5"/>
      <c r="L246" s="5"/>
      <c r="M246" s="5"/>
      <c r="N246" s="5"/>
      <c r="O246" s="5"/>
      <c r="P246" s="5"/>
      <c r="Q246" s="5"/>
      <c r="R246" s="5"/>
      <c r="S246" s="5"/>
      <c r="T246" s="5"/>
      <c r="U246" s="5"/>
      <c r="V246" s="5"/>
      <c r="W246" s="5"/>
      <c r="X246" s="5"/>
      <c r="Y246" s="5"/>
      <c r="Z246" s="5"/>
    </row>
    <row r="247">
      <c r="A247" s="8" t="s">
        <v>383</v>
      </c>
      <c r="B247" s="9" t="s">
        <v>384</v>
      </c>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10" t="str">
        <f>HYPERLINK("http://sigilathenaeum.tumblr.com/post/156558058420","I am confident in the clothing I choose")</f>
        <v>I am confident in the clothing I choose</v>
      </c>
      <c r="B248" s="9" t="s">
        <v>385</v>
      </c>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8" t="s">
        <v>386</v>
      </c>
      <c r="B249" s="9" t="s">
        <v>387</v>
      </c>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10" t="str">
        <f>HYPERLINK("http://sigilathenaeum.tumblr.com/post/141512838037","I am a princess")</f>
        <v>I am a princess</v>
      </c>
      <c r="B250" s="9" t="s">
        <v>388</v>
      </c>
      <c r="C250" s="5"/>
      <c r="D250" s="4" t="s">
        <v>6</v>
      </c>
      <c r="E250" s="5"/>
      <c r="F250" s="5"/>
      <c r="G250" s="5"/>
      <c r="H250" s="5"/>
      <c r="I250" s="5"/>
      <c r="J250" s="5"/>
      <c r="K250" s="5"/>
      <c r="L250" s="5"/>
      <c r="M250" s="5"/>
      <c r="N250" s="5"/>
      <c r="O250" s="5"/>
      <c r="P250" s="5"/>
      <c r="Q250" s="5"/>
      <c r="R250" s="5"/>
      <c r="S250" s="5"/>
      <c r="T250" s="5"/>
      <c r="U250" s="5"/>
      <c r="V250" s="5"/>
      <c r="W250" s="5"/>
      <c r="X250" s="5"/>
      <c r="Y250" s="5"/>
      <c r="Z250" s="5"/>
    </row>
    <row r="251">
      <c r="A251" s="8" t="s">
        <v>389</v>
      </c>
      <c r="B251" s="9" t="s">
        <v>390</v>
      </c>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10" t="str">
        <f>HYPERLINK("http://sigilathenaeum.tumblr.com/post/167713603259","I have the aura and presence of a god")</f>
        <v>I have the aura and presence of a god</v>
      </c>
      <c r="B252" s="9" t="s">
        <v>391</v>
      </c>
      <c r="C252" s="5"/>
      <c r="D252" s="4" t="s">
        <v>6</v>
      </c>
      <c r="E252" s="5"/>
      <c r="F252" s="5"/>
      <c r="G252" s="5"/>
      <c r="H252" s="5"/>
      <c r="I252" s="5"/>
      <c r="J252" s="5"/>
      <c r="K252" s="5"/>
      <c r="L252" s="5"/>
      <c r="M252" s="5"/>
      <c r="N252" s="5"/>
      <c r="O252" s="5"/>
      <c r="P252" s="5"/>
      <c r="Q252" s="5"/>
      <c r="R252" s="5"/>
      <c r="S252" s="5"/>
      <c r="T252" s="5"/>
      <c r="U252" s="5"/>
      <c r="V252" s="5"/>
      <c r="W252" s="5"/>
      <c r="X252" s="5"/>
      <c r="Y252" s="5"/>
      <c r="Z252" s="5"/>
    </row>
    <row r="253">
      <c r="A253" s="8" t="s">
        <v>392</v>
      </c>
      <c r="B253" s="9" t="s">
        <v>393</v>
      </c>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8" t="s">
        <v>394</v>
      </c>
      <c r="B254" s="9" t="s">
        <v>393</v>
      </c>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8" t="s">
        <v>395</v>
      </c>
      <c r="B255" s="9" t="s">
        <v>396</v>
      </c>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8" t="s">
        <v>397</v>
      </c>
      <c r="B256" s="9" t="s">
        <v>398</v>
      </c>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8" t="s">
        <v>399</v>
      </c>
      <c r="B257" s="9" t="s">
        <v>400</v>
      </c>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8" t="s">
        <v>401</v>
      </c>
      <c r="B258" s="9" t="s">
        <v>402</v>
      </c>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8" t="s">
        <v>403</v>
      </c>
      <c r="B259" s="9" t="s">
        <v>404</v>
      </c>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8" t="s">
        <v>405</v>
      </c>
      <c r="B260" s="9" t="s">
        <v>406</v>
      </c>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8" t="s">
        <v>407</v>
      </c>
      <c r="B261" s="9" t="s">
        <v>408</v>
      </c>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8" t="s">
        <v>409</v>
      </c>
      <c r="B262" s="9" t="s">
        <v>410</v>
      </c>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10" t="str">
        <f>HYPERLINK("http://sigilathenaeum.tumblr.com/post/137719775362","I express myself more openly")</f>
        <v>I express myself more openly</v>
      </c>
      <c r="B263" s="9" t="s">
        <v>411</v>
      </c>
      <c r="C263" s="5"/>
      <c r="D263" s="4" t="s">
        <v>6</v>
      </c>
      <c r="E263" s="5"/>
      <c r="F263" s="5"/>
      <c r="G263" s="5"/>
      <c r="H263" s="5"/>
      <c r="I263" s="5"/>
      <c r="J263" s="5"/>
      <c r="K263" s="5"/>
      <c r="L263" s="5"/>
      <c r="M263" s="5"/>
      <c r="N263" s="5"/>
      <c r="O263" s="5"/>
      <c r="P263" s="5"/>
      <c r="Q263" s="5"/>
      <c r="R263" s="5"/>
      <c r="S263" s="5"/>
      <c r="T263" s="5"/>
      <c r="U263" s="5"/>
      <c r="V263" s="5"/>
      <c r="W263" s="5"/>
      <c r="X263" s="5"/>
      <c r="Y263" s="5"/>
      <c r="Z263" s="5"/>
    </row>
    <row r="264">
      <c r="A264" s="8" t="s">
        <v>412</v>
      </c>
      <c r="B264" s="9" t="s">
        <v>413</v>
      </c>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8" t="s">
        <v>414</v>
      </c>
      <c r="B265" s="9" t="s">
        <v>415</v>
      </c>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10" t="str">
        <f>HYPERLINK("http://sigilathenaeum.tumblr.com/post/154038155479","My fate, life, and choices remain in my own hands")</f>
        <v>My fate, life, and choices remain in my own hands</v>
      </c>
      <c r="B266" s="9" t="s">
        <v>416</v>
      </c>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8" t="s">
        <v>417</v>
      </c>
      <c r="B267" s="9" t="s">
        <v>418</v>
      </c>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8" t="s">
        <v>419</v>
      </c>
      <c r="B268" s="9" t="s">
        <v>420</v>
      </c>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8" t="s">
        <v>421</v>
      </c>
      <c r="B269" s="9" t="s">
        <v>422</v>
      </c>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8" t="s">
        <v>423</v>
      </c>
      <c r="B270" s="9" t="s">
        <v>424</v>
      </c>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8" t="s">
        <v>425</v>
      </c>
      <c r="B271" s="9" t="s">
        <v>426</v>
      </c>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8" t="s">
        <v>427</v>
      </c>
      <c r="B272" s="9" t="s">
        <v>428</v>
      </c>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8" t="s">
        <v>429</v>
      </c>
      <c r="B273" s="9" t="s">
        <v>430</v>
      </c>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8" t="s">
        <v>431</v>
      </c>
      <c r="B274" s="9" t="s">
        <v>430</v>
      </c>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10" t="str">
        <f>HYPERLINK("http://sigilathenaeum.tumblr.com/post/149188317117","I am confident while training for and playing rugby")</f>
        <v>I am confident while training for and playing rugby</v>
      </c>
      <c r="B275" s="9" t="s">
        <v>432</v>
      </c>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12" t="s">
        <v>433</v>
      </c>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8" t="s">
        <v>434</v>
      </c>
      <c r="B279" s="9" t="s">
        <v>435</v>
      </c>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10" t="str">
        <f>HYPERLINK("http://sigilathenaeum.tumblr.com/post/161904965275","My inner creativity flows freely (different version)")</f>
        <v>My inner creativity flows freely (different version)</v>
      </c>
      <c r="B280" s="9" t="s">
        <v>436</v>
      </c>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8" t="s">
        <v>437</v>
      </c>
      <c r="B281" s="9" t="s">
        <v>438</v>
      </c>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10" t="str">
        <f>HYPERLINK("http://sigilathenaeum.tumblr.com/post/145622862426","Inspiration comes to me quickly")</f>
        <v>Inspiration comes to me quickly</v>
      </c>
      <c r="B282" s="9" t="s">
        <v>439</v>
      </c>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8" t="s">
        <v>440</v>
      </c>
      <c r="B283" s="9" t="s">
        <v>441</v>
      </c>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8" t="s">
        <v>442</v>
      </c>
      <c r="B284" s="9" t="s">
        <v>443</v>
      </c>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8" t="s">
        <v>444</v>
      </c>
      <c r="B285" s="9" t="s">
        <v>445</v>
      </c>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8" t="s">
        <v>446</v>
      </c>
      <c r="B286" s="9" t="s">
        <v>447</v>
      </c>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8" t="s">
        <v>448</v>
      </c>
      <c r="B287" s="9" t="s">
        <v>449</v>
      </c>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10" t="str">
        <f>HYPERLINK("http://sigilathenaeum.tumblr.com/post/149186000893","My artwork is noticed, appreciated, and shared")</f>
        <v>My artwork is noticed, appreciated, and shared</v>
      </c>
      <c r="B288" s="9" t="s">
        <v>450</v>
      </c>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10" t="str">
        <f>HYPERLINK("http://sigilathenaeum.tumblr.com/post/156460208503","Creativity and inspiration flow into my writing")</f>
        <v>Creativity and inspiration flow into my writing</v>
      </c>
      <c r="B289" s="9" t="s">
        <v>451</v>
      </c>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12" t="s">
        <v>452</v>
      </c>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8" t="s">
        <v>453</v>
      </c>
      <c r="B293" s="9" t="s">
        <v>454</v>
      </c>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10" t="str">
        <f>HYPERLINK("http://sigilathenaeum.tumblr.com/post/183434150973","I am connected to my deities")</f>
        <v>I am connected to my deities</v>
      </c>
      <c r="B294" s="9" t="s">
        <v>455</v>
      </c>
      <c r="C294" s="5"/>
      <c r="D294" s="4" t="s">
        <v>6</v>
      </c>
      <c r="E294" s="5"/>
      <c r="F294" s="5"/>
      <c r="G294" s="5"/>
      <c r="H294" s="5"/>
      <c r="I294" s="5"/>
      <c r="J294" s="5"/>
      <c r="K294" s="5"/>
      <c r="L294" s="5"/>
      <c r="M294" s="5"/>
      <c r="N294" s="5"/>
      <c r="O294" s="5"/>
      <c r="P294" s="5"/>
      <c r="Q294" s="5"/>
      <c r="R294" s="5"/>
      <c r="S294" s="5"/>
      <c r="T294" s="5"/>
      <c r="U294" s="5"/>
      <c r="V294" s="5"/>
      <c r="W294" s="5"/>
      <c r="X294" s="5"/>
      <c r="Y294" s="5"/>
      <c r="Z294" s="5"/>
    </row>
    <row r="295">
      <c r="A295" s="10" t="str">
        <f>HYPERLINK("http://sigilathenaeum.tumblr.com/post/155908977542","I talk to deities without fear or shame")</f>
        <v>I talk to deities without fear or shame</v>
      </c>
      <c r="B295" s="9" t="s">
        <v>456</v>
      </c>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8" t="s">
        <v>457</v>
      </c>
      <c r="B296" s="9" t="s">
        <v>458</v>
      </c>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10" t="str">
        <f>HYPERLINK("http://sigilathenaeum.tumblr.com/post/162918151967","I find my patron god/goddess")</f>
        <v>I find my patron god/goddess</v>
      </c>
      <c r="B297" s="9" t="s">
        <v>459</v>
      </c>
      <c r="C297" s="5"/>
      <c r="D297" s="4" t="s">
        <v>6</v>
      </c>
      <c r="E297" s="5"/>
      <c r="F297" s="5"/>
      <c r="G297" s="5"/>
      <c r="H297" s="5"/>
      <c r="I297" s="5"/>
      <c r="J297" s="5"/>
      <c r="K297" s="5"/>
      <c r="L297" s="5"/>
      <c r="M297" s="5"/>
      <c r="N297" s="5"/>
      <c r="O297" s="5"/>
      <c r="P297" s="5"/>
      <c r="Q297" s="5"/>
      <c r="R297" s="5"/>
      <c r="S297" s="5"/>
      <c r="T297" s="5"/>
      <c r="U297" s="5"/>
      <c r="V297" s="5"/>
      <c r="W297" s="5"/>
      <c r="X297" s="5"/>
      <c r="Y297" s="5"/>
      <c r="Z297" s="5"/>
    </row>
    <row r="298">
      <c r="A298" s="10" t="str">
        <f>HYPERLINK("http://sigilathenaeum.tumblr.com/post/149837312494","Anubis")</f>
        <v>Anubis</v>
      </c>
      <c r="B298" s="9" t="s">
        <v>460</v>
      </c>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8" t="s">
        <v>461</v>
      </c>
      <c r="B299" s="9" t="s">
        <v>462</v>
      </c>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8" t="s">
        <v>463</v>
      </c>
      <c r="B300" s="9" t="s">
        <v>464</v>
      </c>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8" t="s">
        <v>465</v>
      </c>
      <c r="B301" s="9" t="s">
        <v>466</v>
      </c>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10" t="str">
        <f>HYPERLINK("http://sigilathenaeum.tumblr.com/post/145103376652","Apollo")</f>
        <v>Apollo</v>
      </c>
      <c r="B302" s="9" t="s">
        <v>467</v>
      </c>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8" t="s">
        <v>468</v>
      </c>
      <c r="B303" s="9" t="s">
        <v>469</v>
      </c>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10" t="str">
        <f>HYPERLINK("http://sigilathenaeum.tumblr.com/post/181386379030","Areia")</f>
        <v>Areia</v>
      </c>
      <c r="B304" s="9" t="s">
        <v>470</v>
      </c>
      <c r="C304" s="5"/>
      <c r="D304" s="4" t="s">
        <v>6</v>
      </c>
      <c r="E304" s="5"/>
      <c r="F304" s="5"/>
      <c r="G304" s="5"/>
      <c r="H304" s="5"/>
      <c r="I304" s="5"/>
      <c r="J304" s="5"/>
      <c r="K304" s="5"/>
      <c r="L304" s="5"/>
      <c r="M304" s="5"/>
      <c r="N304" s="5"/>
      <c r="O304" s="5"/>
      <c r="P304" s="5"/>
      <c r="Q304" s="5"/>
      <c r="R304" s="5"/>
      <c r="S304" s="5"/>
      <c r="T304" s="5"/>
      <c r="U304" s="5"/>
      <c r="V304" s="5"/>
      <c r="W304" s="5"/>
      <c r="X304" s="5"/>
      <c r="Y304" s="5"/>
      <c r="Z304" s="5"/>
    </row>
    <row r="305">
      <c r="A305" s="10" t="str">
        <f>HYPERLINK("http://sigilathenaeum.tumblr.com/post/153442235064","Ares")</f>
        <v>Ares</v>
      </c>
      <c r="B305" s="9" t="s">
        <v>471</v>
      </c>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8" t="s">
        <v>472</v>
      </c>
      <c r="B306" s="9" t="s">
        <v>473</v>
      </c>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10" t="str">
        <f>HYPERLINK("http://sigilathenaeum.tumblr.com/post/162958020504","Hades and ares are with me")</f>
        <v>Hades and ares are with me</v>
      </c>
      <c r="B307" s="9" t="s">
        <v>474</v>
      </c>
      <c r="C307" s="5"/>
      <c r="D307" s="4" t="s">
        <v>6</v>
      </c>
      <c r="E307" s="5"/>
      <c r="F307" s="5"/>
      <c r="G307" s="5"/>
      <c r="H307" s="5"/>
      <c r="I307" s="5"/>
      <c r="J307" s="5"/>
      <c r="K307" s="5"/>
      <c r="L307" s="5"/>
      <c r="M307" s="5"/>
      <c r="N307" s="5"/>
      <c r="O307" s="5"/>
      <c r="P307" s="5"/>
      <c r="Q307" s="5"/>
      <c r="R307" s="5"/>
      <c r="S307" s="5"/>
      <c r="T307" s="5"/>
      <c r="U307" s="5"/>
      <c r="V307" s="5"/>
      <c r="W307" s="5"/>
      <c r="X307" s="5"/>
      <c r="Y307" s="5"/>
      <c r="Z307" s="5"/>
    </row>
    <row r="308">
      <c r="A308" s="10" t="str">
        <f>HYPERLINK("http://sigilathenaeum.tumblr.com/post/145103376652","Artemis")</f>
        <v>Artemis</v>
      </c>
      <c r="B308" s="9" t="s">
        <v>467</v>
      </c>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8" t="s">
        <v>475</v>
      </c>
      <c r="B309" s="9" t="s">
        <v>464</v>
      </c>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8" t="s">
        <v>476</v>
      </c>
      <c r="B310" s="9" t="s">
        <v>477</v>
      </c>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10" t="str">
        <f>HYPERLINK("http://sigilathenaeum.tumblr.com/post/145103376652","I am connected to Apollo and Artemis")</f>
        <v>I am connected to Apollo and Artemis</v>
      </c>
      <c r="B311" s="9" t="s">
        <v>467</v>
      </c>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8" t="s">
        <v>478</v>
      </c>
      <c r="B312" s="9" t="s">
        <v>479</v>
      </c>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8" t="s">
        <v>480</v>
      </c>
      <c r="B313" s="9" t="s">
        <v>481</v>
      </c>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8" t="s">
        <v>482</v>
      </c>
      <c r="B314" s="9" t="s">
        <v>483</v>
      </c>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10" t="str">
        <f>HYPERLINK("http://sigilathenaeum.tumblr.com/post/144282805698","Athena")</f>
        <v>Athena</v>
      </c>
      <c r="B315" s="9" t="s">
        <v>484</v>
      </c>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8" t="s">
        <v>485</v>
      </c>
      <c r="B316" s="9" t="s">
        <v>486</v>
      </c>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10" t="str">
        <f>HYPERLINK("http://sigilathenaeum.tumblr.com/post/158035670373","Azrael")</f>
        <v>Azrael</v>
      </c>
      <c r="B317" s="9" t="s">
        <v>487</v>
      </c>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8" t="s">
        <v>488</v>
      </c>
      <c r="B318" s="9" t="s">
        <v>489</v>
      </c>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8" t="s">
        <v>490</v>
      </c>
      <c r="B319" s="9" t="s">
        <v>491</v>
      </c>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8" t="s">
        <v>492</v>
      </c>
      <c r="B320" s="9" t="s">
        <v>493</v>
      </c>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8" t="s">
        <v>494</v>
      </c>
      <c r="B321" s="9" t="s">
        <v>495</v>
      </c>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10" t="str">
        <f>HYPERLINK("http://sigilathenaeum.tumblr.com/post/145611632969","I am devoted to Ceridwen")</f>
        <v>I am devoted to Ceridwen</v>
      </c>
      <c r="B322" s="9" t="s">
        <v>496</v>
      </c>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10" t="str">
        <f>HYPERLINK("http://sigilathenaeum.tumblr.com/post/153995759059","I am connected to Cernunnos")</f>
        <v>I am connected to Cernunnos</v>
      </c>
      <c r="B323" s="9" t="s">
        <v>497</v>
      </c>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10" t="str">
        <f>HYPERLINK("http://sigilathenaeum.tumblr.com/post/175964754122","Cthulhu")</f>
        <v>Cthulhu</v>
      </c>
      <c r="B324" s="9" t="s">
        <v>498</v>
      </c>
      <c r="C324" s="5"/>
      <c r="D324" s="4" t="s">
        <v>6</v>
      </c>
      <c r="E324" s="5"/>
      <c r="F324" s="5"/>
      <c r="G324" s="5"/>
      <c r="H324" s="5"/>
      <c r="I324" s="5"/>
      <c r="J324" s="5"/>
      <c r="K324" s="5"/>
      <c r="L324" s="5"/>
      <c r="M324" s="5"/>
      <c r="N324" s="5"/>
      <c r="O324" s="5"/>
      <c r="P324" s="5"/>
      <c r="Q324" s="5"/>
      <c r="R324" s="5"/>
      <c r="S324" s="5"/>
      <c r="T324" s="5"/>
      <c r="U324" s="5"/>
      <c r="V324" s="5"/>
      <c r="W324" s="5"/>
      <c r="X324" s="5"/>
      <c r="Y324" s="5"/>
      <c r="Z324" s="5"/>
    </row>
    <row r="325">
      <c r="A325" s="10" t="str">
        <f>HYPERLINK("http://sigilathenaeum.tumblr.com/post/163718054597","Dagda")</f>
        <v>Dagda</v>
      </c>
      <c r="B325" s="9" t="s">
        <v>499</v>
      </c>
      <c r="C325" s="5"/>
      <c r="D325" s="4" t="s">
        <v>6</v>
      </c>
      <c r="E325" s="5"/>
      <c r="F325" s="5"/>
      <c r="G325" s="5"/>
      <c r="H325" s="5"/>
      <c r="I325" s="5"/>
      <c r="J325" s="5"/>
      <c r="K325" s="5"/>
      <c r="L325" s="5"/>
      <c r="M325" s="5"/>
      <c r="N325" s="5"/>
      <c r="O325" s="5"/>
      <c r="P325" s="5"/>
      <c r="Q325" s="5"/>
      <c r="R325" s="5"/>
      <c r="S325" s="5"/>
      <c r="T325" s="5"/>
      <c r="U325" s="5"/>
      <c r="V325" s="5"/>
      <c r="W325" s="5"/>
      <c r="X325" s="5"/>
      <c r="Y325" s="5"/>
      <c r="Z325" s="5"/>
    </row>
    <row r="326">
      <c r="A326" s="8" t="s">
        <v>500</v>
      </c>
      <c r="B326" s="9" t="s">
        <v>501</v>
      </c>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8" t="s">
        <v>502</v>
      </c>
      <c r="B327" s="9" t="s">
        <v>503</v>
      </c>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10" t="str">
        <f>HYPERLINK("http://sigilathenaeum.tumblr.com/post/154036742807","Elune guides me")</f>
        <v>Elune guides me</v>
      </c>
      <c r="B328" s="9" t="s">
        <v>504</v>
      </c>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10" t="str">
        <f>HYPERLINK("http://sigilathenaeum.tumblr.com/post/151165619418","Eos")</f>
        <v>Eos</v>
      </c>
      <c r="B329" s="9" t="s">
        <v>505</v>
      </c>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10" t="str">
        <f>HYPERLINK("http://sigilathenaeum.tumblr.com/post/156283521639","My relationship with Fenrir is strong")</f>
        <v>My relationship with Fenrir is strong</v>
      </c>
      <c r="B330" s="9" t="s">
        <v>506</v>
      </c>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10" t="str">
        <f>HYPERLINK("http://sigilathenaeum.tumblr.com/post/150180831295","Frey")</f>
        <v>Frey</v>
      </c>
      <c r="B331" s="9" t="s">
        <v>507</v>
      </c>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10" t="str">
        <f>HYPERLINK("http://sigilathenaeum.tumblr.com/post/150180831295","Freya")</f>
        <v>Freya</v>
      </c>
      <c r="B332" s="9" t="s">
        <v>507</v>
      </c>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10" t="str">
        <f>HYPERLINK("http://sigilathenaeum.tumblr.com/post/150180831295","I communicate with Frey and Freya easily")</f>
        <v>I communicate with Frey and Freya easily</v>
      </c>
      <c r="B333" s="9" t="s">
        <v>507</v>
      </c>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10" t="str">
        <f>HYPERLINK("http://sigilathenaeum.tumblr.com/post/154439895889","I am connected and devoted to Frey and Freya")</f>
        <v>I am connected and devoted to Frey and Freya</v>
      </c>
      <c r="B334" s="9" t="s">
        <v>508</v>
      </c>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8" t="s">
        <v>509</v>
      </c>
      <c r="B335" s="9" t="s">
        <v>510</v>
      </c>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8" t="s">
        <v>511</v>
      </c>
      <c r="B336" s="9" t="s">
        <v>510</v>
      </c>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8" t="s">
        <v>512</v>
      </c>
      <c r="B337" s="9" t="s">
        <v>513</v>
      </c>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8" t="s">
        <v>514</v>
      </c>
      <c r="B338" s="9" t="s">
        <v>513</v>
      </c>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10" t="str">
        <f>HYPERLINK("http://sigilathenaeum.tumblr.com/post/151161904293","Gaia will heal me")</f>
        <v>Gaia will heal me</v>
      </c>
      <c r="B339" s="9" t="s">
        <v>515</v>
      </c>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10" t="str">
        <f>HYPERLINK("http://sigilathenaeum.tumblr.com/post/156596493842","I am aligned with Ganesha")</f>
        <v>I am aligned with Ganesha</v>
      </c>
      <c r="B340" s="9" t="s">
        <v>516</v>
      </c>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8" t="s">
        <v>517</v>
      </c>
      <c r="B341" s="9" t="s">
        <v>501</v>
      </c>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8" t="s">
        <v>518</v>
      </c>
      <c r="B342" s="9" t="s">
        <v>519</v>
      </c>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11" t="s">
        <v>520</v>
      </c>
      <c r="B343" s="9" t="s">
        <v>521</v>
      </c>
      <c r="C343" s="5"/>
      <c r="D343" s="4" t="s">
        <v>6</v>
      </c>
      <c r="E343" s="5"/>
      <c r="F343" s="5"/>
      <c r="G343" s="5"/>
      <c r="H343" s="5"/>
      <c r="I343" s="5"/>
      <c r="J343" s="5"/>
      <c r="K343" s="5"/>
      <c r="L343" s="5"/>
      <c r="M343" s="5"/>
      <c r="N343" s="5"/>
      <c r="O343" s="5"/>
      <c r="P343" s="5"/>
      <c r="Q343" s="5"/>
      <c r="R343" s="5"/>
      <c r="S343" s="5"/>
      <c r="T343" s="5"/>
      <c r="U343" s="5"/>
      <c r="V343" s="5"/>
      <c r="W343" s="5"/>
      <c r="X343" s="5"/>
      <c r="Y343" s="5"/>
      <c r="Z343" s="5"/>
    </row>
    <row r="344">
      <c r="A344" s="10" t="str">
        <f>HYPERLINK("http://sigilathenaeum.tumblr.com/post/183433825830","The Healer Queens hear my prayer")</f>
        <v>The Healer Queens hear my prayer</v>
      </c>
      <c r="B344" s="9" t="s">
        <v>522</v>
      </c>
      <c r="C344" s="5"/>
      <c r="D344" s="4" t="s">
        <v>6</v>
      </c>
      <c r="E344" s="5"/>
      <c r="F344" s="5"/>
      <c r="G344" s="5"/>
      <c r="H344" s="5"/>
      <c r="I344" s="5"/>
      <c r="J344" s="5"/>
      <c r="K344" s="5"/>
      <c r="L344" s="5"/>
      <c r="M344" s="5"/>
      <c r="N344" s="5"/>
      <c r="O344" s="5"/>
      <c r="P344" s="5"/>
      <c r="Q344" s="5"/>
      <c r="R344" s="5"/>
      <c r="S344" s="5"/>
      <c r="T344" s="5"/>
      <c r="U344" s="5"/>
      <c r="V344" s="5"/>
      <c r="W344" s="5"/>
      <c r="X344" s="5"/>
      <c r="Y344" s="5"/>
      <c r="Z344" s="5"/>
    </row>
    <row r="345">
      <c r="A345" s="8" t="s">
        <v>523</v>
      </c>
      <c r="B345" s="9" t="s">
        <v>524</v>
      </c>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8" t="s">
        <v>525</v>
      </c>
      <c r="B346" s="9" t="s">
        <v>526</v>
      </c>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8" t="s">
        <v>527</v>
      </c>
      <c r="B347" s="9" t="s">
        <v>528</v>
      </c>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10" t="str">
        <f>HYPERLINK("http://sigilathenaeum.tumblr.com/post/145131809447","I am connected to the Goddess Hela and Freyja")</f>
        <v>I am connected to the Goddess Hela and Freyja</v>
      </c>
      <c r="B348" s="9" t="s">
        <v>529</v>
      </c>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10" t="str">
        <f>HYPERLINK("http://sigilathenaeum.tumblr.com/post/134806083737","I am devoted to Hermes")</f>
        <v>I am devoted to Hermes</v>
      </c>
      <c r="B349" s="9" t="s">
        <v>530</v>
      </c>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8" t="s">
        <v>531</v>
      </c>
      <c r="B350" s="9" t="s">
        <v>532</v>
      </c>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8" t="s">
        <v>533</v>
      </c>
      <c r="B351" s="9" t="s">
        <v>532</v>
      </c>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10" t="str">
        <f>HYPERLINK("http://sigilathenaeum.tumblr.com/post/162959335848","My relationship with Hestia is strong")</f>
        <v>My relationship with Hestia is strong</v>
      </c>
      <c r="B352" s="9" t="s">
        <v>534</v>
      </c>
      <c r="C352" s="5"/>
      <c r="D352" s="4" t="s">
        <v>6</v>
      </c>
      <c r="E352" s="5"/>
      <c r="F352" s="5"/>
      <c r="G352" s="5"/>
      <c r="H352" s="5"/>
      <c r="I352" s="5"/>
      <c r="J352" s="5"/>
      <c r="K352" s="5"/>
      <c r="L352" s="5"/>
      <c r="M352" s="5"/>
      <c r="N352" s="5"/>
      <c r="O352" s="5"/>
      <c r="P352" s="5"/>
      <c r="Q352" s="5"/>
      <c r="R352" s="5"/>
      <c r="S352" s="5"/>
      <c r="T352" s="5"/>
      <c r="U352" s="5"/>
      <c r="V352" s="5"/>
      <c r="W352" s="5"/>
      <c r="X352" s="5"/>
      <c r="Y352" s="5"/>
      <c r="Z352" s="5"/>
    </row>
    <row r="353">
      <c r="A353" s="8" t="s">
        <v>535</v>
      </c>
      <c r="B353" s="9" t="s">
        <v>536</v>
      </c>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8" t="s">
        <v>537</v>
      </c>
      <c r="B354" s="9" t="s">
        <v>483</v>
      </c>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10" t="str">
        <f>HYPERLINK("http://sigilathenaeum.tumblr.com/post/156906988804","Jesus")</f>
        <v>Jesus</v>
      </c>
      <c r="B355" s="9" t="s">
        <v>538</v>
      </c>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10" t="str">
        <f>HYPERLINK("http://sigilathenaeum.tumblr.com/post/181566287251","My bond to Kaii Maa is strong")</f>
        <v>My bond to Kaii Maa is strong</v>
      </c>
      <c r="B356" s="9" t="s">
        <v>539</v>
      </c>
      <c r="C356" s="5"/>
      <c r="D356" s="4" t="s">
        <v>6</v>
      </c>
      <c r="E356" s="5"/>
      <c r="F356" s="5"/>
      <c r="G356" s="5"/>
      <c r="H356" s="5"/>
      <c r="I356" s="5"/>
      <c r="J356" s="5"/>
      <c r="K356" s="5"/>
      <c r="L356" s="5"/>
      <c r="M356" s="5"/>
      <c r="N356" s="5"/>
      <c r="O356" s="5"/>
      <c r="P356" s="5"/>
      <c r="Q356" s="5"/>
      <c r="R356" s="5"/>
      <c r="S356" s="5"/>
      <c r="T356" s="5"/>
      <c r="U356" s="5"/>
      <c r="V356" s="5"/>
      <c r="W356" s="5"/>
      <c r="X356" s="5"/>
      <c r="Y356" s="5"/>
      <c r="Z356" s="5"/>
    </row>
    <row r="357">
      <c r="A357" s="10" t="str">
        <f>HYPERLINK("http://sigilathenaeum.tumblr.com/post/156282330733","My relationship with Kwan Yin is strong")</f>
        <v>My relationship with Kwan Yin is strong</v>
      </c>
      <c r="B357" s="9" t="s">
        <v>540</v>
      </c>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10" t="str">
        <f>HYPERLINK("http://sigilathenaeum.tumblr.com/post/175999779888","Kynareth")</f>
        <v>Kynareth</v>
      </c>
      <c r="B358" s="9" t="s">
        <v>541</v>
      </c>
      <c r="C358" s="5"/>
      <c r="D358" s="4" t="s">
        <v>6</v>
      </c>
      <c r="E358" s="5"/>
      <c r="F358" s="5"/>
      <c r="G358" s="5"/>
      <c r="H358" s="5"/>
      <c r="I358" s="5"/>
      <c r="J358" s="5"/>
      <c r="K358" s="5"/>
      <c r="L358" s="5"/>
      <c r="M358" s="5"/>
      <c r="N358" s="5"/>
      <c r="O358" s="5"/>
      <c r="P358" s="5"/>
      <c r="Q358" s="5"/>
      <c r="R358" s="5"/>
      <c r="S358" s="5"/>
      <c r="T358" s="5"/>
      <c r="U358" s="5"/>
      <c r="V358" s="5"/>
      <c r="W358" s="5"/>
      <c r="X358" s="5"/>
      <c r="Y358" s="5"/>
      <c r="Z358" s="5"/>
    </row>
    <row r="359">
      <c r="A359" s="8" t="s">
        <v>542</v>
      </c>
      <c r="B359" s="9" t="s">
        <v>543</v>
      </c>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10" t="str">
        <f>HYPERLINK("http://sigilathenaeum.tumblr.com/post/150606424522","Loki")</f>
        <v>Loki</v>
      </c>
      <c r="B360" s="9" t="s">
        <v>544</v>
      </c>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8" t="s">
        <v>545</v>
      </c>
      <c r="B361" s="9" t="s">
        <v>546</v>
      </c>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8" t="s">
        <v>547</v>
      </c>
      <c r="B362" s="9" t="s">
        <v>548</v>
      </c>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8" t="s">
        <v>549</v>
      </c>
      <c r="B363" s="9" t="s">
        <v>550</v>
      </c>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10" t="str">
        <f>HYPERLINK("http://sigilathenaeum.tumblr.com/post/145620371251","I am devoted to Lyssa")</f>
        <v>I am devoted to Lyssa</v>
      </c>
      <c r="B364" s="9" t="s">
        <v>551</v>
      </c>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8" t="s">
        <v>552</v>
      </c>
      <c r="B365" s="9" t="s">
        <v>553</v>
      </c>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10" t="str">
        <f>HYPERLINK("http://sigilathenaeum.tumblr.com/post/159377979152","Maeve cares for and protects me")</f>
        <v>Maeve cares for and protects me</v>
      </c>
      <c r="B366" s="9" t="s">
        <v>554</v>
      </c>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10" t="str">
        <f>HYPERLINK("http://sigilathenaeum.tumblr.com/post/151165088466","Marzanna protects this place")</f>
        <v>Marzanna protects this place</v>
      </c>
      <c r="B367" s="9" t="s">
        <v>555</v>
      </c>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10" t="str">
        <f>HYPERLINK("http://sigilathenaeum.tumblr.com/post/164255786979","Metztli")</f>
        <v>Metztli</v>
      </c>
      <c r="B368" s="9" t="s">
        <v>556</v>
      </c>
      <c r="C368" s="5"/>
      <c r="D368" s="4" t="s">
        <v>6</v>
      </c>
      <c r="E368" s="5"/>
      <c r="F368" s="5"/>
      <c r="G368" s="5"/>
      <c r="H368" s="5"/>
      <c r="I368" s="5"/>
      <c r="J368" s="5"/>
      <c r="K368" s="5"/>
      <c r="L368" s="5"/>
      <c r="M368" s="5"/>
      <c r="N368" s="5"/>
      <c r="O368" s="5"/>
      <c r="P368" s="5"/>
      <c r="Q368" s="5"/>
      <c r="R368" s="5"/>
      <c r="S368" s="5"/>
      <c r="T368" s="5"/>
      <c r="U368" s="5"/>
      <c r="V368" s="5"/>
      <c r="W368" s="5"/>
      <c r="X368" s="5"/>
      <c r="Y368" s="5"/>
      <c r="Z368" s="5"/>
    </row>
    <row r="369">
      <c r="A369" s="10" t="str">
        <f>HYPERLINK("http://sigilathenaeum.tumblr.com/post/156906428641","Na Morrigna")</f>
        <v>Na Morrigna</v>
      </c>
      <c r="B369" s="9" t="s">
        <v>557</v>
      </c>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10" t="str">
        <f>HYPERLINK("http://sigilathenaeum.tumblr.com/post/162957069244","Nane protects my home")</f>
        <v>Nane protects my home</v>
      </c>
      <c r="B370" s="9" t="s">
        <v>558</v>
      </c>
      <c r="C370" s="5"/>
      <c r="D370" s="4" t="s">
        <v>6</v>
      </c>
      <c r="E370" s="5"/>
      <c r="F370" s="5"/>
      <c r="G370" s="5"/>
      <c r="H370" s="5"/>
      <c r="I370" s="5"/>
      <c r="J370" s="5"/>
      <c r="K370" s="5"/>
      <c r="L370" s="5"/>
      <c r="M370" s="5"/>
      <c r="N370" s="5"/>
      <c r="O370" s="5"/>
      <c r="P370" s="5"/>
      <c r="Q370" s="5"/>
      <c r="R370" s="5"/>
      <c r="S370" s="5"/>
      <c r="T370" s="5"/>
      <c r="U370" s="5"/>
      <c r="V370" s="5"/>
      <c r="W370" s="5"/>
      <c r="X370" s="5"/>
      <c r="Y370" s="5"/>
      <c r="Z370" s="5"/>
    </row>
    <row r="371">
      <c r="A371" s="8" t="s">
        <v>559</v>
      </c>
      <c r="B371" s="9" t="s">
        <v>560</v>
      </c>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8" t="s">
        <v>561</v>
      </c>
      <c r="B372" s="9" t="s">
        <v>562</v>
      </c>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10" t="str">
        <f>HYPERLINK("http://sigilathenaeum.tumblr.com/post/156560898449","Mothman")</f>
        <v>Mothman</v>
      </c>
      <c r="B373" s="9" t="s">
        <v>563</v>
      </c>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8" t="s">
        <v>564</v>
      </c>
      <c r="B374" s="9" t="s">
        <v>565</v>
      </c>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8" t="s">
        <v>566</v>
      </c>
      <c r="B375" s="9" t="s">
        <v>519</v>
      </c>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10" t="str">
        <f>HYPERLINK("http://sigilathenaeum.tumblr.com/post/145623972632","I am connected to Nyx")</f>
        <v>I am connected to Nyx</v>
      </c>
      <c r="B376" s="9" t="s">
        <v>567</v>
      </c>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10" t="str">
        <f>HYPERLINK("http://sigilathenaeum.tumblr.com/post/162918151967","Odin help me find my way")</f>
        <v>Odin help me find my way</v>
      </c>
      <c r="B377" s="9" t="s">
        <v>459</v>
      </c>
      <c r="C377" s="5"/>
      <c r="D377" s="4" t="s">
        <v>6</v>
      </c>
      <c r="E377" s="5"/>
      <c r="F377" s="5"/>
      <c r="G377" s="5"/>
      <c r="H377" s="5"/>
      <c r="I377" s="5"/>
      <c r="J377" s="5"/>
      <c r="K377" s="5"/>
      <c r="L377" s="5"/>
      <c r="M377" s="5"/>
      <c r="N377" s="5"/>
      <c r="O377" s="5"/>
      <c r="P377" s="5"/>
      <c r="Q377" s="5"/>
      <c r="R377" s="5"/>
      <c r="S377" s="5"/>
      <c r="T377" s="5"/>
      <c r="U377" s="5"/>
      <c r="V377" s="5"/>
      <c r="W377" s="5"/>
      <c r="X377" s="5"/>
      <c r="Y377" s="5"/>
      <c r="Z377" s="5"/>
    </row>
    <row r="378">
      <c r="A378" s="10" t="str">
        <f>HYPERLINK("http://sigilathenaeum.tumblr.com/post/155415714739","Osiris")</f>
        <v>Osiris</v>
      </c>
      <c r="B378" s="9" t="s">
        <v>568</v>
      </c>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8" t="s">
        <v>569</v>
      </c>
      <c r="B379" s="9" t="s">
        <v>570</v>
      </c>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8" t="s">
        <v>571</v>
      </c>
      <c r="B380" s="9" t="s">
        <v>572</v>
      </c>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8" t="s">
        <v>573</v>
      </c>
      <c r="B381" s="9" t="s">
        <v>574</v>
      </c>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8" t="s">
        <v>575</v>
      </c>
      <c r="B382" s="9" t="s">
        <v>576</v>
      </c>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10" t="str">
        <f>HYPERLINK("http://sigilathenaeum.tumblr.com/post/164255786979","Quetzalcoatl")</f>
        <v>Quetzalcoatl</v>
      </c>
      <c r="B383" s="9" t="s">
        <v>556</v>
      </c>
      <c r="C383" s="5"/>
      <c r="D383" s="4" t="s">
        <v>6</v>
      </c>
      <c r="E383" s="5"/>
      <c r="F383" s="5"/>
      <c r="G383" s="5"/>
      <c r="H383" s="5"/>
      <c r="I383" s="5"/>
      <c r="J383" s="5"/>
      <c r="K383" s="5"/>
      <c r="L383" s="5"/>
      <c r="M383" s="5"/>
      <c r="N383" s="5"/>
      <c r="O383" s="5"/>
      <c r="P383" s="5"/>
      <c r="Q383" s="5"/>
      <c r="R383" s="5"/>
      <c r="S383" s="5"/>
      <c r="T383" s="5"/>
      <c r="U383" s="5"/>
      <c r="V383" s="5"/>
      <c r="W383" s="5"/>
      <c r="X383" s="5"/>
      <c r="Y383" s="5"/>
      <c r="Z383" s="5"/>
    </row>
    <row r="384">
      <c r="A384" s="8" t="s">
        <v>577</v>
      </c>
      <c r="B384" s="9" t="s">
        <v>519</v>
      </c>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8" t="s">
        <v>578</v>
      </c>
      <c r="B385" s="9" t="s">
        <v>579</v>
      </c>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10" t="str">
        <f>HYPERLINK("http://sigilathenaeum.tumblr.com/post/154037208031","Hail Satan")</f>
        <v>Hail Satan</v>
      </c>
      <c r="B386" s="9" t="s">
        <v>580</v>
      </c>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8" t="s">
        <v>581</v>
      </c>
      <c r="B387" s="9" t="s">
        <v>582</v>
      </c>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8" t="s">
        <v>583</v>
      </c>
      <c r="B388" s="9" t="s">
        <v>584</v>
      </c>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8" t="s">
        <v>585</v>
      </c>
      <c r="B389" s="9" t="s">
        <v>481</v>
      </c>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8" t="s">
        <v>586</v>
      </c>
      <c r="B390" s="9" t="s">
        <v>481</v>
      </c>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8" t="s">
        <v>587</v>
      </c>
      <c r="B391" s="9" t="s">
        <v>588</v>
      </c>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10" t="str">
        <f>HYPERLINK("http://sigilathenaeum.tumblr.com/post/154484201197","I communicate easily with Sutekh")</f>
        <v>I communicate easily with Sutekh</v>
      </c>
      <c r="B392" s="9" t="s">
        <v>589</v>
      </c>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10" t="str">
        <f>HYPERLINK("http://sigilathenaeum.tumblr.com/post/164255786979","Tezcatlipoca")</f>
        <v>Tezcatlipoca</v>
      </c>
      <c r="B393" s="9" t="s">
        <v>556</v>
      </c>
      <c r="C393" s="5"/>
      <c r="D393" s="4" t="s">
        <v>6</v>
      </c>
      <c r="E393" s="5"/>
      <c r="F393" s="5"/>
      <c r="G393" s="5"/>
      <c r="H393" s="5"/>
      <c r="I393" s="5"/>
      <c r="J393" s="5"/>
      <c r="K393" s="5"/>
      <c r="L393" s="5"/>
      <c r="M393" s="5"/>
      <c r="N393" s="5"/>
      <c r="O393" s="5"/>
      <c r="P393" s="5"/>
      <c r="Q393" s="5"/>
      <c r="R393" s="5"/>
      <c r="S393" s="5"/>
      <c r="T393" s="5"/>
      <c r="U393" s="5"/>
      <c r="V393" s="5"/>
      <c r="W393" s="5"/>
      <c r="X393" s="5"/>
      <c r="Y393" s="5"/>
      <c r="Z393" s="5"/>
    </row>
    <row r="394">
      <c r="A394" s="8" t="s">
        <v>590</v>
      </c>
      <c r="B394" s="9" t="s">
        <v>591</v>
      </c>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8" t="s">
        <v>592</v>
      </c>
      <c r="B395" s="9" t="s">
        <v>553</v>
      </c>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10" t="str">
        <f>HYPERLINK("http://sigilathenaeum.tumblr.com/post/162956575097","Tir guides my hand")</f>
        <v>Tir guides my hand</v>
      </c>
      <c r="B396" s="9" t="s">
        <v>593</v>
      </c>
      <c r="C396" s="5"/>
      <c r="D396" s="4" t="s">
        <v>6</v>
      </c>
      <c r="E396" s="5"/>
      <c r="F396" s="5"/>
      <c r="G396" s="5"/>
      <c r="H396" s="5"/>
      <c r="I396" s="5"/>
      <c r="J396" s="5"/>
      <c r="K396" s="5"/>
      <c r="L396" s="5"/>
      <c r="M396" s="5"/>
      <c r="N396" s="5"/>
      <c r="O396" s="5"/>
      <c r="P396" s="5"/>
      <c r="Q396" s="5"/>
      <c r="R396" s="5"/>
      <c r="S396" s="5"/>
      <c r="T396" s="5"/>
      <c r="U396" s="5"/>
      <c r="V396" s="5"/>
      <c r="W396" s="5"/>
      <c r="X396" s="5"/>
      <c r="Y396" s="5"/>
      <c r="Z396" s="5"/>
    </row>
    <row r="397">
      <c r="A397" s="10" t="str">
        <f>HYPERLINK("http://sigilathenaeum.tumblr.com/post/175285216571","Voden is with me")</f>
        <v>Voden is with me</v>
      </c>
      <c r="B397" s="9" t="s">
        <v>594</v>
      </c>
      <c r="C397" s="5"/>
      <c r="D397" s="4" t="s">
        <v>6</v>
      </c>
      <c r="E397" s="5"/>
      <c r="F397" s="5"/>
      <c r="G397" s="5"/>
      <c r="H397" s="5"/>
      <c r="I397" s="5"/>
      <c r="J397" s="5"/>
      <c r="K397" s="5"/>
      <c r="L397" s="5"/>
      <c r="M397" s="5"/>
      <c r="N397" s="5"/>
      <c r="O397" s="5"/>
      <c r="P397" s="5"/>
      <c r="Q397" s="5"/>
      <c r="R397" s="5"/>
      <c r="S397" s="5"/>
      <c r="T397" s="5"/>
      <c r="U397" s="5"/>
      <c r="V397" s="5"/>
      <c r="W397" s="5"/>
      <c r="X397" s="5"/>
      <c r="Y397" s="5"/>
      <c r="Z397" s="5"/>
    </row>
    <row r="398">
      <c r="A398" s="10" t="str">
        <f>HYPERLINK("http://sigilathenaeum.tumblr.com/post/151164558038","I attract the favor of the void leviathan")</f>
        <v>I attract the favor of the void leviathan</v>
      </c>
      <c r="B398" s="9" t="s">
        <v>595</v>
      </c>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10" t="str">
        <f>HYPERLINK("http://sigilathenaeum.tumblr.com/post/175654280823","Wepwawet guides me")</f>
        <v>Wepwawet guides me</v>
      </c>
      <c r="B399" s="9" t="s">
        <v>596</v>
      </c>
      <c r="C399" s="5"/>
      <c r="D399" s="4" t="s">
        <v>6</v>
      </c>
      <c r="E399" s="5"/>
      <c r="F399" s="5"/>
      <c r="G399" s="5"/>
      <c r="H399" s="5"/>
      <c r="I399" s="5"/>
      <c r="J399" s="5"/>
      <c r="K399" s="5"/>
      <c r="L399" s="5"/>
      <c r="M399" s="5"/>
      <c r="N399" s="5"/>
      <c r="O399" s="5"/>
      <c r="P399" s="5"/>
      <c r="Q399" s="5"/>
      <c r="R399" s="5"/>
      <c r="S399" s="5"/>
      <c r="T399" s="5"/>
      <c r="U399" s="5"/>
      <c r="V399" s="5"/>
      <c r="W399" s="5"/>
      <c r="X399" s="5"/>
      <c r="Y399" s="5"/>
      <c r="Z399" s="5"/>
    </row>
    <row r="400">
      <c r="A400" s="10" t="str">
        <f>HYPERLINK("http://sigilathenaeum.tumblr.com/post/175758262403","I am devoted to Wepwawet")</f>
        <v>I am devoted to Wepwawet</v>
      </c>
      <c r="B400" s="9" t="s">
        <v>597</v>
      </c>
      <c r="C400" s="5"/>
      <c r="D400" s="4" t="s">
        <v>6</v>
      </c>
      <c r="E400" s="5"/>
      <c r="F400" s="5"/>
      <c r="G400" s="5"/>
      <c r="H400" s="5"/>
      <c r="I400" s="5"/>
      <c r="J400" s="5"/>
      <c r="K400" s="5"/>
      <c r="L400" s="5"/>
      <c r="M400" s="5"/>
      <c r="N400" s="5"/>
      <c r="O400" s="5"/>
      <c r="P400" s="5"/>
      <c r="Q400" s="5"/>
      <c r="R400" s="5"/>
      <c r="S400" s="5"/>
      <c r="T400" s="5"/>
      <c r="U400" s="5"/>
      <c r="V400" s="5"/>
      <c r="W400" s="5"/>
      <c r="X400" s="5"/>
      <c r="Y400" s="5"/>
      <c r="Z400" s="5"/>
    </row>
    <row r="401">
      <c r="A401" s="10" t="str">
        <f>HYPERLINK("http://sigilathenaeum.tumblr.com/post/175252113128","Yarbog is with me")</f>
        <v>Yarbog is with me</v>
      </c>
      <c r="B401" s="9" t="s">
        <v>598</v>
      </c>
      <c r="C401" s="5"/>
      <c r="D401" s="4" t="s">
        <v>6</v>
      </c>
      <c r="E401" s="5"/>
      <c r="F401" s="5"/>
      <c r="G401" s="5"/>
      <c r="H401" s="5"/>
      <c r="I401" s="5"/>
      <c r="J401" s="5"/>
      <c r="K401" s="5"/>
      <c r="L401" s="5"/>
      <c r="M401" s="5"/>
      <c r="N401" s="5"/>
      <c r="O401" s="5"/>
      <c r="P401" s="5"/>
      <c r="Q401" s="5"/>
      <c r="R401" s="5"/>
      <c r="S401" s="5"/>
      <c r="T401" s="5"/>
      <c r="U401" s="5"/>
      <c r="V401" s="5"/>
      <c r="W401" s="5"/>
      <c r="X401" s="5"/>
      <c r="Y401" s="5"/>
      <c r="Z401" s="5"/>
    </row>
    <row r="402">
      <c r="A402" s="8" t="s">
        <v>599</v>
      </c>
      <c r="B402" s="9" t="s">
        <v>481</v>
      </c>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10" t="str">
        <f>HYPERLINK("http://sigilathenaeum.tumblr.com/post/156906988804","Zeus")</f>
        <v>Zeus</v>
      </c>
      <c r="B403" s="9" t="s">
        <v>538</v>
      </c>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8" t="s">
        <v>600</v>
      </c>
      <c r="B404" s="9" t="s">
        <v>601</v>
      </c>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8" t="s">
        <v>602</v>
      </c>
      <c r="B405" s="9" t="s">
        <v>519</v>
      </c>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8" t="s">
        <v>603</v>
      </c>
      <c r="B406" s="9" t="s">
        <v>553</v>
      </c>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8" t="s">
        <v>604</v>
      </c>
      <c r="B407" s="9" t="s">
        <v>605</v>
      </c>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10" t="str">
        <f>HYPERLINK("http://sigilathenaeum.tumblr.com/post/153996205472","I am one with the hunt")</f>
        <v>I am one with the hunt</v>
      </c>
      <c r="B408" s="9" t="s">
        <v>606</v>
      </c>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13" t="str">
        <f>HYPERLINK("http://sigilathenaeum.tumblr.com/post/154442899494","Gods grant me serenity, courage, and wisdom")</f>
        <v>Gods grant me serenity, courage, and wisdom</v>
      </c>
      <c r="B409" s="9" t="s">
        <v>607</v>
      </c>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13" t="str">
        <f>HYPERLINK("http://sigilathenaeum.tumblr.com/post/156277464105","I walk the path of Jesus Christ")</f>
        <v>I walk the path of Jesus Christ</v>
      </c>
      <c r="B410" s="9" t="s">
        <v>608</v>
      </c>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13" t="str">
        <f>HYPERLINK("http://sigilathenaeum.tumblr.com/post/156281737318","My deities guide me on a healthy journey")</f>
        <v>My deities guide me on a healthy journey</v>
      </c>
      <c r="B411" s="9" t="s">
        <v>609</v>
      </c>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10" t="str">
        <f>HYPERLINK("http://sigilathenaeum.tumblr.com/post/159873026844","I am blessed by my goddess, whoever she may be")</f>
        <v>I am blessed by my goddess, whoever she may be</v>
      </c>
      <c r="B412" s="9" t="s">
        <v>610</v>
      </c>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10" t="str">
        <f>HYPERLINK("http://sigilathenaeum.tumblr.com/post/163767985987","May my gods watch over me and keep me safe")</f>
        <v>May my gods watch over me and keep me safe</v>
      </c>
      <c r="B413" s="9" t="s">
        <v>611</v>
      </c>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12" t="s">
        <v>612</v>
      </c>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8" t="s">
        <v>613</v>
      </c>
      <c r="B417" s="9" t="s">
        <v>614</v>
      </c>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8" t="s">
        <v>615</v>
      </c>
      <c r="B418" s="9" t="s">
        <v>616</v>
      </c>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8" t="s">
        <v>617</v>
      </c>
      <c r="B419" s="9" t="s">
        <v>618</v>
      </c>
      <c r="C419" s="5"/>
      <c r="D419" s="4" t="s">
        <v>6</v>
      </c>
      <c r="E419" s="5"/>
      <c r="F419" s="5"/>
      <c r="G419" s="5"/>
      <c r="H419" s="5"/>
      <c r="I419" s="5"/>
      <c r="J419" s="5"/>
      <c r="K419" s="5"/>
      <c r="L419" s="5"/>
      <c r="M419" s="5"/>
      <c r="N419" s="5"/>
      <c r="O419" s="5"/>
      <c r="P419" s="5"/>
      <c r="Q419" s="5"/>
      <c r="R419" s="5"/>
      <c r="S419" s="5"/>
      <c r="T419" s="5"/>
      <c r="U419" s="5"/>
      <c r="V419" s="5"/>
      <c r="W419" s="5"/>
      <c r="X419" s="5"/>
      <c r="Y419" s="5"/>
      <c r="Z419" s="5"/>
    </row>
    <row r="420">
      <c r="A420" s="8" t="s">
        <v>619</v>
      </c>
      <c r="B420" s="9" t="s">
        <v>620</v>
      </c>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10" t="str">
        <f>HYPERLINK("http://sigilathenaeum.tumblr.com/post/143139176038","My ability to lucid dream is strong and I do it often")</f>
        <v>My ability to lucid dream is strong and I do it often</v>
      </c>
      <c r="B421" s="9" t="s">
        <v>621</v>
      </c>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8" t="s">
        <v>622</v>
      </c>
      <c r="B422" s="9" t="s">
        <v>623</v>
      </c>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8" t="s">
        <v>624</v>
      </c>
      <c r="B423" s="9" t="s">
        <v>623</v>
      </c>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10" t="str">
        <f>HYPERLINK("http://sigilathenaeum.tumblr.com/post/161059257986","I am free from night terrors")</f>
        <v>I am free from night terrors</v>
      </c>
      <c r="B424" s="9" t="s">
        <v>625</v>
      </c>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8" t="s">
        <v>626</v>
      </c>
      <c r="B425" s="9" t="s">
        <v>627</v>
      </c>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8" t="s">
        <v>628</v>
      </c>
      <c r="B426" s="9" t="s">
        <v>629</v>
      </c>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8" t="s">
        <v>630</v>
      </c>
      <c r="B427" s="9" t="s">
        <v>631</v>
      </c>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8" t="s">
        <v>632</v>
      </c>
      <c r="B428" s="9" t="s">
        <v>633</v>
      </c>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8" t="s">
        <v>634</v>
      </c>
      <c r="B429" s="9" t="s">
        <v>635</v>
      </c>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10" t="str">
        <f>HYPERLINK("http://sigilathenaeum.tumblr.com/post/156455206980","I find dream companions")</f>
        <v>I find dream companions</v>
      </c>
      <c r="B430" s="9" t="s">
        <v>636</v>
      </c>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10" t="str">
        <f>HYPERLINK("http://sigilathenaeum.tumblr.com/post/165630821079","My sleeping habits are healthy")</f>
        <v>My sleeping habits are healthy</v>
      </c>
      <c r="B431" s="9" t="s">
        <v>637</v>
      </c>
      <c r="C431" s="5"/>
      <c r="D431" s="4" t="s">
        <v>6</v>
      </c>
      <c r="E431" s="5"/>
      <c r="F431" s="5"/>
      <c r="G431" s="5"/>
      <c r="H431" s="5"/>
      <c r="I431" s="5"/>
      <c r="J431" s="5"/>
      <c r="K431" s="5"/>
      <c r="L431" s="5"/>
      <c r="M431" s="5"/>
      <c r="N431" s="5"/>
      <c r="O431" s="5"/>
      <c r="P431" s="5"/>
      <c r="Q431" s="5"/>
      <c r="R431" s="5"/>
      <c r="S431" s="5"/>
      <c r="T431" s="5"/>
      <c r="U431" s="5"/>
      <c r="V431" s="5"/>
      <c r="W431" s="5"/>
      <c r="X431" s="5"/>
      <c r="Y431" s="5"/>
      <c r="Z431" s="5"/>
    </row>
    <row r="432">
      <c r="A432" s="10" t="str">
        <f>HYPERLINK("http://sigilathenaeum.tumblr.com/post/175620842622","I am guarded in my dreams")</f>
        <v>I am guarded in my dreams</v>
      </c>
      <c r="B432" s="9" t="s">
        <v>638</v>
      </c>
      <c r="C432" s="5"/>
      <c r="D432" s="4" t="s">
        <v>6</v>
      </c>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12" t="s">
        <v>639</v>
      </c>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13" t="str">
        <f>HYPERLINK("http://sigilathenaeum.tumblr.com/post/129599581187","I am liked and accepted by my classmates")</f>
        <v>I am liked and accepted by my classmates</v>
      </c>
      <c r="B436" s="9" t="s">
        <v>640</v>
      </c>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13" t="str">
        <f>HYPERLINK("http://sigilathenaeum.tumblr.com/post/127427152692","I will make new friends")</f>
        <v>I will make new friends</v>
      </c>
      <c r="B437" s="9" t="s">
        <v>641</v>
      </c>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13" t="str">
        <f>HYPERLINK("http://sigilathenaeum.tumblr.com/post/139914581262","I make friends quickly and easily")</f>
        <v>I make friends quickly and easily</v>
      </c>
      <c r="B438" s="9" t="s">
        <v>642</v>
      </c>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10" t="str">
        <f>HYPERLINK("http://sigilathenaeum.tumblr.com/post/147971793124","I find and maintain new friendships easily")</f>
        <v>I find and maintain new friendships easily</v>
      </c>
      <c r="B439" s="9" t="s">
        <v>643</v>
      </c>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13" t="str">
        <f>HYPERLINK("http://sigilathenaeum.tumblr.com/post/156276296087","I make new and lasting friendships")</f>
        <v>I make new and lasting friendships</v>
      </c>
      <c r="B440" s="9" t="s">
        <v>644</v>
      </c>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13" t="str">
        <f>HYPERLINK("http://sigilathenaeum.tumblr.com/post/140278037967","I do not accidentally upset or offend my friends")</f>
        <v>I do not accidentally upset or offend my friends</v>
      </c>
      <c r="B441" s="9" t="s">
        <v>645</v>
      </c>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10" t="str">
        <f>HYPERLINK("http://sigilathenaeum.tumblr.com/post/161058865233","I do not lose touch with my friends")</f>
        <v>I do not lose touch with my friends</v>
      </c>
      <c r="B442" s="8" t="s">
        <v>646</v>
      </c>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13" t="str">
        <f>HYPERLINK("http://sigilathenaeum.tumblr.com/post/139745917002","I am liked by others")</f>
        <v>I am liked by others</v>
      </c>
      <c r="B443" s="8" t="s">
        <v>647</v>
      </c>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13" t="str">
        <f>HYPERLINK("http://sigilathenaeum.tumblr.com/post/140166752817","I am approachable")</f>
        <v>I am approachable</v>
      </c>
      <c r="B444" s="9" t="s">
        <v>648</v>
      </c>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13" t="str">
        <f>HYPERLINK("http://sigilathenaeum.tumblr.com/post/156281737318","Kind, healthy people are drawn to me")</f>
        <v>Kind, healthy people are drawn to me</v>
      </c>
      <c r="B445" s="9" t="s">
        <v>609</v>
      </c>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13" t="str">
        <f>HYPERLINK("http://sigilathenaeum.tumblr.com/post/140278286107","I appear friendly and sociable")</f>
        <v>I appear friendly and sociable</v>
      </c>
      <c r="B446" s="9" t="s">
        <v>649</v>
      </c>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10" t="str">
        <f>HYPERLINK("http://sigilathenaeum.tumblr.com/post/144556854959","I bring out the good in others")</f>
        <v>I bring out the good in others</v>
      </c>
      <c r="B447" s="9" t="s">
        <v>324</v>
      </c>
      <c r="C447" s="5"/>
      <c r="D447" s="4" t="s">
        <v>6</v>
      </c>
      <c r="E447" s="5"/>
      <c r="F447" s="5"/>
      <c r="G447" s="5"/>
      <c r="H447" s="5"/>
      <c r="I447" s="5"/>
      <c r="J447" s="5"/>
      <c r="K447" s="5"/>
      <c r="L447" s="5"/>
      <c r="M447" s="5"/>
      <c r="N447" s="5"/>
      <c r="O447" s="5"/>
      <c r="P447" s="5"/>
      <c r="Q447" s="5"/>
      <c r="R447" s="5"/>
      <c r="S447" s="5"/>
      <c r="T447" s="5"/>
      <c r="U447" s="5"/>
      <c r="V447" s="5"/>
      <c r="W447" s="5"/>
      <c r="X447" s="5"/>
      <c r="Y447" s="5"/>
      <c r="Z447" s="5"/>
    </row>
    <row r="448">
      <c r="A448" s="10" t="str">
        <f>HYPERLINK("http://sigilathenaeum.tumblr.com/post/146087847269","I earn trust from others")</f>
        <v>I earn trust from others</v>
      </c>
      <c r="B448" s="9" t="s">
        <v>650</v>
      </c>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10" t="str">
        <f>HYPERLINK("http://sigilathenaeum.tumblr.com/post/144556854959","Others feel my presence")</f>
        <v>Others feel my presence</v>
      </c>
      <c r="B449" s="9" t="s">
        <v>324</v>
      </c>
      <c r="C449" s="5"/>
      <c r="D449" s="4" t="s">
        <v>6</v>
      </c>
      <c r="E449" s="5"/>
      <c r="F449" s="5"/>
      <c r="G449" s="5"/>
      <c r="H449" s="5"/>
      <c r="I449" s="5"/>
      <c r="J449" s="5"/>
      <c r="K449" s="5"/>
      <c r="L449" s="5"/>
      <c r="M449" s="5"/>
      <c r="N449" s="5"/>
      <c r="O449" s="5"/>
      <c r="P449" s="5"/>
      <c r="Q449" s="5"/>
      <c r="R449" s="5"/>
      <c r="S449" s="5"/>
      <c r="T449" s="5"/>
      <c r="U449" s="5"/>
      <c r="V449" s="5"/>
      <c r="W449" s="5"/>
      <c r="X449" s="5"/>
      <c r="Y449" s="5"/>
      <c r="Z449" s="5"/>
    </row>
    <row r="450">
      <c r="A450" s="13" t="str">
        <f>HYPERLINK("http://sigilathenaeum.tumblr.com/post/138453046177","I make new, trustworthy friends")</f>
        <v>I make new, trustworthy friends</v>
      </c>
      <c r="B450" s="9" t="s">
        <v>651</v>
      </c>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13" t="str">
        <f>HYPERLINK("http://sigilathenaeum.tumblr.com/post/140939290877","My friendships are strong and meaningful")</f>
        <v>My friendships are strong and meaningful</v>
      </c>
      <c r="B451" s="9" t="s">
        <v>652</v>
      </c>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10" t="str">
        <f>HYPERLINK("http://sigilathenaeum.tumblr.com/post/155899213007","I will stay friends with my current clique/friends")</f>
        <v>I will stay friends with my current clique/friends</v>
      </c>
      <c r="B452" s="9" t="s">
        <v>653</v>
      </c>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10" t="str">
        <f>HYPERLINK("http://sigilathenaeum.tumblr.com/post/146111778982","My true friends love me")</f>
        <v>My true friends love me</v>
      </c>
      <c r="B453" s="9" t="s">
        <v>654</v>
      </c>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13" t="str">
        <f>HYPERLINK("http://sigilathenaeum.tumblr.com/post/129992206432","My family is functional")</f>
        <v>My family is functional</v>
      </c>
      <c r="B454" s="9" t="s">
        <v>655</v>
      </c>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10" t="str">
        <f>HYPERLINK("http://sigilathenaeum.tumblr.com/post/129883963807","My friends tell me the truth")</f>
        <v>My friends tell me the truth</v>
      </c>
      <c r="B455" s="9" t="s">
        <v>44</v>
      </c>
      <c r="C455" s="5"/>
      <c r="D455" s="4" t="s">
        <v>6</v>
      </c>
      <c r="E455" s="5"/>
      <c r="F455" s="5"/>
      <c r="G455" s="5"/>
      <c r="H455" s="5"/>
      <c r="I455" s="5"/>
      <c r="J455" s="5"/>
      <c r="K455" s="5"/>
      <c r="L455" s="5"/>
      <c r="M455" s="5"/>
      <c r="N455" s="5"/>
      <c r="O455" s="5"/>
      <c r="P455" s="5"/>
      <c r="Q455" s="5"/>
      <c r="R455" s="5"/>
      <c r="S455" s="5"/>
      <c r="T455" s="5"/>
      <c r="U455" s="5"/>
      <c r="V455" s="5"/>
      <c r="W455" s="5"/>
      <c r="X455" s="5"/>
      <c r="Y455" s="5"/>
      <c r="Z455" s="5"/>
    </row>
    <row r="456">
      <c r="A456" s="13" t="str">
        <f>HYPERLINK("http://sigilathenaeum.tumblr.com/post/136288821037","People are always truthful to me")</f>
        <v>People are always truthful to me</v>
      </c>
      <c r="B456" s="9" t="s">
        <v>656</v>
      </c>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13" t="str">
        <f>HYPERLINK("http://sigilathenaeum.tumblr.com/post/140535023872","I am believed by others")</f>
        <v>I am believed by others</v>
      </c>
      <c r="B457" s="9" t="s">
        <v>657</v>
      </c>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13" t="str">
        <f>HYPERLINK("http://sigilathenaeum.tumblr.com/post/128288698922","Others help and do not criticize me")</f>
        <v>Others help and do not criticize me</v>
      </c>
      <c r="B458" s="9" t="s">
        <v>340</v>
      </c>
      <c r="C458" s="5"/>
      <c r="D458" s="4" t="s">
        <v>6</v>
      </c>
      <c r="E458" s="5"/>
      <c r="F458" s="5"/>
      <c r="G458" s="5"/>
      <c r="H458" s="5"/>
      <c r="I458" s="5"/>
      <c r="J458" s="5"/>
      <c r="K458" s="5"/>
      <c r="L458" s="5"/>
      <c r="M458" s="5"/>
      <c r="N458" s="5"/>
      <c r="O458" s="5"/>
      <c r="P458" s="5"/>
      <c r="Q458" s="5"/>
      <c r="R458" s="5"/>
      <c r="S458" s="5"/>
      <c r="T458" s="5"/>
      <c r="U458" s="5"/>
      <c r="V458" s="5"/>
      <c r="W458" s="5"/>
      <c r="X458" s="5"/>
      <c r="Y458" s="5"/>
      <c r="Z458" s="5"/>
    </row>
    <row r="459">
      <c r="A459" s="13" t="str">
        <f>HYPERLINK("http://sigilathenaeum.tumblr.com/post/130294243237","My cat and I are bonded")</f>
        <v>My cat and I are bonded</v>
      </c>
      <c r="B459" s="9" t="s">
        <v>658</v>
      </c>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13" t="str">
        <f>HYPERLINK("http://sigilathenaeum.tumblr.com/post/140700969212","I get along well with dogs")</f>
        <v>I get along well with dogs</v>
      </c>
      <c r="B460" s="9" t="s">
        <v>659</v>
      </c>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10" t="str">
        <f>HYPERLINK("http://sigilathenaeum.tumblr.com/post/155139723597","Cats like me and are drawn to me")</f>
        <v>Cats like me and are drawn to me</v>
      </c>
      <c r="B461" s="9" t="s">
        <v>122</v>
      </c>
      <c r="C461" s="5"/>
      <c r="D461" s="4" t="s">
        <v>6</v>
      </c>
      <c r="E461" s="5"/>
      <c r="F461" s="5"/>
      <c r="G461" s="5"/>
      <c r="H461" s="5"/>
      <c r="I461" s="5"/>
      <c r="J461" s="5"/>
      <c r="K461" s="5"/>
      <c r="L461" s="5"/>
      <c r="M461" s="5"/>
      <c r="N461" s="5"/>
      <c r="O461" s="5"/>
      <c r="P461" s="5"/>
      <c r="Q461" s="5"/>
      <c r="R461" s="5"/>
      <c r="S461" s="5"/>
      <c r="T461" s="5"/>
      <c r="U461" s="5"/>
      <c r="V461" s="5"/>
      <c r="W461" s="5"/>
      <c r="X461" s="5"/>
      <c r="Y461" s="5"/>
      <c r="Z461" s="5"/>
    </row>
    <row r="462">
      <c r="A462" s="13" t="str">
        <f>HYPERLINK("http://sigilathenaeum.tumblr.com/post/139007825762","Animals are drawn to me")</f>
        <v>Animals are drawn to me</v>
      </c>
      <c r="B462" s="9" t="s">
        <v>660</v>
      </c>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13" t="str">
        <f>HYPERLINK("http://sigilathenaeum.tumblr.com/post/132180532707","The cats stop eating the fae and the fae stop making the cats sick")</f>
        <v>The cats stop eating the fae and the fae stop making the cats sick</v>
      </c>
      <c r="B463" s="9" t="s">
        <v>661</v>
      </c>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13" t="str">
        <f>HYPERLINK("http://sigilathenaeum.tumblr.com/post/140165399872","My dogs eat only what they are supposed to")</f>
        <v>My dogs eat only what they are supposed to</v>
      </c>
      <c r="B464" s="9" t="s">
        <v>662</v>
      </c>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13" t="str">
        <f>HYPERLINK("http://sigilathenaeum.tumblr.com/post/130787669307","My lost pet will return to me")</f>
        <v>My lost pet will return to me</v>
      </c>
      <c r="B465" s="9" t="s">
        <v>663</v>
      </c>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13" t="str">
        <f>HYPERLINK("http://sigilathenaeum.tumblr.com/post/136288773302","My pet returns home safely")</f>
        <v>My pet returns home safely</v>
      </c>
      <c r="B466" s="9" t="s">
        <v>664</v>
      </c>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13" t="str">
        <f>HYPERLINK("http://sigilathenaeum.tumblr.com/post/141512565432","This animal is protected")</f>
        <v>This animal is protected</v>
      </c>
      <c r="B467" s="9" t="s">
        <v>665</v>
      </c>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11" t="s">
        <v>666</v>
      </c>
      <c r="B468" s="9" t="s">
        <v>667</v>
      </c>
      <c r="C468" s="5"/>
      <c r="D468" s="4" t="s">
        <v>6</v>
      </c>
      <c r="E468" s="5"/>
      <c r="F468" s="5"/>
      <c r="G468" s="5"/>
      <c r="H468" s="5"/>
      <c r="I468" s="5"/>
      <c r="J468" s="5"/>
      <c r="K468" s="5"/>
      <c r="L468" s="5"/>
      <c r="M468" s="5"/>
      <c r="N468" s="5"/>
      <c r="O468" s="5"/>
      <c r="P468" s="5"/>
      <c r="Q468" s="5"/>
      <c r="R468" s="5"/>
      <c r="S468" s="5"/>
      <c r="T468" s="5"/>
      <c r="U468" s="5"/>
      <c r="V468" s="5"/>
      <c r="W468" s="5"/>
      <c r="X468" s="5"/>
      <c r="Y468" s="5"/>
      <c r="Z468" s="5"/>
    </row>
    <row r="469">
      <c r="A469" s="10" t="str">
        <f>HYPERLINK("http://sigilathenaeum.tumblr.com/post/144555868826","These kittens remain healthy through the summer")</f>
        <v>These kittens remain healthy through the summer</v>
      </c>
      <c r="B469" s="9" t="s">
        <v>668</v>
      </c>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13" t="str">
        <f>HYPERLINK("http://sigilathenaeum.tumblr.com/post/142654358637","Bastet will look after this cat in life and death")</f>
        <v>Bastet will look after this cat in life and death</v>
      </c>
      <c r="B470" s="9" t="s">
        <v>669</v>
      </c>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13" t="str">
        <f>HYPERLINK("http://sigilathenaeum.tumblr.com/post/138028265002","My pet goes to the bathroom only where it’s supposed to")</f>
        <v>My pet goes to the bathroom only where it’s supposed to</v>
      </c>
      <c r="B471" s="9" t="s">
        <v>670</v>
      </c>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13" t="str">
        <f>HYPERLINK("http://sigilathenaeum.tumblr.com/post/140700892302","This pet does not eat my offerings or interfere with my rituals")</f>
        <v>This pet does not eat my offerings or interfere with my rituals</v>
      </c>
      <c r="B472" s="9" t="s">
        <v>671</v>
      </c>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13" t="str">
        <f>HYPERLINK("http://sigilathenaeum.tumblr.com/post/134660721602","My therapy pet adapts quickly to my home")</f>
        <v>My therapy pet adapts quickly to my home</v>
      </c>
      <c r="B473" s="9" t="s">
        <v>73</v>
      </c>
      <c r="C473" s="5"/>
      <c r="D473" s="4" t="s">
        <v>6</v>
      </c>
      <c r="E473" s="5"/>
      <c r="F473" s="5"/>
      <c r="G473" s="5"/>
      <c r="H473" s="5"/>
      <c r="I473" s="5"/>
      <c r="J473" s="5"/>
      <c r="K473" s="5"/>
      <c r="L473" s="5"/>
      <c r="M473" s="5"/>
      <c r="N473" s="5"/>
      <c r="O473" s="5"/>
      <c r="P473" s="5"/>
      <c r="Q473" s="5"/>
      <c r="R473" s="5"/>
      <c r="S473" s="5"/>
      <c r="T473" s="5"/>
      <c r="U473" s="5"/>
      <c r="V473" s="5"/>
      <c r="W473" s="5"/>
      <c r="X473" s="5"/>
      <c r="Y473" s="5"/>
      <c r="Z473" s="5"/>
    </row>
    <row r="474">
      <c r="A474" s="13" t="str">
        <f>HYPERLINK("http://sigilathenaeum.tumblr.com/post/141067546692","I get a service animal")</f>
        <v>I get a service animal</v>
      </c>
      <c r="B474" s="9" t="s">
        <v>672</v>
      </c>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10" t="str">
        <f>HYPERLINK("http://sigilathenaeum.tumblr.com/post/145131838872","I get a pet soon")</f>
        <v>I get a pet soon</v>
      </c>
      <c r="B475" s="9" t="s">
        <v>673</v>
      </c>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13" t="str">
        <f>HYPERLINK("http://sigilathenaeum.tumblr.com/post/165912031090","I find free kittens")</f>
        <v>I find free kittens</v>
      </c>
      <c r="B476" s="9" t="s">
        <v>674</v>
      </c>
      <c r="C476" s="5"/>
      <c r="D476" s="4" t="s">
        <v>6</v>
      </c>
      <c r="E476" s="5"/>
      <c r="F476" s="5"/>
      <c r="G476" s="5"/>
      <c r="H476" s="5"/>
      <c r="I476" s="5"/>
      <c r="J476" s="5"/>
      <c r="K476" s="5"/>
      <c r="L476" s="5"/>
      <c r="M476" s="5"/>
      <c r="N476" s="5"/>
      <c r="O476" s="5"/>
      <c r="P476" s="5"/>
      <c r="Q476" s="5"/>
      <c r="R476" s="5"/>
      <c r="S476" s="5"/>
      <c r="T476" s="5"/>
      <c r="U476" s="5"/>
      <c r="V476" s="5"/>
      <c r="W476" s="5"/>
      <c r="X476" s="5"/>
      <c r="Y476" s="5"/>
      <c r="Z476" s="5"/>
    </row>
    <row r="477">
      <c r="A477" s="13" t="str">
        <f>HYPERLINK("http://sigilathenaeum.tumblr.com/post/137171845917","My pets are happy and healthy")</f>
        <v>My pets are happy and healthy</v>
      </c>
      <c r="B477" s="9" t="s">
        <v>675</v>
      </c>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10" t="str">
        <f>HYPERLINK("http://sigilathenaeum.tumblr.com/post/165877780138","My pets live long and happy lives")</f>
        <v>My pets live long and happy lives</v>
      </c>
      <c r="B478" s="9" t="s">
        <v>676</v>
      </c>
      <c r="C478" s="5"/>
      <c r="D478" s="4" t="s">
        <v>6</v>
      </c>
      <c r="E478" s="5"/>
      <c r="F478" s="5"/>
      <c r="G478" s="5"/>
      <c r="H478" s="5"/>
      <c r="I478" s="5"/>
      <c r="J478" s="5"/>
      <c r="K478" s="5"/>
      <c r="L478" s="5"/>
      <c r="M478" s="5"/>
      <c r="N478" s="5"/>
      <c r="O478" s="5"/>
      <c r="P478" s="5"/>
      <c r="Q478" s="5"/>
      <c r="R478" s="5"/>
      <c r="S478" s="5"/>
      <c r="T478" s="5"/>
      <c r="U478" s="5"/>
      <c r="V478" s="5"/>
      <c r="W478" s="5"/>
      <c r="X478" s="5"/>
      <c r="Y478" s="5"/>
      <c r="Z478" s="5"/>
    </row>
    <row r="479">
      <c r="A479" s="10" t="str">
        <f>HYPERLINK("http://sigilathenaeum.tumblr.com/post/165524786357","My pets are loving and affectionate")</f>
        <v>My pets are loving and affectionate</v>
      </c>
      <c r="B479" s="9" t="s">
        <v>677</v>
      </c>
      <c r="C479" s="5"/>
      <c r="D479" s="4" t="s">
        <v>6</v>
      </c>
      <c r="E479" s="5"/>
      <c r="F479" s="5"/>
      <c r="G479" s="5"/>
      <c r="H479" s="5"/>
      <c r="I479" s="5"/>
      <c r="J479" s="5"/>
      <c r="K479" s="5"/>
      <c r="L479" s="5"/>
      <c r="M479" s="5"/>
      <c r="N479" s="5"/>
      <c r="O479" s="5"/>
      <c r="P479" s="5"/>
      <c r="Q479" s="5"/>
      <c r="R479" s="5"/>
      <c r="S479" s="5"/>
      <c r="T479" s="5"/>
      <c r="U479" s="5"/>
      <c r="V479" s="5"/>
      <c r="W479" s="5"/>
      <c r="X479" s="5"/>
      <c r="Y479" s="5"/>
      <c r="Z479" s="5"/>
    </row>
    <row r="480">
      <c r="A480" s="13" t="str">
        <f>HYPERLINK("http://sigilathenaeum.tumblr.com/post/140700838662","This animal is healed")</f>
        <v>This animal is healed</v>
      </c>
      <c r="B480" s="9" t="s">
        <v>678</v>
      </c>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13" t="str">
        <f>HYPERLINK("http://sigilathenaeum.tumblr.com/post/132031563807","I honor the memory of the child I lost, tiny blessed one")</f>
        <v>I honor the memory of the child I lost, tiny blessed one</v>
      </c>
      <c r="B481" s="9" t="s">
        <v>679</v>
      </c>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13" t="str">
        <f>HYPERLINK("http://sigilathenaeum.tumblr.com/post/140976176457","I mourn their death and find acceptance")</f>
        <v>I mourn their death and find acceptance</v>
      </c>
      <c r="B482" s="9" t="s">
        <v>680</v>
      </c>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13" t="str">
        <f>HYPERLINK("http://sigilathenaeum.tumblr.com/post/132337468682","My mother is in good health")</f>
        <v>My mother is in good health</v>
      </c>
      <c r="B483" s="9" t="s">
        <v>681</v>
      </c>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13" t="str">
        <f>HYPERLINK("http://sigilathenaeum.tumblr.com/post/132636111777","My dog is at peace and free of pain")</f>
        <v>My dog is at peace and free of pain</v>
      </c>
      <c r="B484" s="9" t="s">
        <v>682</v>
      </c>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13" t="str">
        <f>HYPERLINK("http://sigilathenaeum.tumblr.com/post/132829316367","My father finally understands and listens to me")</f>
        <v>My father finally understands and listens to me</v>
      </c>
      <c r="B485" s="9" t="s">
        <v>683</v>
      </c>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13" t="str">
        <f>HYPERLINK("http://sigilathenaeum.tumblr.com/post/132911143292","Our friendship is strong and healthy and our fights are resolved with ease")</f>
        <v>Our friendship is strong and healthy and our fights are resolved with ease</v>
      </c>
      <c r="B486" s="9" t="s">
        <v>684</v>
      </c>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10" t="str">
        <f>HYPERLINK("http://sigilathenaeum.tumblr.com/post/155173070245","Our friendship will recover and be strong")</f>
        <v>Our friendship will recover and be strong</v>
      </c>
      <c r="B487" s="9" t="s">
        <v>685</v>
      </c>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13" t="str">
        <f>HYPERLINK("http://sigilathenaeum.tumblr.com/post/133361027192","I am treated with kindness and respect")</f>
        <v>I am treated with kindness and respect</v>
      </c>
      <c r="B488" s="9" t="s">
        <v>686</v>
      </c>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13" t="str">
        <f>HYPERLINK("http://sigilathenaeum.tumblr.com/post/133878720252","My family respects me as I am")</f>
        <v>My family respects me as I am</v>
      </c>
      <c r="B489" s="9" t="s">
        <v>687</v>
      </c>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13" t="str">
        <f>HYPERLINK("http://sigilathenaeum.tumblr.com/post/156275183704","My family accepts me")</f>
        <v>My family accepts me</v>
      </c>
      <c r="B490" s="9" t="s">
        <v>688</v>
      </c>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13" t="str">
        <f>HYPERLINK("http://sigilathenaeum.tumblr.com/post/134491925867","My friendships are safe")</f>
        <v>My friendships are safe</v>
      </c>
      <c r="B491" s="9" t="s">
        <v>689</v>
      </c>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13" t="str">
        <f>HYPERLINK("http://sigilathenaeum.tumblr.com/post/134661132832","I am more considerate of my parents and their feelings")</f>
        <v>I am more considerate of my parents and their feelings</v>
      </c>
      <c r="B492" s="9" t="s">
        <v>690</v>
      </c>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13" t="str">
        <f>HYPERLINK("http://sigilathenaeum.tumblr.com/post/135345850757","I am responsible with the baby, it is safe in my care")</f>
        <v>I am responsible with the baby, it is safe in my care</v>
      </c>
      <c r="B493" s="9" t="s">
        <v>691</v>
      </c>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13" t="str">
        <f>HYPERLINK("http://sigilathenaeum.tumblr.com/post/135280979077","My loved ones come home safe for the holidays")</f>
        <v>My loved ones come home safe for the holidays</v>
      </c>
      <c r="B494" s="9" t="s">
        <v>692</v>
      </c>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13" t="str">
        <f>HYPERLINK("http://sigilathenaeum.tumblr.com/post/135732761257","I am separate from my family of origin, they cannot harm me")</f>
        <v>I am separate from my family of origin, they cannot harm me</v>
      </c>
      <c r="B495" s="9" t="s">
        <v>693</v>
      </c>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10" t="str">
        <f>HYPERLINK("http://sigilathenaeum.tumblr.com/post/148021261507","I make plans efficiently")</f>
        <v>I make plans efficiently</v>
      </c>
      <c r="B496" s="9" t="s">
        <v>694</v>
      </c>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10" t="str">
        <f>HYPERLINK("http://sigilathenaeum.tumblr.com/post/148021261507","My plans will pull through")</f>
        <v>My plans will pull through</v>
      </c>
      <c r="B497" s="9" t="s">
        <v>694</v>
      </c>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13" t="str">
        <f>HYPERLINK("http://sigilathenaeum.tumblr.com/post/136121066407","Our plans work out smoothly")</f>
        <v>Our plans work out smoothly</v>
      </c>
      <c r="B498" s="9" t="s">
        <v>695</v>
      </c>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13" t="str">
        <f>HYPERLINK("http://sigilathenaeum.tumblr.com/post/156275183704","Everything works out ")</f>
        <v>Everything works out </v>
      </c>
      <c r="B499" s="9" t="s">
        <v>688</v>
      </c>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13" t="str">
        <f>HYPERLINK("http://sigilathenaeum.tumblr.com/post/156274100345","Our schedules align")</f>
        <v>Our schedules align</v>
      </c>
      <c r="B500" s="9" t="s">
        <v>696</v>
      </c>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13" t="str">
        <f>HYPERLINK("http://sigilathenaeum.tumblr.com/post/136051404697","I am spiritually bonded to my sister")</f>
        <v>I am spiritually bonded to my sister</v>
      </c>
      <c r="B501" s="9" t="s">
        <v>697</v>
      </c>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13" t="str">
        <f>HYPERLINK("http://sigilathenaeum.tumblr.com/post/136051404697","I am spiritually bonded to my brother")</f>
        <v>I am spiritually bonded to my brother</v>
      </c>
      <c r="B502" s="9" t="s">
        <v>697</v>
      </c>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13" t="str">
        <f>HYPERLINK("http://sigilathenaeum.tumblr.com/post/137020322522","Our family is full of unconditional love, support, and understanding")</f>
        <v>Our family is full of unconditional love, support, and understanding</v>
      </c>
      <c r="B503" s="9" t="s">
        <v>698</v>
      </c>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13" t="str">
        <f>HYPERLINK("http://sigilathenaeum.tumblr.com/post/137020322522","Our family bond is strong and no conflicts, misunderstandings, or egoism can break it")</f>
        <v>Our family bond is strong and no conflicts, misunderstandings, or egoism can break it</v>
      </c>
      <c r="B504" s="9" t="s">
        <v>698</v>
      </c>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13" t="str">
        <f>HYPERLINK("http://sigilathenaeum.tumblr.com/post/156274100345","This family's bond grows stronger")</f>
        <v>This family's bond grows stronger</v>
      </c>
      <c r="B505" s="9" t="s">
        <v>696</v>
      </c>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13" t="str">
        <f>HYPERLINK("http://sigilathenaeum.tumblr.com/post/137558968672","None of my friends die this year")</f>
        <v>None of my friends die this year</v>
      </c>
      <c r="B506" s="9" t="s">
        <v>699</v>
      </c>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13" t="str">
        <f>HYPERLINK("http://sigilathenaeum.tumblr.com/post/137627625327","My family respects my decisions")</f>
        <v>My family respects my decisions</v>
      </c>
      <c r="B507" s="9" t="s">
        <v>700</v>
      </c>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10" t="str">
        <f>HYPERLINK("http://sigilathenaeum.tumblr.com/post/162318253402","People understand and respect my decisions")</f>
        <v>People understand and respect my decisions</v>
      </c>
      <c r="B508" s="9" t="s">
        <v>701</v>
      </c>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10" t="str">
        <f>HYPERLINK("http://sigilathenaeum.tumblr.com/post/154483230912","My mother and family accept my marriage")</f>
        <v>My mother and family accept my marriage</v>
      </c>
      <c r="B509" s="9" t="s">
        <v>702</v>
      </c>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13" t="str">
        <f>HYPERLINK("http://sigilathenaeum.tumblr.com/post/137953328017","I am reunited with my children")</f>
        <v>I am reunited with my children</v>
      </c>
      <c r="B510" s="9" t="s">
        <v>703</v>
      </c>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13" t="str">
        <f>HYPERLINK("http://sigilathenaeum.tumblr.com/post/138945039407","My parents are kind and less controlling")</f>
        <v>My parents are kind and less controlling</v>
      </c>
      <c r="B511" s="9" t="s">
        <v>704</v>
      </c>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10" t="str">
        <f>HYPERLINK("http://sigilathenaeum.tumblr.com/post/161059548962","My parents are open-minded")</f>
        <v>My parents are open-minded</v>
      </c>
      <c r="B512" s="9" t="s">
        <v>705</v>
      </c>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13" t="str">
        <f>HYPERLINK("http://sigilathenaeum.tumblr.com/post/140938740772","My father leaves me alone")</f>
        <v>My father leaves me alone</v>
      </c>
      <c r="B513" s="9" t="s">
        <v>706</v>
      </c>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13" t="str">
        <f>HYPERLINK("http://sigilathenaeum.tumblr.com/post/138944840817","The outdoor cats are safe from harm")</f>
        <v>The outdoor cats are safe from harm</v>
      </c>
      <c r="B514" s="9" t="s">
        <v>707</v>
      </c>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13" t="str">
        <f>HYPERLINK("http://sigilathenaeum.tumblr.com/post/139326329342","I am my mother’s daughter")</f>
        <v>I am my mother’s daughter</v>
      </c>
      <c r="B515" s="9" t="s">
        <v>708</v>
      </c>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13" t="str">
        <f>HYPERLINK("http://sigilathenaeum.tumblr.com/post/140165136787","I will be what my parents were not")</f>
        <v>I will be what my parents were not</v>
      </c>
      <c r="B516" s="9" t="s">
        <v>709</v>
      </c>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13" t="str">
        <f>HYPERLINK("http://sigilathenaeum.tumblr.com/post/139497276327","I find my hearts true family")</f>
        <v>I find my hearts true family</v>
      </c>
      <c r="B517" s="9" t="s">
        <v>710</v>
      </c>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13" t="str">
        <f>HYPERLINK("http://sigilathenaeum.tumblr.com/post/139497227687","I mend all my broken friendships")</f>
        <v>I mend all my broken friendships</v>
      </c>
      <c r="B518" s="9" t="s">
        <v>711</v>
      </c>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10" t="str">
        <f>HYPERLINK("http://sigilathenaeum.tumblr.com/post/156600597585","Any blockages dividing us are destroyed and we make amends")</f>
        <v>Any blockages dividing us are destroyed and we make amends</v>
      </c>
      <c r="B519" s="9" t="s">
        <v>712</v>
      </c>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13" t="str">
        <f>HYPERLINK("http://sigilathenaeum.tumblr.com/post/156598861451","My relationship with my extended family is mended with laughter, acceptance, and unconditional love")</f>
        <v>My relationship with my extended family is mended with laughter, acceptance, and unconditional love</v>
      </c>
      <c r="B520" s="9" t="s">
        <v>713</v>
      </c>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13" t="str">
        <f>HYPERLINK("http://sigilathenaeum.tumblr.com/post/140976077762","I am not nervous around my stepmother")</f>
        <v>I am not nervous around my stepmother</v>
      </c>
      <c r="B521" s="9" t="s">
        <v>714</v>
      </c>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10" t="str">
        <f>HYPERLINK("http://sigilathenaeum.tumblr.com/post/144184886660","We will have the finances &amp; resources for therapies &amp; adoption for our daughter")</f>
        <v>We will have the finances &amp; resources for therapies &amp; adoption for our daughter</v>
      </c>
      <c r="B522" s="9" t="s">
        <v>715</v>
      </c>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10" t="str">
        <f>HYPERLINK("http://sigilathenaeum.tumblr.com/post/144184886660","We will get the answers to our son’s issues")</f>
        <v>We will get the answers to our son’s issues</v>
      </c>
      <c r="B523" s="9" t="s">
        <v>715</v>
      </c>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10" t="str">
        <f>HYPERLINK("http://sigilathenaeum.tumblr.com/post/144178747545","I raise my daughter to be strong and brave")</f>
        <v>I raise my daughter to be strong and brave</v>
      </c>
      <c r="B524" s="9" t="s">
        <v>716</v>
      </c>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10" t="str">
        <f>HYPERLINK("http://sigilathenaeum.tumblr.com/post/155903957015","We overcome the language barrier with ease")</f>
        <v>We overcome the language barrier with ease</v>
      </c>
      <c r="B525" s="9" t="s">
        <v>717</v>
      </c>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10" t="str">
        <f>HYPERLINK("http://sigilathenaeum.tumblr.com/post/156599470842","This home is full of stability and love")</f>
        <v>This home is full of stability and love</v>
      </c>
      <c r="B526" s="9" t="s">
        <v>718</v>
      </c>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10" t="str">
        <f>HYPERLINK("sigilathenaeum.tumblr.com/post/156597685753","My loved ones do not suffer")</f>
        <v>My loved ones do not suffer</v>
      </c>
      <c r="B527" s="9" t="s">
        <v>719</v>
      </c>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10" t="str">
        <f>HYPERLINK("http://sigilathenaeum.tumblr.com/post/164948269343","I help my sibling in the best way that they need me")</f>
        <v>I help my sibling in the best way that they need me</v>
      </c>
      <c r="B528" s="9" t="s">
        <v>720</v>
      </c>
      <c r="C528" s="5"/>
      <c r="D528" s="4" t="s">
        <v>6</v>
      </c>
      <c r="E528" s="5"/>
      <c r="F528" s="5"/>
      <c r="G528" s="5"/>
      <c r="H528" s="5"/>
      <c r="I528" s="5"/>
      <c r="J528" s="5"/>
      <c r="K528" s="5"/>
      <c r="L528" s="5"/>
      <c r="M528" s="5"/>
      <c r="N528" s="5"/>
      <c r="O528" s="5"/>
      <c r="P528" s="5"/>
      <c r="Q528" s="5"/>
      <c r="R528" s="5"/>
      <c r="S528" s="5"/>
      <c r="T528" s="5"/>
      <c r="U528" s="5"/>
      <c r="V528" s="5"/>
      <c r="W528" s="5"/>
      <c r="X528" s="5"/>
      <c r="Y528" s="5"/>
      <c r="Z528" s="5"/>
    </row>
    <row r="529">
      <c r="A529" s="10" t="str">
        <f>HYPERLINK("http://sigilathenaeum.tumblr.com/post/166267786660","I can always help my loved ones")</f>
        <v>I can always help my loved ones</v>
      </c>
      <c r="B529" s="9" t="s">
        <v>721</v>
      </c>
      <c r="C529" s="5"/>
      <c r="D529" s="4" t="s">
        <v>6</v>
      </c>
      <c r="E529" s="5"/>
      <c r="F529" s="5"/>
      <c r="G529" s="5"/>
      <c r="H529" s="5"/>
      <c r="I529" s="5"/>
      <c r="J529" s="5"/>
      <c r="K529" s="5"/>
      <c r="L529" s="5"/>
      <c r="M529" s="5"/>
      <c r="N529" s="5"/>
      <c r="O529" s="5"/>
      <c r="P529" s="5"/>
      <c r="Q529" s="5"/>
      <c r="R529" s="5"/>
      <c r="S529" s="5"/>
      <c r="T529" s="5"/>
      <c r="U529" s="5"/>
      <c r="V529" s="5"/>
      <c r="W529" s="5"/>
      <c r="X529" s="5"/>
      <c r="Y529" s="5"/>
      <c r="Z529" s="5"/>
    </row>
    <row r="530">
      <c r="A530" s="10" t="str">
        <f>HYPERLINK("http://sigilathenaeum.tumblr.com/post/166959600742","They are open to receiving the help being offered")</f>
        <v>They are open to receiving the help being offered</v>
      </c>
      <c r="B530" s="9" t="s">
        <v>722</v>
      </c>
      <c r="C530" s="5"/>
      <c r="D530" s="4" t="s">
        <v>6</v>
      </c>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12" t="s">
        <v>723</v>
      </c>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13" t="str">
        <f>HYPERLINK("http://sigilathenaeum.tumblr.com/post/129540203577","I will survive this week")</f>
        <v>I will survive this week</v>
      </c>
      <c r="B534" s="9" t="s">
        <v>724</v>
      </c>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13" t="str">
        <f>HYPERLINK("http://sigilathenaeum.tumblr.com/post/130004486202","I will fight forward and this will not stop me")</f>
        <v>I will fight forward and this will not stop me</v>
      </c>
      <c r="B535" s="9" t="s">
        <v>725</v>
      </c>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13" t="str">
        <f>HYPERLINK("http://sigilathenaeum.tumblr.com/post/128912387307","My pain is lessening; I can get through this")</f>
        <v>My pain is lessening; I can get through this</v>
      </c>
      <c r="B536" s="9" t="s">
        <v>726</v>
      </c>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13" t="str">
        <f>HYPERLINK("http://sigilathenaeum.tumblr.com/post/128964895317","I can get through this")</f>
        <v>I can get through this</v>
      </c>
      <c r="B537" s="9" t="s">
        <v>727</v>
      </c>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13" t="str">
        <f>HYPERLINK("http://sigilathenaeum.tumblr.com/post/130653598667","I am strength; weakness does not define me any longer")</f>
        <v>I am strength; weakness does not define me any longer</v>
      </c>
      <c r="B538" s="9" t="s">
        <v>728</v>
      </c>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13" t="str">
        <f>HYPERLINK("http://sigilathenaeum.tumblr.com/post/132121973802","I will survive living alone in the woods")</f>
        <v>I will survive living alone in the woods</v>
      </c>
      <c r="B539" s="9" t="s">
        <v>729</v>
      </c>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13" t="str">
        <f>HYPERLINK("http://sigilathenaeum.tumblr.com/post/132121973802","I will survive")</f>
        <v>I will survive</v>
      </c>
      <c r="B540" s="9" t="s">
        <v>729</v>
      </c>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10" t="str">
        <f>HYPERLINK("http://sigilathenaeum.tumblr.com/post/151166637776","I will persevere")</f>
        <v>I will persevere</v>
      </c>
      <c r="B541" s="9" t="s">
        <v>730</v>
      </c>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13" t="str">
        <f>HYPERLINK("http://sigilathenaeum.tumblr.com/post/132372544662","A storm is coming and I will meet it head on")</f>
        <v>A storm is coming and I will meet it head on</v>
      </c>
      <c r="B542" s="9" t="s">
        <v>731</v>
      </c>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13" t="str">
        <f>HYPERLINK("http://sigilathenaeum.tumblr.com/post/132635894157","I will survive my life")</f>
        <v>I will survive my life</v>
      </c>
      <c r="B543" s="9" t="s">
        <v>732</v>
      </c>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10" t="str">
        <f>HYPERLINK("http://sigilathenaeum.tumblr.com/post/151159011651","I can survive my home situation")</f>
        <v>I can survive my home situation</v>
      </c>
      <c r="B544" s="9" t="s">
        <v>733</v>
      </c>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13" t="str">
        <f>HYPERLINK("http://sigilathenaeum.tumblr.com/post/133360787032","Always keep fighting")</f>
        <v>Always keep fighting</v>
      </c>
      <c r="B545" s="9" t="s">
        <v>734</v>
      </c>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13" t="str">
        <f>HYPERLINK("http://sigilathenaeum.tumblr.com/post/133732934732","It will not last forever, it will get better")</f>
        <v>It will not last forever, it will get better</v>
      </c>
      <c r="B546" s="9" t="s">
        <v>735</v>
      </c>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13" t="str">
        <f>HYPERLINK("http://sigilathenaeum.tumblr.com/post/154036283083","Things will get better")</f>
        <v>Things will get better</v>
      </c>
      <c r="B547" s="9" t="s">
        <v>736</v>
      </c>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13" t="str">
        <f>HYPERLINK("http://sigilathenaeum.tumblr.com/post/133826892957","This too shall pass")</f>
        <v>This too shall pass</v>
      </c>
      <c r="B548" s="9" t="s">
        <v>737</v>
      </c>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13" t="str">
        <f>HYPERLINK("http://sigilathenaeum.tumblr.com/post/134363240012","My will is iron")</f>
        <v>My will is iron</v>
      </c>
      <c r="B549" s="9" t="s">
        <v>738</v>
      </c>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13" t="str">
        <f>HYPERLINK("http://sigilathenaeum.tumblr.com/post/134821964352","Keep singing through the night")</f>
        <v>Keep singing through the night</v>
      </c>
      <c r="B550" s="9" t="s">
        <v>739</v>
      </c>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13" t="str">
        <f>HYPERLINK("http://sigilathenaeum.tumblr.com/post/135193542077","From the fire I was born and I will rise again")</f>
        <v>From the fire I was born and I will rise again</v>
      </c>
      <c r="B551" s="9" t="s">
        <v>740</v>
      </c>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13" t="str">
        <f>HYPERLINK("http://sigilathenaeum.tumblr.com/post/135280832227","I will survive my week and do an amazing job at it")</f>
        <v>I will survive my week and do an amazing job at it</v>
      </c>
      <c r="B552" s="9" t="s">
        <v>741</v>
      </c>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10" t="str">
        <f>HYPERLINK("http://sigilathenaeum.tumblr.com/post/147818279207","I am stronger than my demons")</f>
        <v>I am stronger than my demons</v>
      </c>
      <c r="B553" s="9" t="s">
        <v>742</v>
      </c>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13" t="str">
        <f>HYPERLINK("http://sigilathenaeum.tumblr.com/post/136782780997","I am unbreakable")</f>
        <v>I am unbreakable</v>
      </c>
      <c r="B554" s="9" t="s">
        <v>743</v>
      </c>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13" t="str">
        <f>HYPERLINK("http://sigilathenaeum.tumblr.com/post/137526490622","You will not break me")</f>
        <v>You will not break me</v>
      </c>
      <c r="B555" s="9" t="s">
        <v>744</v>
      </c>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10" t="str">
        <f>HYPERLINK("http://sigilathenaeum.tumblr.com/post/143138029989","I get through this rough patch")</f>
        <v>I get through this rough patch</v>
      </c>
      <c r="B556" s="9" t="s">
        <v>745</v>
      </c>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10" t="str">
        <f>HYPERLINK("http://sigilathenaeum.tumblr.com/post/167134775746","I am not alone as long as I have myself, I will endure, I will fight")</f>
        <v>I am not alone as long as I have myself, I will endure, I will fight</v>
      </c>
      <c r="B557" s="9" t="s">
        <v>746</v>
      </c>
      <c r="C557" s="5"/>
      <c r="D557" s="4" t="s">
        <v>6</v>
      </c>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12" t="s">
        <v>747</v>
      </c>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13" t="str">
        <f>HYPERLINK("http://sigilathenaeum.tumblr.com/post/128286171867","I have good luck")</f>
        <v>I have good luck</v>
      </c>
      <c r="B561" s="9" t="s">
        <v>748</v>
      </c>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10" t="str">
        <f>HYPERLINK("http://sigilathenaeum.tumblr.com/post/148026137487","My wishes come true")</f>
        <v>My wishes come true</v>
      </c>
      <c r="B562" s="9" t="s">
        <v>749</v>
      </c>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13" t="str">
        <f>HYPERLINK("http://sigilathenaeum.tumblr.com/post/128286171867","Today is a good day")</f>
        <v>Today is a good day</v>
      </c>
      <c r="B563" s="9" t="s">
        <v>748</v>
      </c>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10" t="str">
        <f>HYPERLINK("http://sigilathenaeum.tumblr.com/post/181532961267","All is well")</f>
        <v>All is well</v>
      </c>
      <c r="B564" s="9" t="s">
        <v>750</v>
      </c>
      <c r="C564" s="5"/>
      <c r="D564" s="4" t="s">
        <v>6</v>
      </c>
      <c r="E564" s="5"/>
      <c r="F564" s="5"/>
      <c r="G564" s="5"/>
      <c r="H564" s="5"/>
      <c r="I564" s="5"/>
      <c r="J564" s="5"/>
      <c r="K564" s="5"/>
      <c r="L564" s="5"/>
      <c r="M564" s="5"/>
      <c r="N564" s="5"/>
      <c r="O564" s="5"/>
      <c r="P564" s="5"/>
      <c r="Q564" s="5"/>
      <c r="R564" s="5"/>
      <c r="S564" s="5"/>
      <c r="T564" s="5"/>
      <c r="U564" s="5"/>
      <c r="V564" s="5"/>
      <c r="W564" s="5"/>
      <c r="X564" s="5"/>
      <c r="Y564" s="5"/>
      <c r="Z564" s="5"/>
    </row>
    <row r="565">
      <c r="A565" s="10" t="str">
        <f>HYPERLINK("http://sigilathenaeum.tumblr.com/post/174674058799","___________ has a wonderful and stress free day")</f>
        <v>___________ has a wonderful and stress free day</v>
      </c>
      <c r="B565" s="9" t="s">
        <v>751</v>
      </c>
      <c r="C565" s="5"/>
      <c r="D565" s="4" t="s">
        <v>6</v>
      </c>
      <c r="E565" s="5"/>
      <c r="F565" s="5"/>
      <c r="G565" s="5"/>
      <c r="H565" s="5"/>
      <c r="I565" s="5"/>
      <c r="J565" s="5"/>
      <c r="K565" s="5"/>
      <c r="L565" s="5"/>
      <c r="M565" s="5"/>
      <c r="N565" s="5"/>
      <c r="O565" s="5"/>
      <c r="P565" s="5"/>
      <c r="Q565" s="5"/>
      <c r="R565" s="5"/>
      <c r="S565" s="5"/>
      <c r="T565" s="5"/>
      <c r="U565" s="5"/>
      <c r="V565" s="5"/>
      <c r="W565" s="5"/>
      <c r="X565" s="5"/>
      <c r="Y565" s="5"/>
      <c r="Z565" s="5"/>
    </row>
    <row r="566">
      <c r="A566" s="13" t="str">
        <f>HYPERLINK("http://sigilathenaeum.tumblr.com/post/130030057187","I have strength and luck in my drama performance")</f>
        <v>I have strength and luck in my drama performance</v>
      </c>
      <c r="B566" s="9" t="s">
        <v>752</v>
      </c>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13" t="str">
        <f>HYPERLINK("http://sigilathenaeum.tumblr.com/post/130919693852","I have good luck at my new job")</f>
        <v>I have good luck at my new job</v>
      </c>
      <c r="B567" s="9" t="s">
        <v>753</v>
      </c>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13" t="str">
        <f>HYPERLINK("http://sigilathenaeum.tumblr.com/post/130987436252","I always have more than enough money")</f>
        <v>I always have more than enough money</v>
      </c>
      <c r="B568" s="9" t="s">
        <v>754</v>
      </c>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13" t="str">
        <f>HYPERLINK("http://sigilathenaeum.tumblr.com/post/133039257177","Money flows into my life")</f>
        <v>Money flows into my life</v>
      </c>
      <c r="B569" s="9" t="s">
        <v>755</v>
      </c>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10" t="str">
        <f>HYPERLINK("http://sigilathenaeum.tumblr.com/post/181386060597","I have enough money for traveling")</f>
        <v>I have enough money for traveling</v>
      </c>
      <c r="B570" s="9" t="s">
        <v>756</v>
      </c>
      <c r="C570" s="5"/>
      <c r="D570" s="4" t="s">
        <v>6</v>
      </c>
      <c r="E570" s="5"/>
      <c r="F570" s="5"/>
      <c r="G570" s="5"/>
      <c r="H570" s="5"/>
      <c r="I570" s="5"/>
      <c r="J570" s="5"/>
      <c r="K570" s="5"/>
      <c r="L570" s="5"/>
      <c r="M570" s="5"/>
      <c r="N570" s="5"/>
      <c r="O570" s="5"/>
      <c r="P570" s="5"/>
      <c r="Q570" s="5"/>
      <c r="R570" s="5"/>
      <c r="S570" s="5"/>
      <c r="T570" s="5"/>
      <c r="U570" s="5"/>
      <c r="V570" s="5"/>
      <c r="W570" s="5"/>
      <c r="X570" s="5"/>
      <c r="Y570" s="5"/>
      <c r="Z570" s="5"/>
    </row>
    <row r="571">
      <c r="A571" s="10" t="str">
        <f>HYPERLINK("http://sigilathenaeum.tumblr.com/post/145131724767","I am in tune for receiving prosperity in my life")</f>
        <v>I am in tune for receiving prosperity in my life</v>
      </c>
      <c r="B571" s="9" t="s">
        <v>102</v>
      </c>
      <c r="C571" s="5"/>
      <c r="D571" s="4" t="s">
        <v>6</v>
      </c>
      <c r="E571" s="5"/>
      <c r="F571" s="5"/>
      <c r="G571" s="5"/>
      <c r="H571" s="5"/>
      <c r="I571" s="5"/>
      <c r="J571" s="5"/>
      <c r="K571" s="5"/>
      <c r="L571" s="5"/>
      <c r="M571" s="5"/>
      <c r="N571" s="5"/>
      <c r="O571" s="5"/>
      <c r="P571" s="5"/>
      <c r="Q571" s="5"/>
      <c r="R571" s="5"/>
      <c r="S571" s="5"/>
      <c r="T571" s="5"/>
      <c r="U571" s="5"/>
      <c r="V571" s="5"/>
      <c r="W571" s="5"/>
      <c r="X571" s="5"/>
      <c r="Y571" s="5"/>
      <c r="Z571" s="5"/>
    </row>
    <row r="572">
      <c r="A572" s="10" t="str">
        <f>HYPERLINK("http://sigilathenaeum.tumblr.com/post/181411354590","My life is full of abundance, I have more than enough of the things I need")</f>
        <v>My life is full of abundance, I have more than enough of the things I need</v>
      </c>
      <c r="B572" s="9" t="s">
        <v>757</v>
      </c>
      <c r="C572" s="5"/>
      <c r="D572" s="4" t="s">
        <v>6</v>
      </c>
      <c r="E572" s="5"/>
      <c r="F572" s="5"/>
      <c r="G572" s="5"/>
      <c r="H572" s="5"/>
      <c r="I572" s="5"/>
      <c r="J572" s="5"/>
      <c r="K572" s="5"/>
      <c r="L572" s="5"/>
      <c r="M572" s="5"/>
      <c r="N572" s="5"/>
      <c r="O572" s="5"/>
      <c r="P572" s="5"/>
      <c r="Q572" s="5"/>
      <c r="R572" s="5"/>
      <c r="S572" s="5"/>
      <c r="T572" s="5"/>
      <c r="U572" s="5"/>
      <c r="V572" s="5"/>
      <c r="W572" s="5"/>
      <c r="X572" s="5"/>
      <c r="Y572" s="5"/>
      <c r="Z572" s="5"/>
    </row>
    <row r="573">
      <c r="A573" s="13" t="str">
        <f>HYPERLINK("http://sigilathenaeum.tumblr.com/post/139497560277","I make at least $3,000 a month")</f>
        <v>I make at least $3,000 a month</v>
      </c>
      <c r="B573" s="9" t="s">
        <v>758</v>
      </c>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13" t="str">
        <f>HYPERLINK("http://sigilathenaeum.tumblr.com/post/139745797152","I start building my savings")</f>
        <v>I start building my savings</v>
      </c>
      <c r="B574" s="9" t="s">
        <v>759</v>
      </c>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13" t="str">
        <f>HYPERLINK("http://sigilathenaeum.tumblr.com/post/139745797152","I do not spend money frivolously")</f>
        <v>I do not spend money frivolously</v>
      </c>
      <c r="B575" s="9" t="s">
        <v>759</v>
      </c>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13" t="str">
        <f>HYPERLINK("http://sigilathenaeum.tumblr.com/post/132337312852","I have a bright and happy future ahead of me")</f>
        <v>I have a bright and happy future ahead of me</v>
      </c>
      <c r="B576" s="9" t="s">
        <v>760</v>
      </c>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13" t="str">
        <f>HYPERLINK("http://sigilathenaeum.tumblr.com/post/132874746732","I have fast luck in games of chance")</f>
        <v>I have fast luck in games of chance</v>
      </c>
      <c r="B577" s="9" t="s">
        <v>761</v>
      </c>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10" t="str">
        <f>HYPERLINK("http://sigilathenaeum.tumblr.com/post/166232004660","I have good luck when playing RNG games")</f>
        <v>I have good luck when playing RNG games</v>
      </c>
      <c r="B578" s="9" t="s">
        <v>762</v>
      </c>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13" t="str">
        <f>HYPERLINK("http://sigilathenaeum.tumblr.com/post/134363544332","A fortunate surprise for a birthday present")</f>
        <v>A fortunate surprise for a birthday present</v>
      </c>
      <c r="B579" s="9" t="s">
        <v>763</v>
      </c>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13" t="str">
        <f>HYPERLINK("http://sigilathenaeum.tumblr.com/post/134492253642","My birthday is wonderful, nothing and no one spoils it")</f>
        <v>My birthday is wonderful, nothing and no one spoils it</v>
      </c>
      <c r="B580" s="9" t="s">
        <v>764</v>
      </c>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10" t="str">
        <f>HYPERLINK("http://sigilathenaeum.tumblr.com/post/162294601624","May my birthday go well")</f>
        <v>May my birthday go well</v>
      </c>
      <c r="B581" s="9" t="s">
        <v>765</v>
      </c>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13" t="str">
        <f>HYPERLINK("http://sigilathenaeum.tumblr.com/post/134425689352","I will win this")</f>
        <v>I will win this</v>
      </c>
      <c r="B582" s="9" t="s">
        <v>766</v>
      </c>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13" t="str">
        <f>HYPERLINK("http://sigilathenaeum.tumblr.com/post/134821797307","I will meet my favorite artists")</f>
        <v>I will meet my favorite artists</v>
      </c>
      <c r="B583" s="9" t="s">
        <v>767</v>
      </c>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10" t="str">
        <f>HYPERLINK("http://sigilathenaeum.tumblr.com/post/144183750872","I get to meet BTS")</f>
        <v>I get to meet BTS</v>
      </c>
      <c r="B584" s="9" t="s">
        <v>768</v>
      </c>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13" t="str">
        <f>HYPERLINK("http://sigilathenaeum.tumblr.com/post/139804945092","I win at bingo")</f>
        <v>I win at bingo</v>
      </c>
      <c r="B585" s="9" t="s">
        <v>769</v>
      </c>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13" t="str">
        <f>HYPERLINK("http://sigilathenaeum.tumblr.com/post/140586634042","Luck of the draw")</f>
        <v>Luck of the draw</v>
      </c>
      <c r="B586" s="9" t="s">
        <v>770</v>
      </c>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13" t="str">
        <f>HYPERLINK("http://sigilathenaeum.tumblr.com/post/141031488057","My ex-wife will not take any of my retirement benefits")</f>
        <v>My ex-wife will not take any of my retirement benefits</v>
      </c>
      <c r="B587" s="9" t="s">
        <v>771</v>
      </c>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10" t="str">
        <f>HYPERLINK("http://sigilathenaeum.tumblr.com/post/145619192673","I have luck in my findings")</f>
        <v>I have luck in my findings</v>
      </c>
      <c r="B588" s="9" t="s">
        <v>772</v>
      </c>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10" t="str">
        <f>HYPERLINK("http://sigilathenaeum.tumblr.com/post/174704786318","I am accepted for disability")</f>
        <v>I am accepted for disability</v>
      </c>
      <c r="B589" s="9" t="s">
        <v>773</v>
      </c>
      <c r="C589" s="5"/>
      <c r="D589" s="4" t="s">
        <v>6</v>
      </c>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12" t="s">
        <v>774</v>
      </c>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13" t="str">
        <f>HYPERLINK("http://sigilathenaeum.tumblr.com/post/132443420362","Repello Muggletum")</f>
        <v>Repello Muggletum</v>
      </c>
      <c r="B593" s="9" t="s">
        <v>775</v>
      </c>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13" t="str">
        <f>HYPERLINK("http://sigilathenaeum.tumblr.com/post/132443235442","Episkey")</f>
        <v>Episkey</v>
      </c>
      <c r="B594" s="9" t="s">
        <v>776</v>
      </c>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13" t="str">
        <f>HYPERLINK("http://sigilathenaeum.tumblr.com/post/132442969122","Protego")</f>
        <v>Protego</v>
      </c>
      <c r="B595" s="9" t="s">
        <v>777</v>
      </c>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13" t="str">
        <f>HYPERLINK("http://sigilathenaeum.tumblr.com/post/132442809217","Expecto Patronum")</f>
        <v>Expecto Patronum</v>
      </c>
      <c r="B596" s="9" t="s">
        <v>778</v>
      </c>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12" t="s">
        <v>779</v>
      </c>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13" t="str">
        <f>HYPERLINK("http://sigilathenaeum.tumblr.com/post/128496027727","I do not have bad hair days")</f>
        <v>I do not have bad hair days</v>
      </c>
      <c r="B600" s="9" t="s">
        <v>780</v>
      </c>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13" t="str">
        <f>HYPERLINK("http://sigilathenaeum.tumblr.com/post/127827571712","I stay hydrated")</f>
        <v>I stay hydrated</v>
      </c>
      <c r="B601" s="9" t="s">
        <v>781</v>
      </c>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13" t="str">
        <f>HYPERLINK("http://sigilathenaeum.tumblr.com/post/129664093032","My skin is clear and healthy")</f>
        <v>My skin is clear and healthy</v>
      </c>
      <c r="B602" s="9" t="s">
        <v>782</v>
      </c>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13" t="str">
        <f>HYPERLINK("http://sigilathenaeum.tumblr.com/post/139457363512","My skin is clear and not discolored")</f>
        <v>My skin is clear and not discolored</v>
      </c>
      <c r="B603" s="9" t="s">
        <v>783</v>
      </c>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13" t="str">
        <f>HYPERLINK("http://sigilathenaeum.tumblr.com/post/140639479627","My skin is free of imperfections")</f>
        <v>My skin is free of imperfections</v>
      </c>
      <c r="B604" s="9" t="s">
        <v>784</v>
      </c>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10" t="str">
        <f>HYPERLINK("http://sigilathenaeum.tumblr.com/post/144557858541","My skin thrush will clear up within a month")</f>
        <v>My skin thrush will clear up within a month</v>
      </c>
      <c r="B605" s="9" t="s">
        <v>785</v>
      </c>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10" t="str">
        <f>HYPERLINK("http://sigilathenaeum.tumblr.com/post/162919486241","My skin appears pale")</f>
        <v>My skin appears pale</v>
      </c>
      <c r="B606" s="9" t="s">
        <v>786</v>
      </c>
      <c r="C606" s="5"/>
      <c r="D606" s="4" t="s">
        <v>6</v>
      </c>
      <c r="E606" s="5"/>
      <c r="F606" s="5"/>
      <c r="G606" s="5"/>
      <c r="H606" s="5"/>
      <c r="I606" s="5"/>
      <c r="J606" s="5"/>
      <c r="K606" s="5"/>
      <c r="L606" s="5"/>
      <c r="M606" s="5"/>
      <c r="N606" s="5"/>
      <c r="O606" s="5"/>
      <c r="P606" s="5"/>
      <c r="Q606" s="5"/>
      <c r="R606" s="5"/>
      <c r="S606" s="5"/>
      <c r="T606" s="5"/>
      <c r="U606" s="5"/>
      <c r="V606" s="5"/>
      <c r="W606" s="5"/>
      <c r="X606" s="5"/>
      <c r="Y606" s="5"/>
      <c r="Z606" s="5"/>
    </row>
    <row r="607">
      <c r="A607" s="10" t="str">
        <f>HYPERLINK("http://sigilathenaeum.tumblr.com/post/161057414981","I am not burned by the sun")</f>
        <v>I am not burned by the sun</v>
      </c>
      <c r="B607" s="9" t="s">
        <v>787</v>
      </c>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10" t="str">
        <f>HYPERLINK("http://sigilathenaeum.tumblr.com/post/148024323715","I am protected from sunburn")</f>
        <v>I am protected from sunburn</v>
      </c>
      <c r="B608" s="9" t="s">
        <v>788</v>
      </c>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10" t="str">
        <f>HYPERLINK("http://sigilathenaeum.tumblr.com/post/165984483885","My tan fades quickly")</f>
        <v>My tan fades quickly</v>
      </c>
      <c r="B609" s="9" t="s">
        <v>789</v>
      </c>
      <c r="C609" s="5"/>
      <c r="D609" s="4" t="s">
        <v>6</v>
      </c>
      <c r="E609" s="5"/>
      <c r="F609" s="5"/>
      <c r="G609" s="5"/>
      <c r="H609" s="5"/>
      <c r="I609" s="5"/>
      <c r="J609" s="5"/>
      <c r="K609" s="5"/>
      <c r="L609" s="5"/>
      <c r="M609" s="5"/>
      <c r="N609" s="5"/>
      <c r="O609" s="5"/>
      <c r="P609" s="5"/>
      <c r="Q609" s="5"/>
      <c r="R609" s="5"/>
      <c r="S609" s="5"/>
      <c r="T609" s="5"/>
      <c r="U609" s="5"/>
      <c r="V609" s="5"/>
      <c r="W609" s="5"/>
      <c r="X609" s="5"/>
      <c r="Y609" s="5"/>
      <c r="Z609" s="5"/>
    </row>
    <row r="610">
      <c r="A610" s="10" t="str">
        <f>HYPERLINK("http://sigilathenaeum.tumblr.com/post/150179285520","My piercings do not get infected")</f>
        <v>My piercings do not get infected</v>
      </c>
      <c r="B610" s="9" t="s">
        <v>790</v>
      </c>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13" t="str">
        <f>HYPERLINK("http://sigilathenaeum.tumblr.com/post/138028200917","I do not have under eye bags")</f>
        <v>I do not have under eye bags</v>
      </c>
      <c r="B611" s="9" t="s">
        <v>791</v>
      </c>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13" t="str">
        <f>HYPERLINK("http://sigilathenaeum.tumblr.com/post/138119734762","I do not get styes")</f>
        <v>I do not get styes</v>
      </c>
      <c r="B612" s="9" t="s">
        <v>792</v>
      </c>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10" t="str">
        <f>HYPERLINK("http://sigilathenaeum.tumblr.com/post/164726851307","I am free from hypochondria")</f>
        <v>I am free from hypochondria</v>
      </c>
      <c r="B613" s="9" t="s">
        <v>793</v>
      </c>
      <c r="C613" s="5"/>
      <c r="D613" s="4" t="s">
        <v>6</v>
      </c>
      <c r="E613" s="5"/>
      <c r="F613" s="5"/>
      <c r="G613" s="5"/>
      <c r="H613" s="5"/>
      <c r="I613" s="5"/>
      <c r="J613" s="5"/>
      <c r="K613" s="5"/>
      <c r="L613" s="5"/>
      <c r="M613" s="5"/>
      <c r="N613" s="5"/>
      <c r="O613" s="5"/>
      <c r="P613" s="5"/>
      <c r="Q613" s="5"/>
      <c r="R613" s="5"/>
      <c r="S613" s="5"/>
      <c r="T613" s="5"/>
      <c r="U613" s="5"/>
      <c r="V613" s="5"/>
      <c r="W613" s="5"/>
      <c r="X613" s="5"/>
      <c r="Y613" s="5"/>
      <c r="Z613" s="5"/>
    </row>
    <row r="614">
      <c r="A614" s="13" t="str">
        <f>HYPERLINK("http://sigilathenaeum.tumblr.com/post/129675325087","I heal quickly and completely")</f>
        <v>I heal quickly and completely</v>
      </c>
      <c r="B614" s="9" t="s">
        <v>794</v>
      </c>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13" t="str">
        <f>HYPERLINK("http://sigilathenaeum.tumblr.com/post/137485350247","I heal quickly and do not need surgery")</f>
        <v>I heal quickly and do not need surgery</v>
      </c>
      <c r="B615" s="9" t="s">
        <v>795</v>
      </c>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13" t="str">
        <f>HYPERLINK("http://sigilathenaeum.tumblr.com/post/138453778177","I heal quickly and completely from physical injuries")</f>
        <v>I heal quickly and completely from physical injuries</v>
      </c>
      <c r="B616" s="9" t="s">
        <v>796</v>
      </c>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10" t="str">
        <f>HYPERLINK("http://sigilathenaeum.tumblr.com/post/159873952275","My bruised bones heal quickly")</f>
        <v>My bruised bones heal quickly</v>
      </c>
      <c r="B617" s="9" t="s">
        <v>797</v>
      </c>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10" t="str">
        <f>HYPERLINK("http://sigilathenaeum.tumblr.com/post/147144990289","My eye heals quickly and symmetrically")</f>
        <v>My eye heals quickly and symmetrically</v>
      </c>
      <c r="B618" s="9" t="s">
        <v>798</v>
      </c>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10" t="str">
        <f>HYPERLINK("http://sigilathenaeum.tumblr.com/post/147144990289","My magic heals my vision")</f>
        <v>My magic heals my vision</v>
      </c>
      <c r="B619" s="9" t="s">
        <v>798</v>
      </c>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13" t="str">
        <f>HYPERLINK("http://sigilathenaeum.tumblr.com/post/137417180457","My surgery goes well")</f>
        <v>My surgery goes well</v>
      </c>
      <c r="B620" s="9" t="s">
        <v>799</v>
      </c>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10" t="str">
        <f>HYPERLINK("http://sigilathenaeum.tumblr.com/post/156460785499","All my doctor’s appointments go well")</f>
        <v>All my doctor’s appointments go well</v>
      </c>
      <c r="B621" s="9" t="s">
        <v>800</v>
      </c>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10" t="str">
        <f>HYPERLINK("http://sigilathenaeum.tumblr.com/post/175827375670","My doctor believes me")</f>
        <v>My doctor believes me</v>
      </c>
      <c r="B622" s="9" t="s">
        <v>801</v>
      </c>
      <c r="C622" s="5"/>
      <c r="D622" s="4" t="s">
        <v>6</v>
      </c>
      <c r="E622" s="5"/>
      <c r="F622" s="5"/>
      <c r="G622" s="5"/>
      <c r="H622" s="5"/>
      <c r="I622" s="5"/>
      <c r="J622" s="5"/>
      <c r="K622" s="5"/>
      <c r="L622" s="5"/>
      <c r="M622" s="5"/>
      <c r="N622" s="5"/>
      <c r="O622" s="5"/>
      <c r="P622" s="5"/>
      <c r="Q622" s="5"/>
      <c r="R622" s="5"/>
      <c r="S622" s="5"/>
      <c r="T622" s="5"/>
      <c r="U622" s="5"/>
      <c r="V622" s="5"/>
      <c r="W622" s="5"/>
      <c r="X622" s="5"/>
      <c r="Y622" s="5"/>
      <c r="Z622" s="5"/>
    </row>
    <row r="623">
      <c r="A623" s="10" t="str">
        <f>HYPERLINK("http://sigilathenaeum.tumblr.com/post/181411035404","The doctors know what is wrong with me and how to treat my conditions")</f>
        <v>The doctors know what is wrong with me and how to treat my conditions</v>
      </c>
      <c r="B623" s="9" t="s">
        <v>802</v>
      </c>
      <c r="C623" s="5"/>
      <c r="D623" s="4" t="s">
        <v>6</v>
      </c>
      <c r="E623" s="5"/>
      <c r="F623" s="5"/>
      <c r="G623" s="5"/>
      <c r="H623" s="5"/>
      <c r="I623" s="5"/>
      <c r="J623" s="5"/>
      <c r="K623" s="5"/>
      <c r="L623" s="5"/>
      <c r="M623" s="5"/>
      <c r="N623" s="5"/>
      <c r="O623" s="5"/>
      <c r="P623" s="5"/>
      <c r="Q623" s="5"/>
      <c r="R623" s="5"/>
      <c r="S623" s="5"/>
      <c r="T623" s="5"/>
      <c r="U623" s="5"/>
      <c r="V623" s="5"/>
      <c r="W623" s="5"/>
      <c r="X623" s="5"/>
      <c r="Y623" s="5"/>
      <c r="Z623" s="5"/>
    </row>
    <row r="624">
      <c r="A624" s="13" t="str">
        <f>HYPERLINK("http://sigilathenaeum.tumblr.com/post/156460785499","My test results are in my favor")</f>
        <v>My test results are in my favor</v>
      </c>
      <c r="B624" s="9" t="s">
        <v>800</v>
      </c>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13" t="str">
        <f>HYPERLINK("http://sigilathenaeum.tumblr.com/post/157401136029","I find a treatment that works")</f>
        <v>I find a treatment that works</v>
      </c>
      <c r="B625" s="9" t="s">
        <v>803</v>
      </c>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10" t="str">
        <f>HYPERLINK("http://sigilathenaeum.tumblr.com/post/159844996250","I am free from concussions")</f>
        <v>I am free from concussions</v>
      </c>
      <c r="B626" s="9" t="s">
        <v>804</v>
      </c>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13" t="str">
        <f>HYPERLINK("http://sigilathenaeum.tumblr.com/post/138428972797","I do not have the urge to pick at my skin")</f>
        <v>I do not have the urge to pick at my skin</v>
      </c>
      <c r="B627" s="9" t="s">
        <v>805</v>
      </c>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13" t="str">
        <f>HYPERLINK("http://sigilathenaeum.tumblr.com/post/129879585512","I will smoke less cigarettes")</f>
        <v>I will smoke less cigarettes</v>
      </c>
      <c r="B628" s="9" t="s">
        <v>806</v>
      </c>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13" t="str">
        <f>HYPERLINK("http://sigilathenaeum.tumblr.com/post/132874975007","I am free of all desire to smoke")</f>
        <v>I am free of all desire to smoke</v>
      </c>
      <c r="B629" s="9" t="s">
        <v>807</v>
      </c>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13" t="str">
        <f>HYPERLINK("http://sigilathenaeum.tumblr.com/post/138504597767","I stop smoking marijuana")</f>
        <v>I stop smoking marijuana</v>
      </c>
      <c r="B630" s="9" t="s">
        <v>808</v>
      </c>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13" t="str">
        <f>HYPERLINK("http://sigilathenaeum.tumblr.com/post/129959478407","This oak will grow to be mighty, strong, and healthy")</f>
        <v>This oak will grow to be mighty, strong, and healthy</v>
      </c>
      <c r="B631" s="9" t="s">
        <v>809</v>
      </c>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13" t="str">
        <f>HYPERLINK("http://sigilathenaeum.tumblr.com/post/129992015202","I will conceive a happy, healthy baby")</f>
        <v>I will conceive a happy, healthy baby</v>
      </c>
      <c r="B632" s="9" t="s">
        <v>810</v>
      </c>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13" t="str">
        <f>HYPERLINK("http://sigilathenaeum.tumblr.com/post/137953273417","My womb is a safe place")</f>
        <v>My womb is a safe place</v>
      </c>
      <c r="B633" s="9" t="s">
        <v>811</v>
      </c>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13" t="str">
        <f>HYPERLINK("http://sigilathenaeum.tumblr.com/post/136288889032","This birth will be safe and healthy")</f>
        <v>This birth will be safe and healthy</v>
      </c>
      <c r="B634" s="9" t="s">
        <v>812</v>
      </c>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13" t="str">
        <f>HYPERLINK("http://sigilathenaeum.tumblr.com/post/140639094917","I do not miscarry")</f>
        <v>I do not miscarry</v>
      </c>
      <c r="B635" s="9" t="s">
        <v>813</v>
      </c>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13" t="str">
        <f>HYPERLINK("http://sigilathenaeum.tumblr.com/post/139457456467","I do not get pregnant")</f>
        <v>I do not get pregnant</v>
      </c>
      <c r="B636" s="9" t="s">
        <v>814</v>
      </c>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13" t="str">
        <f>HYPERLINK("http://sigilathenaeum.tumblr.com/post/163717330057","Fertility")</f>
        <v>Fertility</v>
      </c>
      <c r="B637" s="9" t="s">
        <v>815</v>
      </c>
      <c r="C637" s="5"/>
      <c r="D637" s="4" t="s">
        <v>6</v>
      </c>
      <c r="E637" s="5"/>
      <c r="F637" s="5"/>
      <c r="G637" s="5"/>
      <c r="H637" s="5"/>
      <c r="I637" s="5"/>
      <c r="J637" s="5"/>
      <c r="K637" s="5"/>
      <c r="L637" s="5"/>
      <c r="M637" s="5"/>
      <c r="N637" s="5"/>
      <c r="O637" s="5"/>
      <c r="P637" s="5"/>
      <c r="Q637" s="5"/>
      <c r="R637" s="5"/>
      <c r="S637" s="5"/>
      <c r="T637" s="5"/>
      <c r="U637" s="5"/>
      <c r="V637" s="5"/>
      <c r="W637" s="5"/>
      <c r="X637" s="5"/>
      <c r="Y637" s="5"/>
      <c r="Z637" s="5"/>
    </row>
    <row r="638">
      <c r="A638" s="13" t="str">
        <f>HYPERLINK("http://sigilathenaeum.tumblr.com/post/130787968047","I am sterile")</f>
        <v>I am sterile</v>
      </c>
      <c r="B638" s="9" t="s">
        <v>816</v>
      </c>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13" t="str">
        <f>HYPERLINK("http://sigilathenaeum.tumblr.com/post/130004486202","I will be correctly diagnosed")</f>
        <v>I will be correctly diagnosed</v>
      </c>
      <c r="B639" s="9" t="s">
        <v>725</v>
      </c>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13" t="str">
        <f>HYPERLINK("http://sigilathenaeum.tumblr.com/post/130580125512","I have excellent physical coordination")</f>
        <v>I have excellent physical coordination</v>
      </c>
      <c r="B640" s="9" t="s">
        <v>817</v>
      </c>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13" t="str">
        <f>HYPERLINK("http://sigilathenaeum.tumblr.com/post/130857567407","I appear glowing, ethereal, and beautiful")</f>
        <v>I appear glowing, ethereal, and beautiful</v>
      </c>
      <c r="B641" s="9" t="s">
        <v>818</v>
      </c>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13" t="str">
        <f>HYPERLINK("http://sigilathenaeum.tumblr.com/post/131062095662","My braces work quickly, painlessly, and without problems")</f>
        <v>My braces work quickly, painlessly, and without problems</v>
      </c>
      <c r="B642" s="9" t="s">
        <v>819</v>
      </c>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13" t="str">
        <f>HYPERLINK("http://sigilathenaeum.tumblr.com/post/141467604592","My teeth are strong and do not get cavities")</f>
        <v>My teeth are strong and do not get cavities</v>
      </c>
      <c r="B643" s="9" t="s">
        <v>820</v>
      </c>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13" t="str">
        <f>HYPERLINK("http://sigilathenaeum.tumblr.com/post/134166485362","My teeth are perfect in all ways and remain so")</f>
        <v>My teeth are perfect in all ways and remain so</v>
      </c>
      <c r="B644" s="9" t="s">
        <v>821</v>
      </c>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10" t="str">
        <f>HYPERLINK("http://sigilathenaeum.tumblr.com/post/144174938924","My teeth are aligned")</f>
        <v>My teeth are aligned</v>
      </c>
      <c r="B645" s="9" t="s">
        <v>822</v>
      </c>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13" t="str">
        <f>HYPERLINK("http://sigilathenaeum.tumblr.com/post/138097416617","My wisdom teeth do not cause me pain")</f>
        <v>My wisdom teeth do not cause me pain</v>
      </c>
      <c r="B646" s="9" t="s">
        <v>823</v>
      </c>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10" t="str">
        <f>HYPERLINK("http://sigilathenaeum.tumblr.com/post/144584902727","My teeth cause me no pain")</f>
        <v>My teeth cause me no pain</v>
      </c>
      <c r="B647" s="9" t="s">
        <v>824</v>
      </c>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13" t="str">
        <f>HYPERLINK("http://sigilathenaeum.tumblr.com/post/131783835602","I resist the urge for sugar")</f>
        <v>I resist the urge for sugar</v>
      </c>
      <c r="B648" s="9" t="s">
        <v>825</v>
      </c>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13" t="str">
        <f>HYPERLINK("http://sigilathenaeum.tumblr.com/post/134890152442","I resist the urge to eat gluten")</f>
        <v>I resist the urge to eat gluten</v>
      </c>
      <c r="B649" s="9" t="s">
        <v>826</v>
      </c>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13" t="str">
        <f>HYPERLINK("http://sigilathenaeum.tumblr.com/post/138453486942","I do not have the urge to eat junk food")</f>
        <v>I do not have the urge to eat junk food</v>
      </c>
      <c r="B650" s="9" t="s">
        <v>827</v>
      </c>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13" t="str">
        <f>HYPERLINK("http://sigilathenaeum.tumblr.com/post/133994645647","I have a healthy relationship with food")</f>
        <v>I have a healthy relationship with food</v>
      </c>
      <c r="B651" s="9" t="s">
        <v>828</v>
      </c>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13" t="str">
        <f>HYPERLINK("http://sigilathenaeum.tumblr.com/post/140339210477","I do not overeat")</f>
        <v>I do not overeat</v>
      </c>
      <c r="B652" s="9" t="s">
        <v>829</v>
      </c>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13" t="str">
        <f>HYPERLINK("http://sigilathenaeum.tumblr.com/post/140638966332","I am not constantly hungry even when full")</f>
        <v>I am not constantly hungry even when full</v>
      </c>
      <c r="B653" s="9" t="s">
        <v>830</v>
      </c>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13" t="str">
        <f>HYPERLINK("http://sigilathenaeum.tumblr.com/post/141467407672","I do not forget to eat")</f>
        <v>I do not forget to eat</v>
      </c>
      <c r="B654" s="9" t="s">
        <v>831</v>
      </c>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13" t="str">
        <f>HYPERLINK("http://sigilathenaeum.tumblr.com/post/131920847667","I will reach my goal weight soon and in a healthy manner")</f>
        <v>I will reach my goal weight soon and in a healthy manner</v>
      </c>
      <c r="B655" s="9" t="s">
        <v>832</v>
      </c>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13" t="str">
        <f>HYPERLINK("http://sigilathenaeum.tumblr.com/post/135681855192","I stay motivated to lose weight")</f>
        <v>I stay motivated to lose weight</v>
      </c>
      <c r="B656" s="9" t="s">
        <v>833</v>
      </c>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13" t="str">
        <f>HYPERLINK("http://sigilathenaeum.tumblr.com/post/134492312912","I am overcoming my eating disorder")</f>
        <v>I am overcoming my eating disorder</v>
      </c>
      <c r="B657" s="9" t="s">
        <v>834</v>
      </c>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10" t="str">
        <f>HYPERLINK("http://sigilathenaeum.tumblr.com/post/166122801902","I recover from my eating disorder")</f>
        <v>I recover from my eating disorder</v>
      </c>
      <c r="B658" s="9" t="s">
        <v>835</v>
      </c>
      <c r="C658" s="5"/>
      <c r="D658" s="4" t="s">
        <v>6</v>
      </c>
      <c r="E658" s="5"/>
      <c r="F658" s="5"/>
      <c r="G658" s="5"/>
      <c r="H658" s="5"/>
      <c r="I658" s="5"/>
      <c r="J658" s="5"/>
      <c r="K658" s="5"/>
      <c r="L658" s="5"/>
      <c r="M658" s="5"/>
      <c r="N658" s="5"/>
      <c r="O658" s="5"/>
      <c r="P658" s="5"/>
      <c r="Q658" s="5"/>
      <c r="R658" s="5"/>
      <c r="S658" s="5"/>
      <c r="T658" s="5"/>
      <c r="U658" s="5"/>
      <c r="V658" s="5"/>
      <c r="W658" s="5"/>
      <c r="X658" s="5"/>
      <c r="Y658" s="5"/>
      <c r="Z658" s="5"/>
    </row>
    <row r="659">
      <c r="A659" s="13" t="str">
        <f>HYPERLINK("http://sigilathenaeum.tumblr.com/post/139497500357","I deserve to eat")</f>
        <v>I deserve to eat</v>
      </c>
      <c r="B659" s="9" t="s">
        <v>836</v>
      </c>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13" t="str">
        <f>HYPERLINK("http://sigilathenaeum.tumblr.com/post/137907038567","I beat my binge eating disorder")</f>
        <v>I beat my binge eating disorder</v>
      </c>
      <c r="B660" s="9" t="s">
        <v>837</v>
      </c>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13" t="str">
        <f>HYPERLINK("http://sigilathenaeum.tumblr.com/post/132641745242","My bones mend painlessly")</f>
        <v>My bones mend painlessly</v>
      </c>
      <c r="B661" s="9" t="s">
        <v>838</v>
      </c>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13" t="str">
        <f>HYPERLINK("http://sigilathenaeum.tumblr.com/post/132641359412","I am free of pain")</f>
        <v>I am free of pain</v>
      </c>
      <c r="B662" s="9" t="s">
        <v>839</v>
      </c>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13" t="str">
        <f>HYPERLINK("http://sigilathenaeum.tumblr.com/post/138504739982","I am free from back pain")</f>
        <v>I am free from back pain</v>
      </c>
      <c r="B663" s="9" t="s">
        <v>840</v>
      </c>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13" t="str">
        <f>HYPERLINK("http://sigilathenaeum.tumblr.com/post/143135745007","I am free from chronic pain")</f>
        <v>I am free from chronic pain</v>
      </c>
      <c r="B664" s="9" t="s">
        <v>841</v>
      </c>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13" t="str">
        <f>HYPERLINK("http://sigilathenaeum.tumblr.com/post/139403162622","I will overcome this pain")</f>
        <v>I will overcome this pain</v>
      </c>
      <c r="B665" s="9" t="s">
        <v>842</v>
      </c>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10" t="str">
        <f>HYPERLINK("http://sigilathenaeum.tumblr.com/post/162919920818","My spine readjusts and realigns towards a healthier state")</f>
        <v>My spine readjusts and realigns towards a healthier state</v>
      </c>
      <c r="B666" s="9" t="s">
        <v>843</v>
      </c>
      <c r="C666" s="5"/>
      <c r="D666" s="4" t="s">
        <v>6</v>
      </c>
      <c r="E666" s="5"/>
      <c r="F666" s="5"/>
      <c r="G666" s="5"/>
      <c r="H666" s="5"/>
      <c r="I666" s="5"/>
      <c r="J666" s="5"/>
      <c r="K666" s="5"/>
      <c r="L666" s="5"/>
      <c r="M666" s="5"/>
      <c r="N666" s="5"/>
      <c r="O666" s="5"/>
      <c r="P666" s="5"/>
      <c r="Q666" s="5"/>
      <c r="R666" s="5"/>
      <c r="S666" s="5"/>
      <c r="T666" s="5"/>
      <c r="U666" s="5"/>
      <c r="V666" s="5"/>
      <c r="W666" s="5"/>
      <c r="X666" s="5"/>
      <c r="Y666" s="5"/>
      <c r="Z666" s="5"/>
    </row>
    <row r="667">
      <c r="A667" s="13" t="str">
        <f>HYPERLINK("http://sigilathenaeum.tumblr.com/post/134068802032","I do not have migraines or headaches")</f>
        <v>I do not have migraines or headaches</v>
      </c>
      <c r="B667" s="9" t="s">
        <v>844</v>
      </c>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10" t="str">
        <f>HYPERLINK("http://sigilathenaeum.tumblr.com/post/155137175179","My body will not give up")</f>
        <v>My body will not give up</v>
      </c>
      <c r="B668" s="9" t="s">
        <v>845</v>
      </c>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13" t="str">
        <f>HYPERLINK("http://sigilathenaeum.tumblr.com/post/133969036712","I am free from joint and muscle pain")</f>
        <v>I am free from joint and muscle pain</v>
      </c>
      <c r="B669" s="9" t="s">
        <v>846</v>
      </c>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13" t="str">
        <f>HYPERLINK("http://sigilathenaeum.tumblr.com/post/134661063712","I move easily and without pain")</f>
        <v>I move easily and without pain</v>
      </c>
      <c r="B670" s="9" t="s">
        <v>847</v>
      </c>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13" t="str">
        <f>HYPERLINK("http://sigilathenaeum.tumblr.com/post/140975399152","My knees are strong and healthy")</f>
        <v>My knees are strong and healthy</v>
      </c>
      <c r="B671" s="9" t="s">
        <v>848</v>
      </c>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10" t="str">
        <f>HYPERLINK("http://sigilathenaeum.tumblr.com/post/148024323715","My ankles are strong and healthy")</f>
        <v>My ankles are strong and healthy</v>
      </c>
      <c r="B672" s="9" t="s">
        <v>788</v>
      </c>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13" t="str">
        <f>HYPERLINK("http://sigilathenaeum.tumblr.com/post/136626612042","I am free from swelling and joint pain")</f>
        <v>I am free from swelling and joint pain</v>
      </c>
      <c r="B673" s="9" t="s">
        <v>849</v>
      </c>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13" t="str">
        <f>HYPERLINK("http://sigilathenaeum.tumblr.com/post/138453376442","My fibromyalgia does not flare up")</f>
        <v>My fibromyalgia does not flare up</v>
      </c>
      <c r="B674" s="9" t="s">
        <v>850</v>
      </c>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13" t="str">
        <f>HYPERLINK("http://sigilathenaeum.tumblr.com/post/133433999862","I am immune to premenstrual tension")</f>
        <v>I am immune to premenstrual tension</v>
      </c>
      <c r="B675" s="9" t="s">
        <v>851</v>
      </c>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10" t="str">
        <f>HYPERLINK("http://sigilathenaeum.tumblr.com/post/159379420472","My pineal gland opens quickly and with ease")</f>
        <v>My pineal gland opens quickly and with ease</v>
      </c>
      <c r="B676" s="9" t="s">
        <v>852</v>
      </c>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13" t="str">
        <f>HYPERLINK("http://sigilathenaeum.tumblr.com/post/133968477007","I will get my menstrual cycle")</f>
        <v>I will get my menstrual cycle</v>
      </c>
      <c r="B677" s="9" t="s">
        <v>853</v>
      </c>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13" t="str">
        <f>HYPERLINK("http://sigilathenaeum.tumblr.com/post/134660788827","My menstrual cycle is light and quick")</f>
        <v>My menstrual cycle is light and quick</v>
      </c>
      <c r="B678" s="9" t="s">
        <v>854</v>
      </c>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13" t="str">
        <f>HYPERLINK("http://sigilathenaeum.tumblr.com/post/139746037197","My period starts on time")</f>
        <v>My period starts on time</v>
      </c>
      <c r="B679" s="9" t="s">
        <v>855</v>
      </c>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10" t="str">
        <f>HYPERLINK("http://sigilathenaeum.tumblr.com/post/175723477109","My period comes without cramps")</f>
        <v>My period comes without cramps</v>
      </c>
      <c r="B680" s="9" t="s">
        <v>856</v>
      </c>
      <c r="C680" s="5"/>
      <c r="D680" s="4" t="s">
        <v>6</v>
      </c>
      <c r="E680" s="5"/>
      <c r="F680" s="5"/>
      <c r="G680" s="5"/>
      <c r="H680" s="5"/>
      <c r="I680" s="5"/>
      <c r="J680" s="5"/>
      <c r="K680" s="5"/>
      <c r="L680" s="5"/>
      <c r="M680" s="5"/>
      <c r="N680" s="5"/>
      <c r="O680" s="5"/>
      <c r="P680" s="5"/>
      <c r="Q680" s="5"/>
      <c r="R680" s="5"/>
      <c r="S680" s="5"/>
      <c r="T680" s="5"/>
      <c r="U680" s="5"/>
      <c r="V680" s="5"/>
      <c r="W680" s="5"/>
      <c r="X680" s="5"/>
      <c r="Y680" s="5"/>
      <c r="Z680" s="5"/>
    </row>
    <row r="681">
      <c r="A681" s="13" t="str">
        <f>HYPERLINK("http://sigilathenaeum.tumblr.com/post/140535065137","My tampons go in with ease")</f>
        <v>My tampons go in with ease</v>
      </c>
      <c r="B681" s="9" t="s">
        <v>857</v>
      </c>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10" t="str">
        <f>HYPERLINK("http://sigilathenaeum.tumblr.com/post/144591107816","I am free of epileptic seizures")</f>
        <v>I am free of epileptic seizures</v>
      </c>
      <c r="B682" s="9" t="s">
        <v>858</v>
      </c>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13" t="str">
        <f>HYPERLINK("http://sigilathenaeum.tumblr.com/post/134363390217","My eyes are a beautiful blue")</f>
        <v>My eyes are a beautiful blue</v>
      </c>
      <c r="B683" s="9" t="s">
        <v>859</v>
      </c>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13" t="str">
        <f>HYPERLINK("http://sigilathenaeum.tumblr.com/post/141031300312","My eyes appear lighter")</f>
        <v>My eyes appear lighter</v>
      </c>
      <c r="B684" s="9" t="s">
        <v>860</v>
      </c>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13" t="str">
        <f>HYPERLINK("http://sigilathenaeum.tumblr.com/post/134492169627","I have perfect eyesight")</f>
        <v>I have perfect eyesight</v>
      </c>
      <c r="B685" s="9" t="s">
        <v>861</v>
      </c>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13" t="str">
        <f>HYPERLINK("http://sigilathenaeum.tumblr.com/post/134435224082","I get over my chicken pox quickly and painlessly")</f>
        <v>I get over my chicken pox quickly and painlessly</v>
      </c>
      <c r="B686" s="9" t="s">
        <v>862</v>
      </c>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13" t="str">
        <f>HYPERLINK("http://sigilathenaeum.tumblr.com/post/134435224082","I do not itch and have no urge to scratch")</f>
        <v>I do not itch and have no urge to scratch</v>
      </c>
      <c r="B687" s="9" t="s">
        <v>862</v>
      </c>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10" t="str">
        <f>HYPERLINK("http://sigilathenaeum.tumblr.com/post/166759493373","I resist the urge to scratch my tattoo")</f>
        <v>I resist the urge to scratch my tattoo</v>
      </c>
      <c r="B688" s="9" t="s">
        <v>863</v>
      </c>
      <c r="C688" s="5"/>
      <c r="D688" s="4" t="s">
        <v>6</v>
      </c>
      <c r="E688" s="5"/>
      <c r="F688" s="5"/>
      <c r="G688" s="5"/>
      <c r="H688" s="5"/>
      <c r="I688" s="5"/>
      <c r="J688" s="5"/>
      <c r="K688" s="5"/>
      <c r="L688" s="5"/>
      <c r="M688" s="5"/>
      <c r="N688" s="5"/>
      <c r="O688" s="5"/>
      <c r="P688" s="5"/>
      <c r="Q688" s="5"/>
      <c r="R688" s="5"/>
      <c r="S688" s="5"/>
      <c r="T688" s="5"/>
      <c r="U688" s="5"/>
      <c r="V688" s="5"/>
      <c r="W688" s="5"/>
      <c r="X688" s="5"/>
      <c r="Y688" s="5"/>
      <c r="Z688" s="5"/>
    </row>
    <row r="689">
      <c r="A689" s="13" t="str">
        <f>HYPERLINK("http://sigilathenaeum.tumblr.com/post/140639479627","My scars are healed and disappear")</f>
        <v>My scars are healed and disappear</v>
      </c>
      <c r="B689" s="9" t="s">
        <v>784</v>
      </c>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13" t="str">
        <f>HYPERLINK("http://sigilathenaeum.tumblr.com/post/134492635312","My scars are not seen")</f>
        <v>My scars are not seen</v>
      </c>
      <c r="B690" s="9" t="s">
        <v>864</v>
      </c>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13" t="str">
        <f>HYPERLINK("http://sigilathenaeum.tumblr.com/post/134492128582","I have a lean, well-toned body")</f>
        <v>I have a lean, well-toned body</v>
      </c>
      <c r="B691" s="9" t="s">
        <v>865</v>
      </c>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13" t="str">
        <f>HYPERLINK("http://sigilathenaeum.tumblr.com/post/140339253232","I build muscle and lose fat without excess")</f>
        <v>I build muscle and lose fat without excess</v>
      </c>
      <c r="B692" s="9" t="s">
        <v>866</v>
      </c>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10" t="str">
        <f>HYPERLINK("http://sigilathenaeum.tumblr.com/post/148026749307","I have the same high amount of energy every day for doing my daily exercises")</f>
        <v>I have the same high amount of energy every day for doing my daily exercises</v>
      </c>
      <c r="B693" s="9" t="s">
        <v>867</v>
      </c>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13" t="str">
        <f>HYPERLINK("http://sigilathenaeum.tumblr.com/post/134492128582","I feel great when I exercise")</f>
        <v>I feel great when I exercise</v>
      </c>
      <c r="B694" s="9" t="s">
        <v>865</v>
      </c>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13" t="str">
        <f>HYPERLINK("http://sigilathenaeum.tumblr.com/post/135651204542","My exercises pay off quickly and fully")</f>
        <v>My exercises pay off quickly and fully</v>
      </c>
      <c r="B695" s="9" t="s">
        <v>868</v>
      </c>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10" t="str">
        <f>HYPERLINK("http://sigilathenaeum.tumblr.com/post/181562142890","Energy flows through my body as I exercise")</f>
        <v>Energy flows through my body as I exercise</v>
      </c>
      <c r="B696" s="9" t="s">
        <v>869</v>
      </c>
      <c r="C696" s="5"/>
      <c r="D696" s="4" t="s">
        <v>6</v>
      </c>
      <c r="E696" s="5"/>
      <c r="F696" s="5"/>
      <c r="G696" s="5"/>
      <c r="H696" s="5"/>
      <c r="I696" s="5"/>
      <c r="J696" s="5"/>
      <c r="K696" s="5"/>
      <c r="L696" s="5"/>
      <c r="M696" s="5"/>
      <c r="N696" s="5"/>
      <c r="O696" s="5"/>
      <c r="P696" s="5"/>
      <c r="Q696" s="5"/>
      <c r="R696" s="5"/>
      <c r="S696" s="5"/>
      <c r="T696" s="5"/>
      <c r="U696" s="5"/>
      <c r="V696" s="5"/>
      <c r="W696" s="5"/>
      <c r="X696" s="5"/>
      <c r="Y696" s="5"/>
      <c r="Z696" s="5"/>
    </row>
    <row r="697">
      <c r="A697" s="13" t="str">
        <f>HYPERLINK("http://sigilathenaeum.tumblr.com/post/132546014547","My work outs pay off")</f>
        <v>My work outs pay off</v>
      </c>
      <c r="B697" s="9" t="s">
        <v>870</v>
      </c>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13" t="str">
        <f>HYPERLINK("http://sigilathenaeum.tumblr.com/post/134805995412","I am not sore from exercising")</f>
        <v>I am not sore from exercising</v>
      </c>
      <c r="B698" s="9" t="s">
        <v>871</v>
      </c>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13" t="str">
        <f>HYPERLINK("http://sigilathenaeum.tumblr.com/post/140277834047","I remain dedicated to working out")</f>
        <v>I remain dedicated to working out</v>
      </c>
      <c r="B699" s="9" t="s">
        <v>872</v>
      </c>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10" t="str">
        <f>HYPERLINK("http://sigilathenaeum.tumblr.com/post/159844183234","I stick to my exercise plans")</f>
        <v>I stick to my exercise plans</v>
      </c>
      <c r="B700" s="9" t="s">
        <v>873</v>
      </c>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13" t="str">
        <f>HYPERLINK("http://sigilathenaeum.tumblr.com/post/137649770447","I achieve my desired body in a healthy manner")</f>
        <v>I achieve my desired body in a healthy manner</v>
      </c>
      <c r="B701" s="9" t="s">
        <v>874</v>
      </c>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10" t="str">
        <f>HYPERLINK("http://sigilathenaeum.tumblr.com/post/148023201056","I do not feel dead after walking")</f>
        <v>I do not feel dead after walking</v>
      </c>
      <c r="B702" s="9" t="s">
        <v>875</v>
      </c>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13" t="str">
        <f>HYPERLINK("http://sigilathenaeum.tumblr.com/post/134746619362","I am immune to the virus transmitted by the dengue mosquito")</f>
        <v>I am immune to the virus transmitted by the dengue mosquito</v>
      </c>
      <c r="B703" s="9" t="s">
        <v>876</v>
      </c>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13" t="str">
        <f>HYPERLINK("http://sigilathenaeum.tumblr.com/post/138933408072","I am immune to all mosquito transmitted illnesses")</f>
        <v>I am immune to all mosquito transmitted illnesses</v>
      </c>
      <c r="B704" s="9" t="s">
        <v>877</v>
      </c>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13" t="str">
        <f>HYPERLINK("http://sigilathenaeum.tumblr.com/post/138559213937","My immune system is strong and healthy")</f>
        <v>My immune system is strong and healthy</v>
      </c>
      <c r="B705" s="9" t="s">
        <v>878</v>
      </c>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13" t="str">
        <f>HYPERLINK("http://sigilathenaeum.tumblr.com/post/134553366947","My hair grows back quickly")</f>
        <v>My hair grows back quickly</v>
      </c>
      <c r="B706" s="9" t="s">
        <v>879</v>
      </c>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13" t="str">
        <f>HYPERLINK("http://sigilathenaeum.tumblr.com/post/134746149577","My hair grows quickly")</f>
        <v>My hair grows quickly</v>
      </c>
      <c r="B707" s="9" t="s">
        <v>880</v>
      </c>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13" t="str">
        <f>HYPERLINK("http://sigilathenaeum.tumblr.com/post/134952038682","My hair stays short and does not grow")</f>
        <v>My hair stays short and does not grow</v>
      </c>
      <c r="B708" s="9" t="s">
        <v>881</v>
      </c>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10" t="str">
        <f>HYPERLINK("http://sigilathenaeum.tumblr.com/post/144588007125","My hair grows long and healthy")</f>
        <v>My hair grows long and healthy</v>
      </c>
      <c r="B709" s="9" t="s">
        <v>882</v>
      </c>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13" t="str">
        <f>HYPERLINK("http://sigilathenaeum.tumblr.com/post/135651247572","My hair is unnoticed")</f>
        <v>My hair is unnoticed</v>
      </c>
      <c r="B710" s="9" t="s">
        <v>883</v>
      </c>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13" t="str">
        <f>HYPERLINK("http://sigilathenaeum.tumblr.com/post/136195521032","My hair is long and healthy")</f>
        <v>My hair is long and healthy</v>
      </c>
      <c r="B711" s="9" t="s">
        <v>884</v>
      </c>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13" t="str">
        <f>HYPERLINK("http://sigilathenaeum.tumblr.com/post/135193906982","My eyebrows appear full and even")</f>
        <v>My eyebrows appear full and even</v>
      </c>
      <c r="B712" s="9" t="s">
        <v>885</v>
      </c>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10" t="str">
        <f>HYPERLINK("http://sigilathenaeum.tumblr.com/post/145621547387","I am not judged for my body hair")</f>
        <v>I am not judged for my body hair</v>
      </c>
      <c r="B713" s="9" t="s">
        <v>886</v>
      </c>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13" t="str">
        <f>HYPERLINK("http://sigilathenaeum.tumblr.com/post/135345850757","I am in good health")</f>
        <v>I am in good health</v>
      </c>
      <c r="B714" s="9" t="s">
        <v>691</v>
      </c>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13" t="str">
        <f>HYPERLINK("http://sigilathenaeum.tumblr.com/post/135344826947","My nails grow fast and strong")</f>
        <v>My nails grow fast and strong</v>
      </c>
      <c r="B715" s="9" t="s">
        <v>887</v>
      </c>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13" t="str">
        <f>HYPERLINK("http://sigilathenaeum.tumblr.com/post/140639191222","I stop peeling my nails")</f>
        <v>I stop peeling my nails</v>
      </c>
      <c r="B716" s="9" t="s">
        <v>888</v>
      </c>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13" t="str">
        <f>HYPERLINK("http://sigilathenaeum.tumblr.com/post/135409092212","I am aesthetically pleasing")</f>
        <v>I am aesthetically pleasing</v>
      </c>
      <c r="B717" s="9" t="s">
        <v>889</v>
      </c>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13" t="str">
        <f>HYPERLINK("http://sigilathenaeum.tumblr.com/post/135651344117","My face appears symmetrical")</f>
        <v>My face appears symmetrical</v>
      </c>
      <c r="B718" s="9" t="s">
        <v>890</v>
      </c>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13" t="str">
        <f>HYPERLINK("http://sigilathenaeum.tumblr.com/post/141104855512","My cheekbones appear prominent")</f>
        <v>My cheekbones appear prominent</v>
      </c>
      <c r="B719" s="9" t="s">
        <v>891</v>
      </c>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13" t="str">
        <f>HYPERLINK("http://sigilathenaeum.tumblr.com/post/141031300312","My lips are full and luscious")</f>
        <v>My lips are full and luscious</v>
      </c>
      <c r="B720" s="9" t="s">
        <v>860</v>
      </c>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10" t="str">
        <f>HYPERLINK("http://sigilathenaeum.tumblr.com/post/167063302285","My eyeliner is on point")</f>
        <v>My eyeliner is on point</v>
      </c>
      <c r="B721" s="9" t="s">
        <v>892</v>
      </c>
      <c r="C721" s="5"/>
      <c r="D721" s="4" t="s">
        <v>6</v>
      </c>
      <c r="E721" s="5"/>
      <c r="F721" s="5"/>
      <c r="G721" s="5"/>
      <c r="H721" s="5"/>
      <c r="I721" s="5"/>
      <c r="J721" s="5"/>
      <c r="K721" s="5"/>
      <c r="L721" s="5"/>
      <c r="M721" s="5"/>
      <c r="N721" s="5"/>
      <c r="O721" s="5"/>
      <c r="P721" s="5"/>
      <c r="Q721" s="5"/>
      <c r="R721" s="5"/>
      <c r="S721" s="5"/>
      <c r="T721" s="5"/>
      <c r="U721" s="5"/>
      <c r="V721" s="5"/>
      <c r="W721" s="5"/>
      <c r="X721" s="5"/>
      <c r="Y721" s="5"/>
      <c r="Z721" s="5"/>
    </row>
    <row r="722">
      <c r="A722" s="13" t="str">
        <f>HYPERLINK("http://sigilathenaeum.tumblr.com/post/139008025862","I am photogenic")</f>
        <v>I am photogenic</v>
      </c>
      <c r="B722" s="9" t="s">
        <v>893</v>
      </c>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10" t="str">
        <f>HYPERLINK("http://sigilathenaeum.tumblr.com/post/145616943519","I am attractive while candid")</f>
        <v>I am attractive while candid</v>
      </c>
      <c r="B723" s="9" t="s">
        <v>894</v>
      </c>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10" t="str">
        <f>HYPERLINK("http://sigilathenaeum.tumblr.com/post/147143980916","I look good in my clothes")</f>
        <v>I look good in my clothes</v>
      </c>
      <c r="B724" s="9" t="s">
        <v>895</v>
      </c>
      <c r="C724" s="5"/>
      <c r="D724" s="4" t="s">
        <v>6</v>
      </c>
      <c r="E724" s="5"/>
      <c r="F724" s="5"/>
      <c r="G724" s="5"/>
      <c r="H724" s="5"/>
      <c r="I724" s="5"/>
      <c r="J724" s="5"/>
      <c r="K724" s="5"/>
      <c r="L724" s="5"/>
      <c r="M724" s="5"/>
      <c r="N724" s="5"/>
      <c r="O724" s="5"/>
      <c r="P724" s="5"/>
      <c r="Q724" s="5"/>
      <c r="R724" s="5"/>
      <c r="S724" s="5"/>
      <c r="T724" s="5"/>
      <c r="U724" s="5"/>
      <c r="V724" s="5"/>
      <c r="W724" s="5"/>
      <c r="X724" s="5"/>
      <c r="Y724" s="5"/>
      <c r="Z724" s="5"/>
    </row>
    <row r="725">
      <c r="A725" s="13" t="str">
        <f>HYPERLINK("http://sigilathenaeum.tumblr.com/post/141407631347","Beauty radiates from me")</f>
        <v>Beauty radiates from me</v>
      </c>
      <c r="B725" s="9" t="s">
        <v>896</v>
      </c>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13" t="str">
        <f>HYPERLINK("http://sigilathenaeum.tumblr.com/post/129959541622","I am beautiful")</f>
        <v>I am beautiful</v>
      </c>
      <c r="B726" s="9" t="s">
        <v>897</v>
      </c>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10" t="str">
        <f>HYPERLINK("http://sigilathenaeum.tumblr.com/post/165702957713","Aesthetically beautiful")</f>
        <v>Aesthetically beautiful</v>
      </c>
      <c r="B727" s="9" t="s">
        <v>898</v>
      </c>
      <c r="C727" s="5"/>
      <c r="D727" s="4" t="s">
        <v>6</v>
      </c>
      <c r="E727" s="5"/>
      <c r="F727" s="5"/>
      <c r="G727" s="5"/>
      <c r="H727" s="5"/>
      <c r="I727" s="5"/>
      <c r="J727" s="5"/>
      <c r="K727" s="5"/>
      <c r="L727" s="5"/>
      <c r="M727" s="5"/>
      <c r="N727" s="5"/>
      <c r="O727" s="5"/>
      <c r="P727" s="5"/>
      <c r="Q727" s="5"/>
      <c r="R727" s="5"/>
      <c r="S727" s="5"/>
      <c r="T727" s="5"/>
      <c r="U727" s="5"/>
      <c r="V727" s="5"/>
      <c r="W727" s="5"/>
      <c r="X727" s="5"/>
      <c r="Y727" s="5"/>
      <c r="Z727" s="5"/>
    </row>
    <row r="728">
      <c r="A728" s="10" t="str">
        <f>HYPERLINK("http://sigilathenaeum.tumblr.com/post/166054740182","Beautifully magnetic")</f>
        <v>Beautifully magnetic</v>
      </c>
      <c r="B728" s="9" t="s">
        <v>899</v>
      </c>
      <c r="C728" s="5"/>
      <c r="D728" s="4" t="s">
        <v>6</v>
      </c>
      <c r="E728" s="5"/>
      <c r="F728" s="5"/>
      <c r="G728" s="5"/>
      <c r="H728" s="5"/>
      <c r="I728" s="5"/>
      <c r="J728" s="5"/>
      <c r="K728" s="5"/>
      <c r="L728" s="5"/>
      <c r="M728" s="5"/>
      <c r="N728" s="5"/>
      <c r="O728" s="5"/>
      <c r="P728" s="5"/>
      <c r="Q728" s="5"/>
      <c r="R728" s="5"/>
      <c r="S728" s="5"/>
      <c r="T728" s="5"/>
      <c r="U728" s="5"/>
      <c r="V728" s="5"/>
      <c r="W728" s="5"/>
      <c r="X728" s="5"/>
      <c r="Y728" s="5"/>
      <c r="Z728" s="5"/>
    </row>
    <row r="729">
      <c r="A729" s="10" t="str">
        <f>HYPERLINK("http://sigilathenaeum.tumblr.com/post/162958898584","Cute and innocent appearance")</f>
        <v>Cute and innocent appearance</v>
      </c>
      <c r="B729" s="9" t="s">
        <v>900</v>
      </c>
      <c r="C729" s="5"/>
      <c r="D729" s="4" t="s">
        <v>6</v>
      </c>
      <c r="E729" s="5"/>
      <c r="F729" s="5"/>
      <c r="G729" s="5"/>
      <c r="H729" s="5"/>
      <c r="I729" s="5"/>
      <c r="J729" s="5"/>
      <c r="K729" s="5"/>
      <c r="L729" s="5"/>
      <c r="M729" s="5"/>
      <c r="N729" s="5"/>
      <c r="O729" s="5"/>
      <c r="P729" s="5"/>
      <c r="Q729" s="5"/>
      <c r="R729" s="5"/>
      <c r="S729" s="5"/>
      <c r="T729" s="5"/>
      <c r="U729" s="5"/>
      <c r="V729" s="5"/>
      <c r="W729" s="5"/>
      <c r="X729" s="5"/>
      <c r="Y729" s="5"/>
      <c r="Z729" s="5"/>
    </row>
    <row r="730">
      <c r="A730" s="10" t="str">
        <f>HYPERLINK("http://sigilathenaeum.tumblr.com/post/145103324312","I do not appear pale")</f>
        <v>I do not appear pale</v>
      </c>
      <c r="B730" s="9" t="s">
        <v>901</v>
      </c>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13" t="str">
        <f>HYPERLINK("http://sigilathenaeum.tumblr.com/post/135651303877","I appear taller than I am")</f>
        <v>I appear taller than I am</v>
      </c>
      <c r="B731" s="9" t="s">
        <v>902</v>
      </c>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13" t="str">
        <f>HYPERLINK("http://sigilathenaeum.tumblr.com/post/135651157077","I appear feminine")</f>
        <v>I appear feminine</v>
      </c>
      <c r="B732" s="9" t="s">
        <v>903</v>
      </c>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13" t="str">
        <f>HYPERLINK("http://sigilathenaeum.tumblr.com/post/135651157077","I appear masculine")</f>
        <v>I appear masculine</v>
      </c>
      <c r="B733" s="9" t="s">
        <v>903</v>
      </c>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13" t="str">
        <f>HYPERLINK("http://sigilathenaeum.tumblr.com/post/139457519577","I appear androgynous")</f>
        <v>I appear androgynous</v>
      </c>
      <c r="B734" s="9" t="s">
        <v>904</v>
      </c>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13" t="str">
        <f>HYPERLINK("http://sigilathenaeum.tumblr.com/post/137526413652","I do not feel nauseous")</f>
        <v>I do not feel nauseous</v>
      </c>
      <c r="B735" s="9" t="s">
        <v>905</v>
      </c>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13" t="str">
        <f>HYPERLINK("http://sigilathenaeum.tumblr.com/post/137719603747","Cough drop")</f>
        <v>Cough drop</v>
      </c>
      <c r="B736" s="9" t="s">
        <v>906</v>
      </c>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13" t="str">
        <f>HYPERLINK("http://sigilathenaeum.tumblr.com/post/138453717657","I get over my illness quickly")</f>
        <v>I get over my illness quickly</v>
      </c>
      <c r="B737" s="9" t="s">
        <v>907</v>
      </c>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10" t="str">
        <f>HYPERLINK("http://sigilathenaeum.tumblr.com/post/174956638191","My illness does not burden me")</f>
        <v>My illness does not burden me</v>
      </c>
      <c r="B738" s="9" t="s">
        <v>908</v>
      </c>
      <c r="C738" s="5"/>
      <c r="D738" s="4" t="s">
        <v>6</v>
      </c>
      <c r="E738" s="5"/>
      <c r="F738" s="5"/>
      <c r="G738" s="5"/>
      <c r="H738" s="5"/>
      <c r="I738" s="5"/>
      <c r="J738" s="5"/>
      <c r="K738" s="5"/>
      <c r="L738" s="5"/>
      <c r="M738" s="5"/>
      <c r="N738" s="5"/>
      <c r="O738" s="5"/>
      <c r="P738" s="5"/>
      <c r="Q738" s="5"/>
      <c r="R738" s="5"/>
      <c r="S738" s="5"/>
      <c r="T738" s="5"/>
      <c r="U738" s="5"/>
      <c r="V738" s="5"/>
      <c r="W738" s="5"/>
      <c r="X738" s="5"/>
      <c r="Y738" s="5"/>
      <c r="Z738" s="5"/>
    </row>
    <row r="739">
      <c r="A739" s="13" t="str">
        <f>HYPERLINK("http://sigilathenaeum.tumblr.com/post/135409006672","I remain sober")</f>
        <v>I remain sober</v>
      </c>
      <c r="B739" s="9" t="s">
        <v>909</v>
      </c>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13" t="str">
        <f>HYPERLINK("http://sigilathenaeum.tumblr.com/post/139007878982","I do not get addicted")</f>
        <v>I do not get addicted</v>
      </c>
      <c r="B740" s="9" t="s">
        <v>910</v>
      </c>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13" t="str">
        <f>HYPERLINK("http://sigilathenaeum.tumblr.com/post/156283884192","I do not suffer from drug cravings")</f>
        <v>I do not suffer from drug cravings</v>
      </c>
      <c r="B741" s="9" t="s">
        <v>911</v>
      </c>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13" t="str">
        <f>HYPERLINK("http://sigilathenaeum.tumblr.com/post/139326687637","I am well rested during the day")</f>
        <v>I am well rested during the day</v>
      </c>
      <c r="B742" s="9" t="s">
        <v>912</v>
      </c>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13" t="str">
        <f>HYPERLINK("http://sigilathenaeum.tumblr.com/post/139429850437","I will be cured")</f>
        <v>I will be cured</v>
      </c>
      <c r="B743" s="9" t="s">
        <v>913</v>
      </c>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13" t="str">
        <f>HYPERLINK("http://sigilathenaeum.tumblr.com/post/139862725512","I am free of constipation")</f>
        <v>I am free of constipation</v>
      </c>
      <c r="B744" s="9" t="s">
        <v>914</v>
      </c>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13" t="str">
        <f>HYPERLINK("http://sigilathenaeum.tumblr.com/post/141031443187","I have perfect gastrointestinal health")</f>
        <v>I have perfect gastrointestinal health</v>
      </c>
      <c r="B745" s="9" t="s">
        <v>915</v>
      </c>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13" t="str">
        <f>HYPERLINK("http://sigilathenaeum.tumblr.com/post/141031443187","My digestive tract works perfectly and efficiently")</f>
        <v>My digestive tract works perfectly and efficiently</v>
      </c>
      <c r="B746" s="9" t="s">
        <v>915</v>
      </c>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13" t="str">
        <f>HYPERLINK("http://sigilathenaeum.tumblr.com/post/140165675887","My boobs appear perkier")</f>
        <v>My boobs appear perkier</v>
      </c>
      <c r="B747" s="9" t="s">
        <v>916</v>
      </c>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13" t="str">
        <f>HYPERLINK("http://sigilathenaeum.tumblr.com/post/140534875132","My blood sugar is level and under control")</f>
        <v>My blood sugar is level and under control</v>
      </c>
      <c r="B748" s="9" t="s">
        <v>917</v>
      </c>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10" t="str">
        <f>HYPERLINK("http://sigilathenaeum.tumblr.com/post/159423327808","I am in control of my diabetes")</f>
        <v>I am in control of my diabetes</v>
      </c>
      <c r="B749" s="9" t="s">
        <v>918</v>
      </c>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13" t="str">
        <f>HYPERLINK("http://sigilathenaeum.tumblr.com/post/140586835937","My hormones are in balance")</f>
        <v>My hormones are in balance</v>
      </c>
      <c r="B750" s="9" t="s">
        <v>919</v>
      </c>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13" t="str">
        <f>HYPERLINK("http://sigilathenaeum.tumblr.com/post/140586551932","I do not have dark underarms")</f>
        <v>I do not have dark underarms</v>
      </c>
      <c r="B751" s="9" t="s">
        <v>920</v>
      </c>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13" t="str">
        <f>HYPERLINK("http://sigilathenaeum.tumblr.com/post/140706301237","My brain tumor is healed")</f>
        <v>My brain tumor is healed</v>
      </c>
      <c r="B752" s="9" t="s">
        <v>921</v>
      </c>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13" t="str">
        <f>HYPERLINK("http://sigilathenaeum.tumblr.com/post/140586227522","My asthma is relieved and does not bother me")</f>
        <v>My asthma is relieved and does not bother me</v>
      </c>
      <c r="B753" s="9" t="s">
        <v>922</v>
      </c>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13" t="str">
        <f>HYPERLINK("http://sigilathenaeum.tumblr.com/post/140938780372","I do not suffer from allergies")</f>
        <v>I do not suffer from allergies</v>
      </c>
      <c r="B754" s="9" t="s">
        <v>923</v>
      </c>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13" t="str">
        <f>HYPERLINK("http://sigilathenaeum.tumblr.com/post/141067806232","I can regulate my body temperature well")</f>
        <v>I can regulate my body temperature well</v>
      </c>
      <c r="B755" s="9" t="s">
        <v>924</v>
      </c>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10" t="str">
        <f>HYPERLINK("http://sigilathenaeum.tumblr.com/post/148024323715","I do not overheat at band camp")</f>
        <v>I do not overheat at band camp</v>
      </c>
      <c r="B756" s="9" t="s">
        <v>788</v>
      </c>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13" t="str">
        <f>HYPERLINK("http://sigilathenaeum.tumblr.com/post/141104733542","I am free of warts")</f>
        <v>I am free of warts</v>
      </c>
      <c r="B757" s="9" t="s">
        <v>925</v>
      </c>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13" t="str">
        <f>HYPERLINK("http://sigilathenaeum.tumblr.com/post/141407453262","I am not easily bruised")</f>
        <v>I am not easily bruised</v>
      </c>
      <c r="B758" s="9" t="s">
        <v>926</v>
      </c>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10" t="str">
        <f>HYPERLINK("http://sigilathenaeum.tumblr.com/post/156597111346","My DNA repairs itself in Divine Timing")</f>
        <v>My DNA repairs itself in Divine Timing</v>
      </c>
      <c r="B759" s="9" t="s">
        <v>927</v>
      </c>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12" t="s">
        <v>928</v>
      </c>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13" t="str">
        <f>HYPERLINK("http://sigilathenaeum.tumblr.com/post/129715772047","I have many ideas for spells for the bloodmoon")</f>
        <v>I have many ideas for spells for the bloodmoon</v>
      </c>
      <c r="B763" s="9" t="s">
        <v>929</v>
      </c>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13" t="str">
        <f>HYPERLINK("http://sigilathenaeum.tumblr.com/post/130706005882","I can see spirits and ghosts")</f>
        <v>I can see spirits and ghosts</v>
      </c>
      <c r="B764" s="9" t="s">
        <v>930</v>
      </c>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13" t="str">
        <f>HYPERLINK("http://sigilathenaeum.tumblr.com/post/141467668027","I see and communicate with spirits with ease")</f>
        <v>I see and communicate with spirits with ease</v>
      </c>
      <c r="B765" s="9" t="s">
        <v>931</v>
      </c>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10" t="str">
        <f>HYPERLINK("http://sigilathenaeum.tumblr.com/post/146116804900","I communicate easily and quickly with spirits around me")</f>
        <v>I communicate easily and quickly with spirits around me</v>
      </c>
      <c r="B766" s="9" t="s">
        <v>932</v>
      </c>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10" t="str">
        <f>HYPERLINK("http://sigilathenaeum.tumblr.com/post/166481300497","I have a close and loving bond with my spirits")</f>
        <v>I have a close and loving bond with my spirits</v>
      </c>
      <c r="B767" s="9" t="s">
        <v>933</v>
      </c>
      <c r="C767" s="5"/>
      <c r="D767" s="4" t="s">
        <v>6</v>
      </c>
      <c r="E767" s="5"/>
      <c r="F767" s="5"/>
      <c r="G767" s="5"/>
      <c r="H767" s="5"/>
      <c r="I767" s="5"/>
      <c r="J767" s="5"/>
      <c r="K767" s="5"/>
      <c r="L767" s="5"/>
      <c r="M767" s="5"/>
      <c r="N767" s="5"/>
      <c r="O767" s="5"/>
      <c r="P767" s="5"/>
      <c r="Q767" s="5"/>
      <c r="R767" s="5"/>
      <c r="S767" s="5"/>
      <c r="T767" s="5"/>
      <c r="U767" s="5"/>
      <c r="V767" s="5"/>
      <c r="W767" s="5"/>
      <c r="X767" s="5"/>
      <c r="Y767" s="5"/>
      <c r="Z767" s="5"/>
    </row>
    <row r="768">
      <c r="A768" s="13" t="str">
        <f>HYPERLINK("http://sigilathenaeum.tumblr.com/post/132121593032","Nice, positive spirits are attracted to me and communicate with me")</f>
        <v>Nice, positive spirits are attracted to me and communicate with me</v>
      </c>
      <c r="B768" s="9" t="s">
        <v>934</v>
      </c>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10" t="str">
        <f>HYPERLINK("http://sigilathenaeum.tumblr.com/post/156557468153","I communicate with spirits calmly and with ease")</f>
        <v>I communicate with spirits calmly and with ease</v>
      </c>
      <c r="B769" s="9" t="s">
        <v>935</v>
      </c>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13" t="str">
        <f>HYPERLINK("http://sigilathenaeum.tumblr.com/post/156273634092","I attract friendly spirits seeking companionship")</f>
        <v>I attract friendly spirits seeking companionship</v>
      </c>
      <c r="B770" s="9" t="s">
        <v>936</v>
      </c>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13" t="str">
        <f>HYPERLINK("http://sigilathenaeum.tumblr.com/post/137020234172","Only kind spirits may enter and stay here")</f>
        <v>Only kind spirits may enter and stay here</v>
      </c>
      <c r="B771" s="9" t="s">
        <v>937</v>
      </c>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13" t="str">
        <f>HYPERLINK("http://sigilathenaeum.tumblr.com/post/140245551037","I can easily channel spirits without negative impact")</f>
        <v>I can easily channel spirits without negative impact</v>
      </c>
      <c r="B772" s="9" t="s">
        <v>938</v>
      </c>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10" t="str">
        <f>HYPERLINK("http://sigilathenaeum.tumblr.com/post/156557468153","The spirits in this place are at peace")</f>
        <v>The spirits in this place are at peace</v>
      </c>
      <c r="B773" s="9" t="s">
        <v>935</v>
      </c>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10" t="str">
        <f>HYPERLINK("http://sigilathenaeum.tumblr.com/post/165665859233","I banish evil spirits from my home")</f>
        <v>I banish evil spirits from my home</v>
      </c>
      <c r="B774" s="9" t="s">
        <v>939</v>
      </c>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10" t="str">
        <f>HYPERLINK("http://sigilathenaeum.tumblr.com/post/155905609242","This being manifests frequently")</f>
        <v>This being manifests frequently</v>
      </c>
      <c r="B775" s="9" t="s">
        <v>940</v>
      </c>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13" t="str">
        <f>HYPERLINK("http://sigilathenaeum.tumblr.com/post/132543805027","I will find my spirit guide")</f>
        <v>I will find my spirit guide</v>
      </c>
      <c r="B776" s="9" t="s">
        <v>941</v>
      </c>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13" t="str">
        <f>HYPERLINK("http://sigilathenaeum.tumblr.com/post/137627729622","I communicate with my spirit companions with ease")</f>
        <v>I communicate with my spirit companions with ease</v>
      </c>
      <c r="B777" s="9" t="s">
        <v>942</v>
      </c>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10" t="str">
        <f>HYPERLINK("http://sigilathenaeum.tumblr.com/post/146086850500","I communicate with my spirit companions through telepathy with ease")</f>
        <v>I communicate with my spirit companions through telepathy with ease</v>
      </c>
      <c r="B778" s="9" t="s">
        <v>943</v>
      </c>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10" t="str">
        <f>HYPERLINK("http://sigilathenaeum.tumblr.com/post/155906156256","I understand what is calling to me")</f>
        <v>I understand what is calling to me</v>
      </c>
      <c r="B779" s="9" t="s">
        <v>944</v>
      </c>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13" t="str">
        <f>HYPERLINK("http://sigilathenaeum.tumblr.com/post/129374023702","My attempts at astral projection are successful")</f>
        <v>My attempts at astral projection are successful</v>
      </c>
      <c r="B780" s="9" t="s">
        <v>945</v>
      </c>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10" t="str">
        <f>HYPERLINK("http://sigilathenaeum.tumblr.com/post/161056739675","I astral travel safely and easily")</f>
        <v>I astral travel safely and easily</v>
      </c>
      <c r="B781" s="9" t="s">
        <v>946</v>
      </c>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13" t="str">
        <f>HYPERLINK("http://sigilathenaeum.tumblr.com/post/130987588582","I channel my inner magick with ease")</f>
        <v>I channel my inner magick with ease</v>
      </c>
      <c r="B782" s="9" t="s">
        <v>947</v>
      </c>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13" t="str">
        <f>HYPERLINK("http://sigilathenaeum.tumblr.com/post/131061665607","My Magick abilities are strong")</f>
        <v>My Magick abilities are strong</v>
      </c>
      <c r="B783" s="9" t="s">
        <v>948</v>
      </c>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13" t="str">
        <f>HYPERLINK("http://sigilathenaeum.tumblr.com/post/132372373427","My magickal training pays off")</f>
        <v>My magickal training pays off</v>
      </c>
      <c r="B784" s="9" t="s">
        <v>949</v>
      </c>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13" t="str">
        <f>HYPERLINK("http://sigilathenaeum.tumblr.com/post/161246227987","This magick is amplified")</f>
        <v>This magick is amplified</v>
      </c>
      <c r="B785" s="9" t="s">
        <v>950</v>
      </c>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10" t="str">
        <f>HYPERLINK("http://sigilathenaeum.tumblr.com/post/176170571519","My magic is amplified")</f>
        <v>My magic is amplified</v>
      </c>
      <c r="B786" s="9" t="s">
        <v>951</v>
      </c>
      <c r="C786" s="5"/>
      <c r="D786" s="4" t="s">
        <v>6</v>
      </c>
      <c r="E786" s="5"/>
      <c r="F786" s="5"/>
      <c r="G786" s="5"/>
      <c r="H786" s="5"/>
      <c r="I786" s="5"/>
      <c r="J786" s="5"/>
      <c r="K786" s="5"/>
      <c r="L786" s="5"/>
      <c r="M786" s="5"/>
      <c r="N786" s="5"/>
      <c r="O786" s="5"/>
      <c r="P786" s="5"/>
      <c r="Q786" s="5"/>
      <c r="R786" s="5"/>
      <c r="S786" s="5"/>
      <c r="T786" s="5"/>
      <c r="U786" s="5"/>
      <c r="V786" s="5"/>
      <c r="W786" s="5"/>
      <c r="X786" s="5"/>
      <c r="Y786" s="5"/>
      <c r="Z786" s="5"/>
    </row>
    <row r="787">
      <c r="A787" s="13" t="str">
        <f>HYPERLINK("http://sigilathenaeum.tumblr.com/post/132372373427","My magick becomes more powerful every day")</f>
        <v>My magick becomes more powerful every day</v>
      </c>
      <c r="B787" s="9" t="s">
        <v>949</v>
      </c>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13" t="str">
        <f>HYPERLINK("http://sigilathenaeum.tumblr.com/post/140166070542","My magical powers grow with each use")</f>
        <v>My magical powers grow with each use</v>
      </c>
      <c r="B788" s="9" t="s">
        <v>952</v>
      </c>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10" t="str">
        <f>HYPERLINK("http://sigilathenaeum.tumblr.com/post/175318698049","My ancestors’ magic flows through me")</f>
        <v>My ancestors’ magic flows through me</v>
      </c>
      <c r="B789" s="9" t="s">
        <v>953</v>
      </c>
      <c r="C789" s="5"/>
      <c r="D789" s="4" t="s">
        <v>6</v>
      </c>
      <c r="E789" s="5"/>
      <c r="F789" s="5"/>
      <c r="G789" s="5"/>
      <c r="H789" s="5"/>
      <c r="I789" s="5"/>
      <c r="J789" s="5"/>
      <c r="K789" s="5"/>
      <c r="L789" s="5"/>
      <c r="M789" s="5"/>
      <c r="N789" s="5"/>
      <c r="O789" s="5"/>
      <c r="P789" s="5"/>
      <c r="Q789" s="5"/>
      <c r="R789" s="5"/>
      <c r="S789" s="5"/>
      <c r="T789" s="5"/>
      <c r="U789" s="5"/>
      <c r="V789" s="5"/>
      <c r="W789" s="5"/>
      <c r="X789" s="5"/>
      <c r="Y789" s="5"/>
      <c r="Z789" s="5"/>
    </row>
    <row r="790">
      <c r="A790" s="11" t="s">
        <v>954</v>
      </c>
      <c r="B790" s="9" t="s">
        <v>955</v>
      </c>
      <c r="C790" s="5"/>
      <c r="D790" s="4" t="s">
        <v>6</v>
      </c>
      <c r="E790" s="5"/>
      <c r="F790" s="5"/>
      <c r="G790" s="5"/>
      <c r="H790" s="5"/>
      <c r="I790" s="5"/>
      <c r="J790" s="5"/>
      <c r="K790" s="5"/>
      <c r="L790" s="5"/>
      <c r="M790" s="5"/>
      <c r="N790" s="5"/>
      <c r="O790" s="5"/>
      <c r="P790" s="5"/>
      <c r="Q790" s="5"/>
      <c r="R790" s="5"/>
      <c r="S790" s="5"/>
      <c r="T790" s="5"/>
      <c r="U790" s="5"/>
      <c r="V790" s="5"/>
      <c r="W790" s="5"/>
      <c r="X790" s="5"/>
      <c r="Y790" s="5"/>
      <c r="Z790" s="5"/>
    </row>
    <row r="791">
      <c r="A791" s="10" t="str">
        <f>HYPERLINK("http://sigilathenaeum.tumblr.com/post/145123804622","My spells work quickly and with much power")</f>
        <v>My spells work quickly and with much power</v>
      </c>
      <c r="B791" s="9" t="s">
        <v>956</v>
      </c>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13" t="str">
        <f>HYPERLINK("http://sigilathenaeum.tumblr.com/post/140700595782","I hold no doubt when I perform spells")</f>
        <v>I hold no doubt when I perform spells</v>
      </c>
      <c r="B792" s="9" t="s">
        <v>957</v>
      </c>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13" t="str">
        <f>HYPERLINK("http://sigilathenaeum.tumblr.com/post/131981566622","When I finish a spell I let go, relax, and am at peace with my work")</f>
        <v>When I finish a spell I let go, relax, and am at peace with my work</v>
      </c>
      <c r="B793" s="9" t="s">
        <v>958</v>
      </c>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10" t="str">
        <f>HYPERLINK("http://sigilathenaeum.tumblr.com/post/161905394058","When I finish a spell I let go, relax, and am at peace with my work (different one)")</f>
        <v>When I finish a spell I let go, relax, and am at peace with my work (different one)</v>
      </c>
      <c r="B794" s="9" t="s">
        <v>959</v>
      </c>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13" t="str">
        <f>HYPERLINK("http://sigilathenaeum.tumblr.com/post/134688834747","I connect easily to my witchy side")</f>
        <v>I connect easily to my witchy side</v>
      </c>
      <c r="B795" s="9" t="s">
        <v>960</v>
      </c>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13" t="str">
        <f>HYPERLINK("http://sigilathenaeum.tumblr.com/post/138453570777","My eyes are open to the path I am on")</f>
        <v>My eyes are open to the path I am on</v>
      </c>
      <c r="B796" s="9" t="s">
        <v>961</v>
      </c>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13" t="str">
        <f>HYPERLINK("http://sigilathenaeum.tumblr.com/post/139007950077","I am a successful Wiccan")</f>
        <v>I am a successful Wiccan</v>
      </c>
      <c r="B797" s="9" t="s">
        <v>962</v>
      </c>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13" t="str">
        <f>HYPERLINK("http://sigilathenaeum.tumblr.com/post/138558911882","My coven is strong and unified")</f>
        <v>My coven is strong and unified</v>
      </c>
      <c r="B798" s="9" t="s">
        <v>963</v>
      </c>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13" t="str">
        <f>HYPERLINK("http://sigilathenaeum.tumblr.com/post/156274634865","Our coven is safe and hidden")</f>
        <v>Our coven is safe and hidden</v>
      </c>
      <c r="B799" s="9" t="s">
        <v>964</v>
      </c>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13" t="str">
        <f>HYPERLINK("http://sigilathenaeum.tumblr.com/post/140975540157","I have patience while pursuing this craft")</f>
        <v>I have patience while pursuing this craft</v>
      </c>
      <c r="B800" s="9" t="s">
        <v>965</v>
      </c>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10" t="str">
        <f>HYPERLINK("http://sigilathenaeum.tumblr.com/post/147142995931","My craft is a safe haven")</f>
        <v>My craft is a safe haven</v>
      </c>
      <c r="B801" s="9" t="s">
        <v>966</v>
      </c>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13" t="str">
        <f>HYPERLINK("http://sigilathenaeum.tumblr.com/post/131061427932","I am at peace with my higher self and meditate with ease")</f>
        <v>I am at peace with my higher self and meditate with ease</v>
      </c>
      <c r="B802" s="9" t="s">
        <v>967</v>
      </c>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13" t="str">
        <f>HYPERLINK("http://sigilathenaeum.tumblr.com/post/136195349782","I make time to meditate every day")</f>
        <v>I make time to meditate every day</v>
      </c>
      <c r="B803" s="9" t="s">
        <v>968</v>
      </c>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13" t="str">
        <f>HYPERLINK("http://sigilathenaeum.tumblr.com/post/135344782157","My magickal powers always rejuvenate")</f>
        <v>My magickal powers always rejuvenate</v>
      </c>
      <c r="B804" s="9" t="s">
        <v>969</v>
      </c>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13" t="str">
        <f>HYPERLINK("http://sigilathenaeum.tumblr.com/post/141407722877","I am renewed")</f>
        <v>I am renewed</v>
      </c>
      <c r="B805" s="9" t="s">
        <v>970</v>
      </c>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13" t="str">
        <f>HYPERLINK("http://sigilathenaeum.tumblr.com/post/135343673502","My awakening crucible is fluid and constant")</f>
        <v>My awakening crucible is fluid and constant</v>
      </c>
      <c r="B806" s="9" t="s">
        <v>971</v>
      </c>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13" t="str">
        <f>HYPERLINK("http://sigilathenaeum.tumblr.com/post/139429612552","I am grounded in nature")</f>
        <v>I am grounded in nature</v>
      </c>
      <c r="B807" s="9" t="s">
        <v>972</v>
      </c>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13" t="str">
        <f>HYPERLINK("http://sigilathenaeum.tumblr.com/post/136782663152","I am grounded, centered, and amplified")</f>
        <v>I am grounded, centered, and amplified</v>
      </c>
      <c r="B808" s="9" t="s">
        <v>973</v>
      </c>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13" t="str">
        <f>HYPERLINK("http://sigilathenaeum.tumblr.com/post/137128688367","May the magick of this earth flow through my veins from this day until my last")</f>
        <v>May the magick of this earth flow through my veins from this day until my last</v>
      </c>
      <c r="B809" s="9" t="s">
        <v>974</v>
      </c>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10" t="str">
        <f>HYPERLINK("http://sigilathenaeum.tumblr.com/post/161905817060","Your magick flows into me until my last days")</f>
        <v>Your magick flows into me until my last days</v>
      </c>
      <c r="B810" s="9" t="s">
        <v>975</v>
      </c>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13" t="str">
        <f>HYPERLINK("http://sigilathenaeum.tumblr.com/post/138028151482","All my energies are purified")</f>
        <v>All my energies are purified</v>
      </c>
      <c r="B811" s="9" t="s">
        <v>976</v>
      </c>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13" t="str">
        <f>HYPERLINK("http://sigilathenaeum.tumblr.com/post/131831823227","I am connected to the elements of earth, fire, air, and water")</f>
        <v>I am connected to the elements of earth, fire, air, and water</v>
      </c>
      <c r="B812" s="9" t="s">
        <v>977</v>
      </c>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10" t="str">
        <f>HYPERLINK("http://sigilathenaeum.tumblr.com/post/163768936591","I can manipulate the elements")</f>
        <v>I can manipulate the elements</v>
      </c>
      <c r="B813" s="9" t="s">
        <v>978</v>
      </c>
      <c r="C813" s="5"/>
      <c r="D813" s="4" t="s">
        <v>6</v>
      </c>
      <c r="E813" s="5"/>
      <c r="F813" s="5"/>
      <c r="G813" s="5"/>
      <c r="H813" s="5"/>
      <c r="I813" s="5"/>
      <c r="J813" s="5"/>
      <c r="K813" s="5"/>
      <c r="L813" s="5"/>
      <c r="M813" s="5"/>
      <c r="N813" s="5"/>
      <c r="O813" s="5"/>
      <c r="P813" s="5"/>
      <c r="Q813" s="5"/>
      <c r="R813" s="5"/>
      <c r="S813" s="5"/>
      <c r="T813" s="5"/>
      <c r="U813" s="5"/>
      <c r="V813" s="5"/>
      <c r="W813" s="5"/>
      <c r="X813" s="5"/>
      <c r="Y813" s="5"/>
      <c r="Z813" s="5"/>
    </row>
    <row r="814">
      <c r="A814" s="13" t="str">
        <f>HYPERLINK("http://sigilathenaeum.tumblr.com/post/132244049007","I sense energy clearly and easily")</f>
        <v>I sense energy clearly and easily</v>
      </c>
      <c r="B814" s="9" t="s">
        <v>979</v>
      </c>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10" t="str">
        <f>HYPERLINK("http://sigilathenaeum.tumblr.com/post/151157883559","I can control my energy")</f>
        <v>I can control my energy</v>
      </c>
      <c r="B815" s="9" t="s">
        <v>980</v>
      </c>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13" t="str">
        <f>HYPERLINK("http://sigilathenaeum.tumblr.com/post/132910813747","All of my chakras are cleansed, energized, balanced, and open")</f>
        <v>All of my chakras are cleansed, energized, balanced, and open</v>
      </c>
      <c r="B816" s="9" t="s">
        <v>981</v>
      </c>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13" t="str">
        <f>HYPERLINK("http://sigilathenaeum.tumblr.com/post/140976229017","My chakras are balanced")</f>
        <v>My chakras are balanced</v>
      </c>
      <c r="B817" s="9" t="s">
        <v>982</v>
      </c>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13" t="str">
        <f>HYPERLINK("http://sigilathenaeum.tumblr.com/post/132910813747","My aura is purified, flexible, and strong")</f>
        <v>My aura is purified, flexible, and strong</v>
      </c>
      <c r="B818" s="9" t="s">
        <v>981</v>
      </c>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13" t="str">
        <f>HYPERLINK("http://sigilathenaeum.tumblr.com/post/137953218627","I only attract energy that is in my highest interest")</f>
        <v>I only attract energy that is in my highest interest</v>
      </c>
      <c r="B819" s="9" t="s">
        <v>983</v>
      </c>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13" t="str">
        <f>HYPERLINK("http://sigilathenaeum.tumblr.com/post/133199658617","My mind is open to the origin of all things both visible and invisible, especially the positive")</f>
        <v>My mind is open to the origin of all things both visible and invisible, especially the positive</v>
      </c>
      <c r="B820" s="9" t="s">
        <v>984</v>
      </c>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13" t="str">
        <f>HYPERLINK("http://sigilathenaeum.tumblr.com/post/133557630932","My psychic energy is charged by my music")</f>
        <v>My psychic energy is charged by my music</v>
      </c>
      <c r="B821" s="9" t="s">
        <v>985</v>
      </c>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13" t="str">
        <f>HYPERLINK("http://sigilathenaeum.tumblr.com/post/133878794087","I am one with the Force, it flows through me")</f>
        <v>I am one with the Force, it flows through me</v>
      </c>
      <c r="B822" s="9" t="s">
        <v>986</v>
      </c>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13" t="str">
        <f>HYPERLINK("http://sigilathenaeum.tumblr.com/post/130991195467","I embody the energies of Life")</f>
        <v>I embody the energies of Life</v>
      </c>
      <c r="B823" s="9" t="s">
        <v>987</v>
      </c>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13" t="str">
        <f>HYPERLINK("http://sigilathenaeum.tumblr.com/post/130991195467","I embody the peace of Death")</f>
        <v>I embody the peace of Death</v>
      </c>
      <c r="B824" s="9" t="s">
        <v>987</v>
      </c>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13" t="str">
        <f>HYPERLINK("http://sigilathenaeum.tumblr.com/post/131720494252","I communicate easily with Faeries")</f>
        <v>I communicate easily with Faeries</v>
      </c>
      <c r="B825" s="9" t="s">
        <v>454</v>
      </c>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13" t="str">
        <f>HYPERLINK("http://sigilathenaeum.tumblr.com/post/131780012142","I communicate easily with Angels")</f>
        <v>I communicate easily with Angels</v>
      </c>
      <c r="B826" s="9" t="s">
        <v>988</v>
      </c>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13" t="str">
        <f>HYPERLINK("http://sigilathenaeum.tumblr.com/post/133557874932","I communicate telepathically and easily with the Arcturians")</f>
        <v>I communicate telepathically and easily with the Arcturians</v>
      </c>
      <c r="B827" s="9" t="s">
        <v>989</v>
      </c>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13" t="str">
        <f>HYPERLINK("http://sigilathenaeum.tumblr.com/post/157399923500","I see and feel my soulbonds with ease")</f>
        <v>I see and feel my soulbonds with ease</v>
      </c>
      <c r="B828" s="9" t="s">
        <v>990</v>
      </c>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13" t="str">
        <f>HYPERLINK("http://sigilathenaeum.tumblr.com/post/140976005942","My soulbonds and I communicate easily")</f>
        <v>My soulbonds and I communicate easily</v>
      </c>
      <c r="B829" s="9" t="s">
        <v>991</v>
      </c>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10" t="str">
        <f>HYPERLINK("http://sigilathenaeum.tumblr.com/post/155903413454","My soulbonds and I become co-conscious with ease")</f>
        <v>My soulbonds and I become co-conscious with ease</v>
      </c>
      <c r="B830" s="9" t="s">
        <v>992</v>
      </c>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13" t="str">
        <f>HYPERLINK("http://sigilathenaeum.tumblr.com/post/134435079842","I will regain my kin memories")</f>
        <v>I will regain my kin memories</v>
      </c>
      <c r="B831" s="9" t="s">
        <v>993</v>
      </c>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13" t="str">
        <f>HYPERLINK("http://sigilathenaeum.tumblr.com/post/141512313302","My connection to my kintypes is strong")</f>
        <v>My connection to my kintypes is strong</v>
      </c>
      <c r="B832" s="9" t="s">
        <v>994</v>
      </c>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10" t="str">
        <f>HYPERLINK("http://sigilathenaeum.tumblr.com/post/149189900380","I find other angelkin and fallen angelkin who remember what I do")</f>
        <v>I find other angelkin and fallen angelkin who remember what I do</v>
      </c>
      <c r="B833" s="9" t="s">
        <v>995</v>
      </c>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13" t="str">
        <f>HYPERLINK("http://sigilathenaeum.tumblr.com/post/134689106137","I will find people from my canon here")</f>
        <v>I will find people from my canon here</v>
      </c>
      <c r="B834" s="9" t="s">
        <v>996</v>
      </c>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10" t="str">
        <f>HYPERLINK("http://sigilathenaeum.tumblr.com/post/149184472900","I find my canonmates")</f>
        <v>I find my canonmates</v>
      </c>
      <c r="B835" s="9" t="s">
        <v>997</v>
      </c>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10" t="str">
        <f>HYPERLINK("http://sigilathenaeum.tumblr.com/post/149992256745","We find people from our canon")</f>
        <v>We find people from our canon</v>
      </c>
      <c r="B836" s="9" t="s">
        <v>998</v>
      </c>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13" t="str">
        <f>HYPERLINK("http://sigilathenaeum.tumblr.com/post/141467279662","My astral form looks like my otherkin self")</f>
        <v>My astral form looks like my otherkin self</v>
      </c>
      <c r="B837" s="9" t="s">
        <v>999</v>
      </c>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13" t="str">
        <f>HYPERLINK("http://sigilathenaeum.tumblr.com/post/157402662728","My daemon reveals itself to me")</f>
        <v>My daemon reveals itself to me</v>
      </c>
      <c r="B838" s="9" t="s">
        <v>1000</v>
      </c>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13" t="str">
        <f>HYPERLINK("http://sigilathenaeum.tumblr.com/post/156279304405","I am plugged into divine magic")</f>
        <v>I am plugged into divine magic</v>
      </c>
      <c r="B839" s="9" t="s">
        <v>1001</v>
      </c>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13" t="str">
        <f>HYPERLINK("http://sigilathenaeum.tumblr.com/post/156595897592","A home of magick and hope")</f>
        <v>A home of magick and hope</v>
      </c>
      <c r="B840" s="9" t="s">
        <v>1002</v>
      </c>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13" t="str">
        <f>HYPERLINK("http://sigilathenaeum.tumblr.com/post/134689366427","Night")</f>
        <v>Night</v>
      </c>
      <c r="B841" s="9" t="s">
        <v>1003</v>
      </c>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13" t="str">
        <f>HYPERLINK("http://sigilathenaeum.tumblr.com/post/134689366427","Moon")</f>
        <v>Moon</v>
      </c>
      <c r="B842" s="9" t="s">
        <v>1003</v>
      </c>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13" t="str">
        <f>HYPERLINK("http://sigilathenaeum.tumblr.com/post/138612417357","Sky")</f>
        <v>Sky</v>
      </c>
      <c r="B843" s="9" t="s">
        <v>1004</v>
      </c>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13" t="str">
        <f>HYPERLINK("http://sigilathenaeum.tumblr.com/post/138612417357","Forest")</f>
        <v>Forest</v>
      </c>
      <c r="B844" s="9" t="s">
        <v>1004</v>
      </c>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13" t="str">
        <f>HYPERLINK("http://sigilathenaeum.tumblr.com/post/138612417357","Water")</f>
        <v>Water</v>
      </c>
      <c r="B845" s="9" t="s">
        <v>1004</v>
      </c>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13" t="str">
        <f>HYPERLINK("http://sigilathenaeum.tumblr.com/post/140975472452","Earth")</f>
        <v>Earth</v>
      </c>
      <c r="B846" s="9" t="s">
        <v>491</v>
      </c>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13" t="str">
        <f>HYPERLINK("http://sigilathenaeum.tumblr.com/post/140975472452","Air")</f>
        <v>Air</v>
      </c>
      <c r="B847" s="9" t="s">
        <v>491</v>
      </c>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13" t="str">
        <f>HYPERLINK("http://sigilathenaeum.tumblr.com/post/149810666072","Fire")</f>
        <v>Fire</v>
      </c>
      <c r="B848" s="9" t="s">
        <v>1005</v>
      </c>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13" t="str">
        <f>HYPERLINK("http://sigilathenaeum.tumblr.com/post/155906724723","Wheat")</f>
        <v>Wheat</v>
      </c>
      <c r="B849" s="9" t="s">
        <v>1006</v>
      </c>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13" t="str">
        <f>HYPERLINK("http://sigilathenaeum.tumblr.com/post/134885869582","Copper")</f>
        <v>Copper</v>
      </c>
      <c r="B850" s="9" t="s">
        <v>1007</v>
      </c>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13" t="str">
        <f>HYPERLINK("http://sigilathenaeum.tumblr.com/post/141067139752","Gold")</f>
        <v>Gold</v>
      </c>
      <c r="B851" s="9" t="s">
        <v>1008</v>
      </c>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13" t="str">
        <f>HYPERLINK("http://sigilathenaeum.tumblr.com/post/141067139752","Iron")</f>
        <v>Iron</v>
      </c>
      <c r="B852" s="9" t="s">
        <v>1008</v>
      </c>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13" t="str">
        <f>HYPERLINK("http://sigilathenaeum.tumblr.com/post/134885869582","Darkness")</f>
        <v>Darkness</v>
      </c>
      <c r="B853" s="9" t="s">
        <v>1007</v>
      </c>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13" t="str">
        <f>HYPERLINK("http://sigilathenaeum.tumblr.com/post/134885869582","Copper/Darkness")</f>
        <v>Copper/Darkness</v>
      </c>
      <c r="B854" s="9" t="s">
        <v>1007</v>
      </c>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13" t="str">
        <f>HYPERLINK("http://sigilathenaeum.tumblr.com/post/161058490054","Crow")</f>
        <v>Crow</v>
      </c>
      <c r="B855" s="9" t="s">
        <v>1009</v>
      </c>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13" t="str">
        <f>HYPERLINK("http://sigilathenaeum.tumblr.com/post/138504810692","Witchcraft")</f>
        <v>Witchcraft</v>
      </c>
      <c r="B856" s="9" t="s">
        <v>1010</v>
      </c>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13" t="str">
        <f>HYPERLINK("http://sigilathenaeum.tumblr.com/post/138558847647","Moonchild")</f>
        <v>Moonchild</v>
      </c>
      <c r="B857" s="9" t="s">
        <v>1011</v>
      </c>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13" t="str">
        <f>HYPERLINK("http://sigilathenaeum.tumblr.com/post/140975801502","Caelum")</f>
        <v>Caelum</v>
      </c>
      <c r="B858" s="9" t="s">
        <v>1012</v>
      </c>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13" t="str">
        <f>HYPERLINK("http://sigilathenaeum.tumblr.com/post/141067253052","Dorado")</f>
        <v>Dorado</v>
      </c>
      <c r="B859" s="9" t="s">
        <v>1013</v>
      </c>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13" t="str">
        <f>HYPERLINK("http://sigilathenaeum.tumblr.com/post/141031671742","Andromeda")</f>
        <v>Andromeda</v>
      </c>
      <c r="B860" s="9" t="s">
        <v>1014</v>
      </c>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13" t="str">
        <f>HYPERLINK("http://sigilathenaeum.tumblr.com/post/141031671742","Cassiopeia")</f>
        <v>Cassiopeia</v>
      </c>
      <c r="B861" s="9" t="s">
        <v>1014</v>
      </c>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13" t="str">
        <f>HYPERLINK("http://sigilathenaeum.tumblr.com/post/139745851217","Witches’ devil")</f>
        <v>Witches’ devil</v>
      </c>
      <c r="B862" s="9" t="s">
        <v>1015</v>
      </c>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10" t="str">
        <f>HYPERLINK("http://sigilathenaeum.tumblr.com/post/150182403393","I am connected to the ocean")</f>
        <v>I am connected to the ocean</v>
      </c>
      <c r="B863" s="9" t="s">
        <v>1016</v>
      </c>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10" t="str">
        <f>HYPERLINK("http://sigilathenaeum.tumblr.com/post/150182403393","I am connected to nature")</f>
        <v>I am connected to nature</v>
      </c>
      <c r="B864" s="9" t="s">
        <v>1016</v>
      </c>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10" t="str">
        <f>HYPERLINK("http://sigilathenaeum.tumblr.com/post/159845394832","The Sirens guide me as the Selkies protect me")</f>
        <v>The Sirens guide me as the Selkies protect me</v>
      </c>
      <c r="B865" s="9" t="s">
        <v>1017</v>
      </c>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10" t="str">
        <f>HYPERLINK("http://sigilathenaeum.tumblr.com/post/159845394832","The ocean lets me swim free within her waters")</f>
        <v>The ocean lets me swim free within her waters</v>
      </c>
      <c r="B866" s="9" t="s">
        <v>1017</v>
      </c>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10" t="str">
        <f>HYPERLINK("http://sigilathenaeum.tumblr.com/post/155902354793","I am one with the sun, moon, and sea")</f>
        <v>I am one with the sun, moon, and sea</v>
      </c>
      <c r="B867" s="9" t="s">
        <v>1018</v>
      </c>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10" t="str">
        <f>HYPERLINK("http://sigilathenaeum.tumblr.com/post/159871195330","I am one with the darkness")</f>
        <v>I am one with the darkness</v>
      </c>
      <c r="B868" s="9" t="s">
        <v>1019</v>
      </c>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10" t="str">
        <f>HYPERLINK("http://sigilathenaeum.tumblr.com/post/159871195330","I am one with the light")</f>
        <v>I am one with the light</v>
      </c>
      <c r="B869" s="9" t="s">
        <v>1019</v>
      </c>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10" t="str">
        <f>HYPERLINK("http://sigilathenaeum.tumblr.com/post/159871195330","The light and the darkness within me empowers me")</f>
        <v>The light and the darkness within me empowers me</v>
      </c>
      <c r="B870" s="9" t="s">
        <v>1019</v>
      </c>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10" t="str">
        <f>HYPERLINK("http://sigilathenaeum.tumblr.com/post/159377517007","My aura and soul are one with the wind")</f>
        <v>My aura and soul are one with the wind</v>
      </c>
      <c r="B871" s="9" t="s">
        <v>1020</v>
      </c>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13" t="str">
        <f>HYPERLINK("http://sigilathenaeum.tumblr.com/post/135085850822","As the snake controls the storm, so may I")</f>
        <v>As the snake controls the storm, so may I</v>
      </c>
      <c r="B872" s="9" t="s">
        <v>1021</v>
      </c>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10" t="str">
        <f>HYPERLINK("http://sigilathenaeum.tumblr.com/post/145614765293","My storm magick is strong")</f>
        <v>My storm magick is strong</v>
      </c>
      <c r="B873" s="9" t="s">
        <v>1022</v>
      </c>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10" t="str">
        <f>HYPERLINK("http://sigilathenaeum.tumblr.com/post/145614765293","I can manipulate my energy with ease")</f>
        <v>I can manipulate my energy with ease</v>
      </c>
      <c r="B874" s="9" t="s">
        <v>1022</v>
      </c>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10" t="str">
        <f>HYPERLINK("http://sigilathenaeum.tumblr.com/post/163769420563","My energy holds out for as long as I need it to")</f>
        <v>My energy holds out for as long as I need it to</v>
      </c>
      <c r="B875" s="9" t="s">
        <v>1023</v>
      </c>
      <c r="C875" s="5"/>
      <c r="D875" s="4" t="s">
        <v>6</v>
      </c>
      <c r="E875" s="5"/>
      <c r="F875" s="5"/>
      <c r="G875" s="5"/>
      <c r="H875" s="5"/>
      <c r="I875" s="5"/>
      <c r="J875" s="5"/>
      <c r="K875" s="5"/>
      <c r="L875" s="5"/>
      <c r="M875" s="5"/>
      <c r="N875" s="5"/>
      <c r="O875" s="5"/>
      <c r="P875" s="5"/>
      <c r="Q875" s="5"/>
      <c r="R875" s="5"/>
      <c r="S875" s="5"/>
      <c r="T875" s="5"/>
      <c r="U875" s="5"/>
      <c r="V875" s="5"/>
      <c r="W875" s="5"/>
      <c r="X875" s="5"/>
      <c r="Y875" s="5"/>
      <c r="Z875" s="5"/>
    </row>
    <row r="876">
      <c r="A876" s="13" t="str">
        <f>HYPERLINK("http://sigilathenaeum.tumblr.com/post/137100183262","I turn my empathy powers on and off at will")</f>
        <v>I turn my empathy powers on and off at will</v>
      </c>
      <c r="B876" s="9" t="s">
        <v>1024</v>
      </c>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13" t="str">
        <f>HYPERLINK("http://sigilathenaeum.tumblr.com/post/137100183262","My psychic awareness is strong")</f>
        <v>My psychic awareness is strong</v>
      </c>
      <c r="B877" s="9" t="s">
        <v>1024</v>
      </c>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13" t="str">
        <f>HYPERLINK("http://sigilathenaeum.tumblr.com/post/135531697287","My divination is accurate and helpful")</f>
        <v>My divination is accurate and helpful</v>
      </c>
      <c r="B878" s="9" t="s">
        <v>1025</v>
      </c>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13" t="str">
        <f>HYPERLINK("http://sigilathenaeum.tumblr.com/post/137172402977","My pendulum readings are accurate")</f>
        <v>My pendulum readings are accurate</v>
      </c>
      <c r="B879" s="9" t="s">
        <v>1026</v>
      </c>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13" t="str">
        <f>HYPERLINK("http://sigilathenaeum.tumblr.com/post/137953455322","My dice readings are accurate")</f>
        <v>My dice readings are accurate</v>
      </c>
      <c r="B880" s="9" t="s">
        <v>1027</v>
      </c>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13" t="str">
        <f>HYPERLINK("http://sigilathenaeum.tumblr.com/post/137559154162","I understand my tarot cards")</f>
        <v>I understand my tarot cards</v>
      </c>
      <c r="B881" s="9" t="s">
        <v>1028</v>
      </c>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10" t="str">
        <f>HYPERLINK("http://sigilathenaeum.tumblr.com/post/156276879166","I bond with my tarot deck")</f>
        <v>I bond with my tarot deck</v>
      </c>
      <c r="B882" s="9" t="s">
        <v>1029</v>
      </c>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10" t="str">
        <f>HYPERLINK("http://sigilathenaeum.tumblr.com/post/156276879166","My tarot deck is protected from physical harm and negative energies")</f>
        <v>My tarot deck is protected from physical harm and negative energies</v>
      </c>
      <c r="B883" s="9" t="s">
        <v>1029</v>
      </c>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13" t="str">
        <f>HYPERLINK("http://sigilathenaeum.tumblr.com/post/139805516412","My third eye opens with ease")</f>
        <v>My third eye opens with ease</v>
      </c>
      <c r="B884" s="9" t="s">
        <v>1030</v>
      </c>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13" t="str">
        <f>HYPERLINK("http://sigilathenaeum.tumblr.com/post/136782611237","I feel, hear, and communicate with my crystals with ease")</f>
        <v>I feel, hear, and communicate with my crystals with ease</v>
      </c>
      <c r="B885" s="9" t="s">
        <v>1031</v>
      </c>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13" t="str">
        <f>HYPERLINK("http://sigilathenaeum.tumblr.com/post/137129034147","These crystals retain their energy and are protected from harm")</f>
        <v>These crystals retain their energy and are protected from harm</v>
      </c>
      <c r="B886" s="9" t="s">
        <v>1032</v>
      </c>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13" t="str">
        <f>HYPERLINK("http://sigilathenaeum.tumblr.com/post/140278085707","I am safe while practicing my magic")</f>
        <v>I am safe while practicing my magic</v>
      </c>
      <c r="B887" s="9" t="s">
        <v>1033</v>
      </c>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13" t="str">
        <f>HYPERLINK("http://sigilathenaeum.tumblr.com/post/137100060317","Mercury in retrograde does not affect me or my family")</f>
        <v>Mercury in retrograde does not affect me or my family</v>
      </c>
      <c r="B888" s="9" t="s">
        <v>1034</v>
      </c>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13" t="str">
        <f>HYPERLINK("http://sigilathenaeum.tumblr.com/post/140706254197","I go unnoticed when scrying")</f>
        <v>I go unnoticed when scrying</v>
      </c>
      <c r="B889" s="9" t="s">
        <v>1035</v>
      </c>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13" t="str">
        <f>HYPERLINK("http://sigilathenaeum.tumblr.com/post/136626787277","The spirit of this statue awakens to protect my family")</f>
        <v>The spirit of this statue awakens to protect my family</v>
      </c>
      <c r="B890" s="9" t="s">
        <v>1036</v>
      </c>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13" t="str">
        <f>HYPERLINK("http://sigilathenaeum.tumblr.com/post/137953800462","This plush familiar protects me and helps enhance my abilities")</f>
        <v>This plush familiar protects me and helps enhance my abilities</v>
      </c>
      <c r="B891" s="9" t="s">
        <v>1037</v>
      </c>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10" t="str">
        <f>HYPERLINK("http://sigilathenaeum.tumblr.com/post/147674099022","My familiar finds me soon")</f>
        <v>My familiar finds me soon</v>
      </c>
      <c r="B892" s="9" t="s">
        <v>1038</v>
      </c>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13" t="str">
        <f>HYPERLINK("http://sigilathenaeum.tumblr.com/post/141496804977","Negative emotions dissipate peacefully here")</f>
        <v>Negative emotions dissipate peacefully here</v>
      </c>
      <c r="B893" s="9" t="s">
        <v>1039</v>
      </c>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10" t="str">
        <f>HYPERLINK("http://sigilathenaeum.tumblr.com/post/147142055113","All negativity leaves this place")</f>
        <v>All negativity leaves this place</v>
      </c>
      <c r="B894" s="9" t="s">
        <v>1040</v>
      </c>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13" t="str">
        <f>HYPERLINK("http://sigilathenaeum.tumblr.com/post/138504440397","I am separate from the emotions of others and their energies do not overwhelm me")</f>
        <v>I am separate from the emotions of others and their energies do not overwhelm me</v>
      </c>
      <c r="B895" s="9" t="s">
        <v>1041</v>
      </c>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13" t="str">
        <f>HYPERLINK("http://sigilathenaeum.tumblr.com/post/141496761967","This place is cleansed and conducive to meditation")</f>
        <v>This place is cleansed and conducive to meditation</v>
      </c>
      <c r="B896" s="9" t="s">
        <v>1042</v>
      </c>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10" t="str">
        <f>HYPERLINK("http://sigilathenaeum.tumblr.com/post/181532183128","This place is clean, safe, pest free, and filled with love")</f>
        <v>This place is clean, safe, pest free, and filled with love</v>
      </c>
      <c r="B897" s="9" t="s">
        <v>1043</v>
      </c>
      <c r="C897" s="5"/>
      <c r="D897" s="4" t="s">
        <v>6</v>
      </c>
      <c r="E897" s="5"/>
      <c r="F897" s="5"/>
      <c r="G897" s="5"/>
      <c r="H897" s="5"/>
      <c r="I897" s="5"/>
      <c r="J897" s="5"/>
      <c r="K897" s="5"/>
      <c r="L897" s="5"/>
      <c r="M897" s="5"/>
      <c r="N897" s="5"/>
      <c r="O897" s="5"/>
      <c r="P897" s="5"/>
      <c r="Q897" s="5"/>
      <c r="R897" s="5"/>
      <c r="S897" s="5"/>
      <c r="T897" s="5"/>
      <c r="U897" s="5"/>
      <c r="V897" s="5"/>
      <c r="W897" s="5"/>
      <c r="X897" s="5"/>
      <c r="Y897" s="5"/>
      <c r="Z897" s="5"/>
    </row>
    <row r="898">
      <c r="A898" s="10" t="str">
        <f>HYPERLINK("http://sigilathenaeum.tumblr.com/post/156457427208","I concentrate on my spirit")</f>
        <v>I concentrate on my spirit</v>
      </c>
      <c r="B898" s="9" t="s">
        <v>1044</v>
      </c>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13" t="str">
        <f>HYPERLINK("http://sigilathenaeum.tumblr.com/post/139008138457","I have mastery over water")</f>
        <v>I have mastery over water</v>
      </c>
      <c r="B899" s="9" t="s">
        <v>1045</v>
      </c>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13" t="str">
        <f>HYPERLINK("http://sigilathenaeum.tumblr.com/post/139746206442","My spell is amplified through this charm")</f>
        <v>My spell is amplified through this charm</v>
      </c>
      <c r="B900" s="9" t="s">
        <v>1046</v>
      </c>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13" t="str">
        <f>HYPERLINK("http://sigilathenaeum.tumblr.com/post/140586474132","I receive spiritual guidance")</f>
        <v>I receive spiritual guidance</v>
      </c>
      <c r="B901" s="9" t="s">
        <v>1047</v>
      </c>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13" t="str">
        <f>HYPERLINK("http://sigilathenaeum.tumblr.com/post/141104810097","The moon’s energy is always with me")</f>
        <v>The moon’s energy is always with me</v>
      </c>
      <c r="B902" s="9" t="s">
        <v>1048</v>
      </c>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13" t="str">
        <f>HYPERLINK("http://sigilathenaeum.tumblr.com/post/141104705542","I am free of preconceptions in the Fade")</f>
        <v>I am free of preconceptions in the Fade</v>
      </c>
      <c r="B903" s="9" t="s">
        <v>1049</v>
      </c>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13" t="str">
        <f>HYPERLINK("http://sigilathenaeum.tumblr.com/post/142687542692","I recognize the difference between spirit and daydream")</f>
        <v>I recognize the difference between spirit and daydream</v>
      </c>
      <c r="B904" s="9" t="s">
        <v>1050</v>
      </c>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10" t="str">
        <f>HYPERLINK("http://sigilathenaeum.tumblr.com/post/147674235732","The void is my center")</f>
        <v>The void is my center</v>
      </c>
      <c r="B905" s="9" t="s">
        <v>1051</v>
      </c>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10" t="str">
        <f>HYPERLINK("http://sigilathenaeum.tumblr.com/post/149988773801","I am the witch of feathers and flame")</f>
        <v>I am the witch of feathers and flame</v>
      </c>
      <c r="B906" s="9" t="s">
        <v>1052</v>
      </c>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10" t="str">
        <f>HYPERLINK("http://sigilathenaeum.tumblr.com/post/156459652123","Witch of circuits and chargers")</f>
        <v>Witch of circuits and chargers</v>
      </c>
      <c r="B907" s="9" t="s">
        <v>1053</v>
      </c>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10" t="str">
        <f>HYPERLINK("http://sigilathenaeum.tumblr.com/post/156459652123","Witch of sun and moon")</f>
        <v>Witch of sun and moon</v>
      </c>
      <c r="B908" s="9" t="s">
        <v>1053</v>
      </c>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10" t="str">
        <f>HYPERLINK("http://sigilathenaeum.tumblr.com/post/155910138451","Blessings of the Lenaea come to me")</f>
        <v>Blessings of the Lenaea come to me</v>
      </c>
      <c r="B909" s="9" t="s">
        <v>1054</v>
      </c>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10" t="str">
        <f>HYPERLINK("http://sigilathenaeum.tumblr.com/post/159380478722","The retrograde does not affect me")</f>
        <v>The retrograde does not affect me</v>
      </c>
      <c r="B910" s="9" t="s">
        <v>1055</v>
      </c>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10" t="str">
        <f>HYPERLINK("http://sigilathenaeum.tumblr.com/post/163771283569","The crows and ravens understand and respect me")</f>
        <v>The crows and ravens understand and respect me</v>
      </c>
      <c r="B911" s="9" t="s">
        <v>1056</v>
      </c>
      <c r="C911" s="5"/>
      <c r="D911" s="4" t="s">
        <v>6</v>
      </c>
      <c r="E911" s="5"/>
      <c r="F911" s="5"/>
      <c r="G911" s="5"/>
      <c r="H911" s="5"/>
      <c r="I911" s="5"/>
      <c r="J911" s="5"/>
      <c r="K911" s="5"/>
      <c r="L911" s="5"/>
      <c r="M911" s="5"/>
      <c r="N911" s="5"/>
      <c r="O911" s="5"/>
      <c r="P911" s="5"/>
      <c r="Q911" s="5"/>
      <c r="R911" s="5"/>
      <c r="S911" s="5"/>
      <c r="T911" s="5"/>
      <c r="U911" s="5"/>
      <c r="V911" s="5"/>
      <c r="W911" s="5"/>
      <c r="X911" s="5"/>
      <c r="Y911" s="5"/>
      <c r="Z911" s="5"/>
    </row>
    <row r="912">
      <c r="A912" s="10" t="str">
        <f>HYPERLINK("http://sigilathenaeum.tumblr.com/post/181385091297","Crows guide and protect me and I understand their meanings")</f>
        <v>Crows guide and protect me and I understand their meanings</v>
      </c>
      <c r="B912" s="9" t="s">
        <v>1057</v>
      </c>
      <c r="C912" s="5"/>
      <c r="D912" s="4" t="s">
        <v>6</v>
      </c>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12" t="s">
        <v>1058</v>
      </c>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10" t="str">
        <f>HYPERLINK("http://sigilathenaeum.tumblr.com/post/156282952034","I am calm, free of anxiety, and in good mental health")</f>
        <v>I am calm, free of anxiety, and in good mental health</v>
      </c>
      <c r="B916" s="9" t="s">
        <v>1059</v>
      </c>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13" t="str">
        <f>HYPERLINK("http://sigilathenaeum.tumblr.com/post/128744033887","My BPD is under control")</f>
        <v>My BPD is under control</v>
      </c>
      <c r="B917" s="9" t="s">
        <v>1060</v>
      </c>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10" t="str">
        <f>HYPERLINK("http://sigilathenaeum.tumblr.com/post/159843369600","My DPD is easily managed")</f>
        <v>My DPD is easily managed</v>
      </c>
      <c r="B918" s="9" t="s">
        <v>1061</v>
      </c>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13" t="str">
        <f>HYPERLINK("http://sigilathenaeum.tumblr.com/post/130104333152","I remain grounded in the present and remember who I am")</f>
        <v>I remain grounded in the present and remember who I am</v>
      </c>
      <c r="B919" s="9" t="s">
        <v>1062</v>
      </c>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13" t="str">
        <f>HYPERLINK("http://sigilathenaeum.tumblr.com/post/130237666597","I am present in my body")</f>
        <v>I am present in my body</v>
      </c>
      <c r="B920" s="9" t="s">
        <v>1063</v>
      </c>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13" t="str">
        <f>HYPERLINK("http://sigilathenaeum.tumblr.com/post/165739203751","I am present")</f>
        <v>I am present</v>
      </c>
      <c r="B921" s="9" t="s">
        <v>1064</v>
      </c>
      <c r="C921" s="5"/>
      <c r="D921" s="4" t="s">
        <v>6</v>
      </c>
      <c r="E921" s="5"/>
      <c r="F921" s="5"/>
      <c r="G921" s="5"/>
      <c r="H921" s="5"/>
      <c r="I921" s="5"/>
      <c r="J921" s="5"/>
      <c r="K921" s="5"/>
      <c r="L921" s="5"/>
      <c r="M921" s="5"/>
      <c r="N921" s="5"/>
      <c r="O921" s="5"/>
      <c r="P921" s="5"/>
      <c r="Q921" s="5"/>
      <c r="R921" s="5"/>
      <c r="S921" s="5"/>
      <c r="T921" s="5"/>
      <c r="U921" s="5"/>
      <c r="V921" s="5"/>
      <c r="W921" s="5"/>
      <c r="X921" s="5"/>
      <c r="Y921" s="5"/>
      <c r="Z921" s="5"/>
    </row>
    <row r="922">
      <c r="A922" s="13" t="str">
        <f>HYPERLINK("http://sigilathenaeum.tumblr.com/post/129991820567","I do not let derealisation control me")</f>
        <v>I do not let derealisation control me</v>
      </c>
      <c r="B922" s="9" t="s">
        <v>1065</v>
      </c>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13" t="str">
        <f>HYPERLINK("http://sigilathenaeum.tumblr.com/post/123331401207","I am okay")</f>
        <v>I am okay</v>
      </c>
      <c r="B923" s="9" t="s">
        <v>1066</v>
      </c>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13" t="str">
        <f>HYPERLINK("http://sigilathenaeum.tumblr.com/post/161905604827","I am okay (different version)")</f>
        <v>I am okay (different version)</v>
      </c>
      <c r="B924" s="9" t="s">
        <v>1067</v>
      </c>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13" t="str">
        <f>HYPERLINK("http://sigilathenaeum.tumblr.com/post/149987898885","I am together")</f>
        <v>I am together</v>
      </c>
      <c r="B925" s="9" t="s">
        <v>1068</v>
      </c>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10" t="str">
        <f>HYPERLINK("http://sigilathenaeum.tumblr.com/post/155904499795","It will not hurt forever")</f>
        <v>It will not hurt forever</v>
      </c>
      <c r="B926" s="9" t="s">
        <v>1069</v>
      </c>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10" t="str">
        <f>HYPERLINK("http://sigilathenaeum.tumblr.com/post/162957544848","This emotional pain will pass")</f>
        <v>This emotional pain will pass</v>
      </c>
      <c r="B927" s="9" t="s">
        <v>1070</v>
      </c>
      <c r="C927" s="5"/>
      <c r="D927" s="4" t="s">
        <v>6</v>
      </c>
      <c r="E927" s="5"/>
      <c r="F927" s="5"/>
      <c r="G927" s="5"/>
      <c r="H927" s="5"/>
      <c r="I927" s="5"/>
      <c r="J927" s="5"/>
      <c r="K927" s="5"/>
      <c r="L927" s="5"/>
      <c r="M927" s="5"/>
      <c r="N927" s="5"/>
      <c r="O927" s="5"/>
      <c r="P927" s="5"/>
      <c r="Q927" s="5"/>
      <c r="R927" s="5"/>
      <c r="S927" s="5"/>
      <c r="T927" s="5"/>
      <c r="U927" s="5"/>
      <c r="V927" s="5"/>
      <c r="W927" s="5"/>
      <c r="X927" s="5"/>
      <c r="Y927" s="5"/>
      <c r="Z927" s="5"/>
    </row>
    <row r="928">
      <c r="A928" s="10" t="str">
        <f>HYPERLINK("http://sigilathenaeum.tumblr.com/post/162917225235","I am not afraid of being hurt")</f>
        <v>I am not afraid of being hurt</v>
      </c>
      <c r="B928" s="9" t="s">
        <v>1071</v>
      </c>
      <c r="C928" s="5"/>
      <c r="D928" s="4" t="s">
        <v>6</v>
      </c>
      <c r="E928" s="5"/>
      <c r="F928" s="5"/>
      <c r="G928" s="5"/>
      <c r="H928" s="5"/>
      <c r="I928" s="5"/>
      <c r="J928" s="5"/>
      <c r="K928" s="5"/>
      <c r="L928" s="5"/>
      <c r="M928" s="5"/>
      <c r="N928" s="5"/>
      <c r="O928" s="5"/>
      <c r="P928" s="5"/>
      <c r="Q928" s="5"/>
      <c r="R928" s="5"/>
      <c r="S928" s="5"/>
      <c r="T928" s="5"/>
      <c r="U928" s="5"/>
      <c r="V928" s="5"/>
      <c r="W928" s="5"/>
      <c r="X928" s="5"/>
      <c r="Y928" s="5"/>
      <c r="Z928" s="5"/>
    </row>
    <row r="929">
      <c r="A929" s="13" t="str">
        <f>HYPERLINK("http://sigilathenaeum.tumblr.com/post/130414063492","I am present in my reality")</f>
        <v>I am present in my reality</v>
      </c>
      <c r="B929" s="9" t="s">
        <v>1072</v>
      </c>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10" t="str">
        <f>HYPERLINK("http://sigilathenaeum.tumblr.com/post/147138739242","I am free from social anxiety")</f>
        <v>I am free from social anxiety</v>
      </c>
      <c r="B930" s="9" t="s">
        <v>1073</v>
      </c>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13" t="str">
        <f>HYPERLINK("http://sigilathenaeum.tumblr.com/post/130374166492","I am free from social anxiety and depression")</f>
        <v>I am free from social anxiety and depression</v>
      </c>
      <c r="B931" s="9" t="s">
        <v>1074</v>
      </c>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10" t="str">
        <f>HYPERLINK("http://sigilathenaeum.tumblr.com/post/149990500749","I do not suffer from executive dysfunction")</f>
        <v>I do not suffer from executive dysfunction</v>
      </c>
      <c r="B932" s="9" t="s">
        <v>1075</v>
      </c>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10" t="str">
        <f>HYPERLINK("http://sigilathenaeum.tumblr.com/post/145615840509","I am not afraid to attend public gatherings")</f>
        <v>I am not afraid to attend public gatherings</v>
      </c>
      <c r="B933" s="9" t="s">
        <v>1076</v>
      </c>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10" t="str">
        <f>HYPERLINK("http://sigilathenaeum.tumblr.com/post/144558883671","I will not become depressed again")</f>
        <v>I will not become depressed again</v>
      </c>
      <c r="B934" s="9" t="s">
        <v>1077</v>
      </c>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13" t="str">
        <f>HYPERLINK("http://sigilathenaeum.tumblr.com/post/130853780692","I believe the world I live in is real")</f>
        <v>I believe the world I live in is real</v>
      </c>
      <c r="B935" s="9" t="s">
        <v>1078</v>
      </c>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10" t="str">
        <f>HYPERLINK("http://sigilathenaeum.tumblr.com/post/149189115657","I do not dissociate")</f>
        <v>I do not dissociate</v>
      </c>
      <c r="B936" s="9" t="s">
        <v>1079</v>
      </c>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13" t="str">
        <f>HYPERLINK("http://sigilathenaeum.tumblr.com/post/130853780692","I do not disassociate")</f>
        <v>I do not disassociate</v>
      </c>
      <c r="B937" s="9" t="s">
        <v>1078</v>
      </c>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13" t="str">
        <f>HYPERLINK("http://sigilathenaeum.tumblr.com/post/142658321502","My alternate personalities do not act out")</f>
        <v>My alternate personalities do not act out</v>
      </c>
      <c r="B938" s="9" t="s">
        <v>1080</v>
      </c>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13" t="str">
        <f>HYPERLINK("http://sigilathenaeum.tumblr.com/post/142658321502","My DID is under control")</f>
        <v>My DID is under control</v>
      </c>
      <c r="B939" s="9" t="s">
        <v>1080</v>
      </c>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13" t="str">
        <f>HYPERLINK("http://sigilathenaeum.tumblr.com/post/140700969212","My PTSD is under control")</f>
        <v>My PTSD is under control</v>
      </c>
      <c r="B940" s="9" t="s">
        <v>659</v>
      </c>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10" t="str">
        <f>HYPERLINK("http://sigilathenaeum.tumblr.com/post/155171334042","My PTSD does not damage me")</f>
        <v>My PTSD does not damage me</v>
      </c>
      <c r="B941" s="9" t="s">
        <v>1081</v>
      </c>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10" t="str">
        <f>HYPERLINK("http://sigilathenaeum.tumblr.com/post/144173716137","My hallucinations stay under control")</f>
        <v>My hallucinations stay under control</v>
      </c>
      <c r="B942" s="9" t="s">
        <v>1082</v>
      </c>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10" t="str">
        <f>HYPERLINK("http://sigilathenaeum.tumblr.com/post/156558611057","I do not hallucinate or have flashbacks")</f>
        <v>I do not hallucinate or have flashbacks</v>
      </c>
      <c r="B943" s="9" t="s">
        <v>1083</v>
      </c>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10" t="str">
        <f>HYPERLINK("http://sigilathenaeum.tumblr.com/post/147674157542","My meltdowns do not last long")</f>
        <v>My meltdowns do not last long</v>
      </c>
      <c r="B944" s="9" t="s">
        <v>1084</v>
      </c>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13" t="str">
        <f>HYPERLINK("http://sigilathenaeum.tumblr.com/post/156280539707","I do not have a meltdown")</f>
        <v>I do not have a meltdown</v>
      </c>
      <c r="B945" s="9" t="s">
        <v>1085</v>
      </c>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13" t="str">
        <f>HYPERLINK("http://sigilathenaeum.tumblr.com/post/131719941212","I will find myself a suitable label")</f>
        <v>I will find myself a suitable label</v>
      </c>
      <c r="B946" s="9" t="s">
        <v>1086</v>
      </c>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13" t="str">
        <f>HYPERLINK("http://sigilathenaeum.tumblr.com/post/131831713592","I will let go of the past")</f>
        <v>I will let go of the past</v>
      </c>
      <c r="B947" s="9" t="s">
        <v>1087</v>
      </c>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13" t="str">
        <f>HYPERLINK("http://sigilathenaeum.tumblr.com/post/139429612552","My past does not bother me")</f>
        <v>My past does not bother me</v>
      </c>
      <c r="B948" s="9" t="s">
        <v>972</v>
      </c>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11" t="s">
        <v>1088</v>
      </c>
      <c r="B949" s="9" t="s">
        <v>1089</v>
      </c>
      <c r="C949" s="5"/>
      <c r="D949" s="4" t="s">
        <v>6</v>
      </c>
      <c r="E949" s="5"/>
      <c r="F949" s="5"/>
      <c r="G949" s="5"/>
      <c r="H949" s="5"/>
      <c r="I949" s="5"/>
      <c r="J949" s="5"/>
      <c r="K949" s="5"/>
      <c r="L949" s="5"/>
      <c r="M949" s="5"/>
      <c r="N949" s="5"/>
      <c r="O949" s="5"/>
      <c r="P949" s="5"/>
      <c r="Q949" s="5"/>
      <c r="R949" s="5"/>
      <c r="S949" s="5"/>
      <c r="T949" s="5"/>
      <c r="U949" s="5"/>
      <c r="V949" s="5"/>
      <c r="W949" s="5"/>
      <c r="X949" s="5"/>
      <c r="Y949" s="5"/>
      <c r="Z949" s="5"/>
    </row>
    <row r="950">
      <c r="A950" s="13" t="str">
        <f>HYPERLINK("http://sigilathenaeum.tumblr.com/post/139429612552","Your problems are not mine")</f>
        <v>Your problems are not mine</v>
      </c>
      <c r="B950" s="9" t="s">
        <v>972</v>
      </c>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13" t="str">
        <f>HYPERLINK("http://sigilathenaeum.tumblr.com/post/136626442012","I am able to let go")</f>
        <v>I am able to let go</v>
      </c>
      <c r="B951" s="9" t="s">
        <v>1090</v>
      </c>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13" t="str">
        <f>HYPERLINK("http://sigilathenaeum.tumblr.com/post/156281124589","I am able to release things that are hurting me")</f>
        <v>I am able to release things that are hurting me</v>
      </c>
      <c r="B952" s="9" t="s">
        <v>1091</v>
      </c>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13" t="str">
        <f>HYPERLINK("http://sigilathenaeum.tumblr.com/post/131832116552","I will not cry")</f>
        <v>I will not cry</v>
      </c>
      <c r="B953" s="9" t="s">
        <v>378</v>
      </c>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13" t="str">
        <f>HYPERLINK("http://sigilathenaeum.tumblr.com/post/131831321907","I am in touch with my own feelings")</f>
        <v>I am in touch with my own feelings</v>
      </c>
      <c r="B954" s="9" t="s">
        <v>1092</v>
      </c>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13" t="str">
        <f>HYPERLINK("http://sigilathenaeum.tumblr.com/post/134492364962","I understand and can process my emotions")</f>
        <v>I understand and can process my emotions</v>
      </c>
      <c r="B955" s="9" t="s">
        <v>1093</v>
      </c>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13" t="str">
        <f>HYPERLINK("http://sigilathenaeum.tumblr.com/post/139326779442","I am free of negative emotions")</f>
        <v>I am free of negative emotions</v>
      </c>
      <c r="B956" s="9" t="s">
        <v>1094</v>
      </c>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10" t="str">
        <f>HYPERLINK("http://sigilathenaeum.tumblr.com/post/175120552649","I am sure in my feelings")</f>
        <v>I am sure in my feelings</v>
      </c>
      <c r="B957" s="9" t="s">
        <v>1095</v>
      </c>
      <c r="C957" s="5"/>
      <c r="D957" s="4" t="s">
        <v>6</v>
      </c>
      <c r="E957" s="5"/>
      <c r="F957" s="5"/>
      <c r="G957" s="5"/>
      <c r="H957" s="5"/>
      <c r="I957" s="5"/>
      <c r="J957" s="5"/>
      <c r="K957" s="5"/>
      <c r="L957" s="5"/>
      <c r="M957" s="5"/>
      <c r="N957" s="5"/>
      <c r="O957" s="5"/>
      <c r="P957" s="5"/>
      <c r="Q957" s="5"/>
      <c r="R957" s="5"/>
      <c r="S957" s="5"/>
      <c r="T957" s="5"/>
      <c r="U957" s="5"/>
      <c r="V957" s="5"/>
      <c r="W957" s="5"/>
      <c r="X957" s="5"/>
      <c r="Y957" s="5"/>
      <c r="Z957" s="5"/>
    </row>
    <row r="958">
      <c r="A958" s="10" t="str">
        <f>HYPERLINK("http://sigilathenaeum.tumblr.com/post/162917691422","I do not lash out")</f>
        <v>I do not lash out</v>
      </c>
      <c r="B958" s="9" t="s">
        <v>1096</v>
      </c>
      <c r="C958" s="5"/>
      <c r="D958" s="4" t="s">
        <v>6</v>
      </c>
      <c r="E958" s="5"/>
      <c r="F958" s="5"/>
      <c r="G958" s="5"/>
      <c r="H958" s="5"/>
      <c r="I958" s="5"/>
      <c r="J958" s="5"/>
      <c r="K958" s="5"/>
      <c r="L958" s="5"/>
      <c r="M958" s="5"/>
      <c r="N958" s="5"/>
      <c r="O958" s="5"/>
      <c r="P958" s="5"/>
      <c r="Q958" s="5"/>
      <c r="R958" s="5"/>
      <c r="S958" s="5"/>
      <c r="T958" s="5"/>
      <c r="U958" s="5"/>
      <c r="V958" s="5"/>
      <c r="W958" s="5"/>
      <c r="X958" s="5"/>
      <c r="Y958" s="5"/>
      <c r="Z958" s="5"/>
    </row>
    <row r="959">
      <c r="A959" s="13" t="str">
        <f>HYPERLINK("http://sigilathenaeum.tumblr.com/post/137953167647","I understand my brain")</f>
        <v>I understand my brain</v>
      </c>
      <c r="B959" s="9" t="s">
        <v>1097</v>
      </c>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13" t="str">
        <f>HYPERLINK("http://sigilathenaeum.tumblr.com/post/181568985692","My brain and I are on the same side for the best possible outcome")</f>
        <v>My brain and I are on the same side for the best possible outcome</v>
      </c>
      <c r="B960" s="9" t="s">
        <v>1098</v>
      </c>
      <c r="C960" s="5"/>
      <c r="D960" s="4" t="s">
        <v>6</v>
      </c>
      <c r="E960" s="5"/>
      <c r="F960" s="5"/>
      <c r="G960" s="5"/>
      <c r="H960" s="5"/>
      <c r="I960" s="5"/>
      <c r="J960" s="5"/>
      <c r="K960" s="5"/>
      <c r="L960" s="5"/>
      <c r="M960" s="5"/>
      <c r="N960" s="5"/>
      <c r="O960" s="5"/>
      <c r="P960" s="5"/>
      <c r="Q960" s="5"/>
      <c r="R960" s="5"/>
      <c r="S960" s="5"/>
      <c r="T960" s="5"/>
      <c r="U960" s="5"/>
      <c r="V960" s="5"/>
      <c r="W960" s="5"/>
      <c r="X960" s="5"/>
      <c r="Y960" s="5"/>
      <c r="Z960" s="5"/>
    </row>
    <row r="961">
      <c r="A961" s="13" t="str">
        <f>HYPERLINK("http://sigilathenaeum.tumblr.com/post/131979431357","My mistakes build me not define me")</f>
        <v>My mistakes build me not define me</v>
      </c>
      <c r="B961" s="9" t="s">
        <v>1099</v>
      </c>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13" t="str">
        <f>HYPERLINK("http://sigilathenaeum.tumblr.com/post/131779875747","I let go of blame and hate")</f>
        <v>I let go of blame and hate</v>
      </c>
      <c r="B962" s="9" t="s">
        <v>1100</v>
      </c>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13" t="str">
        <f>HYPERLINK("http://sigilathenaeum.tumblr.com/post/132031893077","I retrieve happiness through music")</f>
        <v>I retrieve happiness through music</v>
      </c>
      <c r="B963" s="9" t="s">
        <v>1101</v>
      </c>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13" t="str">
        <f>HYPERLINK("http://sigilathenaeum.tumblr.com/post/132180792377","I am stronger than ADD; it does not defeat or define me")</f>
        <v>I am stronger than ADD; it does not defeat or define me</v>
      </c>
      <c r="B964" s="9" t="s">
        <v>1102</v>
      </c>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10" t="str">
        <f>HYPERLINK("http://sigilathenaeum.tumblr.com/post/174800564487","I am stronger than my ADD")</f>
        <v>I am stronger than my ADD</v>
      </c>
      <c r="B965" s="9" t="s">
        <v>1103</v>
      </c>
      <c r="C965" s="5"/>
      <c r="D965" s="4" t="s">
        <v>6</v>
      </c>
      <c r="E965" s="5"/>
      <c r="F965" s="5"/>
      <c r="G965" s="5"/>
      <c r="H965" s="5"/>
      <c r="I965" s="5"/>
      <c r="J965" s="5"/>
      <c r="K965" s="5"/>
      <c r="L965" s="5"/>
      <c r="M965" s="5"/>
      <c r="N965" s="5"/>
      <c r="O965" s="5"/>
      <c r="P965" s="5"/>
      <c r="Q965" s="5"/>
      <c r="R965" s="5"/>
      <c r="S965" s="5"/>
      <c r="T965" s="5"/>
      <c r="U965" s="5"/>
      <c r="V965" s="5"/>
      <c r="W965" s="5"/>
      <c r="X965" s="5"/>
      <c r="Y965" s="5"/>
      <c r="Z965" s="5"/>
    </row>
    <row r="966">
      <c r="A966" s="10" t="str">
        <f>HYPERLINK("http://sigilathenaeum.tumblr.com/post/174767843576","My ADD does not stop me")</f>
        <v>My ADD does not stop me</v>
      </c>
      <c r="B966" s="9" t="s">
        <v>1104</v>
      </c>
      <c r="C966" s="5"/>
      <c r="D966" s="4" t="s">
        <v>6</v>
      </c>
      <c r="E966" s="5"/>
      <c r="F966" s="5"/>
      <c r="G966" s="5"/>
      <c r="H966" s="5"/>
      <c r="I966" s="5"/>
      <c r="J966" s="5"/>
      <c r="K966" s="5"/>
      <c r="L966" s="5"/>
      <c r="M966" s="5"/>
      <c r="N966" s="5"/>
      <c r="O966" s="5"/>
      <c r="P966" s="5"/>
      <c r="Q966" s="5"/>
      <c r="R966" s="5"/>
      <c r="S966" s="5"/>
      <c r="T966" s="5"/>
      <c r="U966" s="5"/>
      <c r="V966" s="5"/>
      <c r="W966" s="5"/>
      <c r="X966" s="5"/>
      <c r="Y966" s="5"/>
      <c r="Z966" s="5"/>
    </row>
    <row r="967">
      <c r="A967" s="10" t="str">
        <f>HYPERLINK("http://sigilathenaeum.tumblr.com/post/151159605531","My ADHD does not interfere with my schoolwork and I do not procrastinate on it")</f>
        <v>My ADHD does not interfere with my schoolwork and I do not procrastinate on it</v>
      </c>
      <c r="B967" s="9" t="s">
        <v>1105</v>
      </c>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13" t="str">
        <f>HYPERLINK("http://sigilathenaeum.tumblr.com/post/132337632962","This person is safe, healthy, and stronger than their depression")</f>
        <v>This person is safe, healthy, and stronger than their depression</v>
      </c>
      <c r="B968" s="9" t="s">
        <v>1106</v>
      </c>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13" t="str">
        <f>HYPERLINK("http://sigilathenaeum.tumblr.com/post/132829584227","I am stronger than my bipolar, it does not control me or my emotions")</f>
        <v>I am stronger than my bipolar, it does not control me or my emotions</v>
      </c>
      <c r="B969" s="9" t="s">
        <v>1107</v>
      </c>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10" t="str">
        <f>HYPERLINK("http://sigilathenaeum.tumblr.com/post/163769904952","I am in control of my bipolar swings")</f>
        <v>I am in control of my bipolar swings</v>
      </c>
      <c r="B970" s="9" t="s">
        <v>1108</v>
      </c>
      <c r="C970" s="5"/>
      <c r="D970" s="4" t="s">
        <v>6</v>
      </c>
      <c r="E970" s="5"/>
      <c r="F970" s="5"/>
      <c r="G970" s="5"/>
      <c r="H970" s="5"/>
      <c r="I970" s="5"/>
      <c r="J970" s="5"/>
      <c r="K970" s="5"/>
      <c r="L970" s="5"/>
      <c r="M970" s="5"/>
      <c r="N970" s="5"/>
      <c r="O970" s="5"/>
      <c r="P970" s="5"/>
      <c r="Q970" s="5"/>
      <c r="R970" s="5"/>
      <c r="S970" s="5"/>
      <c r="T970" s="5"/>
      <c r="U970" s="5"/>
      <c r="V970" s="5"/>
      <c r="W970" s="5"/>
      <c r="X970" s="5"/>
      <c r="Y970" s="5"/>
      <c r="Z970" s="5"/>
    </row>
    <row r="971">
      <c r="A971" s="13" t="str">
        <f>HYPERLINK("http://sigilathenaeum.tumblr.com/post/132829049957","I am grounded to the world")</f>
        <v>I am grounded to the world</v>
      </c>
      <c r="B971" s="9" t="s">
        <v>1109</v>
      </c>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13" t="str">
        <f>HYPERLINK("http://sigilathenaeum.tumblr.com/post/133361252557","I am not void or empty, I do not lose feeling to depression")</f>
        <v>I am not void or empty, I do not lose feeling to depression</v>
      </c>
      <c r="B972" s="9" t="s">
        <v>1110</v>
      </c>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13" t="str">
        <f>HYPERLINK("http://sigilathenaeum.tumblr.com/post/133433949632","I have a strong sense of self")</f>
        <v>I have a strong sense of self</v>
      </c>
      <c r="B973" s="9" t="s">
        <v>1111</v>
      </c>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13" t="str">
        <f>HYPERLINK("http://sigilathenaeum.tumblr.com/post/133557456257","I am free from anxiety and Obsessive Compulsive Disorder")</f>
        <v>I am free from anxiety and Obsessive Compulsive Disorder</v>
      </c>
      <c r="B974" s="9" t="s">
        <v>1112</v>
      </c>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10" t="str">
        <f>HYPERLINK("http://sigilathenaeum.tumblr.com/post/175184518406","My schizoaffective disorder is under control")</f>
        <v>My schizoaffective disorder is under control</v>
      </c>
      <c r="B975" s="9" t="s">
        <v>1113</v>
      </c>
      <c r="C975" s="5"/>
      <c r="D975" s="4" t="s">
        <v>6</v>
      </c>
      <c r="E975" s="5"/>
      <c r="F975" s="5"/>
      <c r="G975" s="5"/>
      <c r="H975" s="5"/>
      <c r="I975" s="5"/>
      <c r="J975" s="5"/>
      <c r="K975" s="5"/>
      <c r="L975" s="5"/>
      <c r="M975" s="5"/>
      <c r="N975" s="5"/>
      <c r="O975" s="5"/>
      <c r="P975" s="5"/>
      <c r="Q975" s="5"/>
      <c r="R975" s="5"/>
      <c r="S975" s="5"/>
      <c r="T975" s="5"/>
      <c r="U975" s="5"/>
      <c r="V975" s="5"/>
      <c r="W975" s="5"/>
      <c r="X975" s="5"/>
      <c r="Y975" s="5"/>
      <c r="Z975" s="5"/>
    </row>
    <row r="976">
      <c r="A976" s="11" t="s">
        <v>1114</v>
      </c>
      <c r="B976" s="9" t="s">
        <v>1115</v>
      </c>
      <c r="C976" s="5"/>
      <c r="D976" s="4" t="s">
        <v>6</v>
      </c>
      <c r="E976" s="5"/>
      <c r="F976" s="5"/>
      <c r="G976" s="5"/>
      <c r="H976" s="5"/>
      <c r="I976" s="5"/>
      <c r="J976" s="5"/>
      <c r="K976" s="5"/>
      <c r="L976" s="5"/>
      <c r="M976" s="5"/>
      <c r="N976" s="5"/>
      <c r="O976" s="5"/>
      <c r="P976" s="5"/>
      <c r="Q976" s="5"/>
      <c r="R976" s="5"/>
      <c r="S976" s="5"/>
      <c r="T976" s="5"/>
      <c r="U976" s="5"/>
      <c r="V976" s="5"/>
      <c r="W976" s="5"/>
      <c r="X976" s="5"/>
      <c r="Y976" s="5"/>
      <c r="Z976" s="5"/>
    </row>
    <row r="977">
      <c r="A977" s="13" t="str">
        <f>HYPERLINK("http://sigilathenaeum.tumblr.com/post/133733017602","I am not overwhelmed")</f>
        <v>I am not overwhelmed</v>
      </c>
      <c r="B977" s="9" t="s">
        <v>1116</v>
      </c>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13" t="str">
        <f>HYPERLINK("http://sigilathenaeum.tumblr.com/post/133733017602","I will not have an episode")</f>
        <v>I will not have an episode</v>
      </c>
      <c r="B978" s="9" t="s">
        <v>1116</v>
      </c>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13" t="str">
        <f>HYPERLINK("http://sigilathenaeum.tumblr.com/post/137485519402","I do not have a sensory overload")</f>
        <v>I do not have a sensory overload</v>
      </c>
      <c r="B979" s="9" t="s">
        <v>1117</v>
      </c>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13" t="str">
        <f>HYPERLINK("http://sigilathenaeum.tumblr.com/post/133826962212","My depression does not control my life")</f>
        <v>My depression does not control my life</v>
      </c>
      <c r="B980" s="9" t="s">
        <v>1118</v>
      </c>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13" t="str">
        <f>HYPERLINK("http://sigilathenaeum.tumblr.com/post/133826962212","I will beat mental illness")</f>
        <v>I will beat mental illness</v>
      </c>
      <c r="B981" s="9" t="s">
        <v>1118</v>
      </c>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13" t="str">
        <f>HYPERLINK("http://sigilathenaeum.tumblr.com/post/133884823952","The people in this house are not depressed and feel happy")</f>
        <v>The people in this house are not depressed and feel happy</v>
      </c>
      <c r="B982" s="9" t="s">
        <v>1119</v>
      </c>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13" t="str">
        <f>HYPERLINK("http://sigilathenaeum.tumblr.com/post/134553366947","I do not pull my hair out and have no urge to")</f>
        <v>I do not pull my hair out and have no urge to</v>
      </c>
      <c r="B983" s="9" t="s">
        <v>879</v>
      </c>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13" t="str">
        <f>HYPERLINK("http://sigilathenaeum.tumblr.com/post/134952121022","I am free of dysphoria")</f>
        <v>I am free of dysphoria</v>
      </c>
      <c r="B984" s="9" t="s">
        <v>1120</v>
      </c>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10" t="str">
        <f>HYPERLINK("http://sigilathenaeum.tumblr.com/post/147145981149","I am in control of the severity of my dysphoria")</f>
        <v>I am in control of the severity of my dysphoria</v>
      </c>
      <c r="B985" s="9" t="s">
        <v>1121</v>
      </c>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13" t="str">
        <f>HYPERLINK("http://sigilathenaeum.tumblr.com/post/135193846597","I am not paranoic")</f>
        <v>I am not paranoic</v>
      </c>
      <c r="B986" s="9" t="s">
        <v>1122</v>
      </c>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13" t="str">
        <f>HYPERLINK("http://sigilathenaeum.tumblr.com/post/138453131507","I am not paranoid on holiday")</f>
        <v>I am not paranoid on holiday</v>
      </c>
      <c r="B987" s="9" t="s">
        <v>1123</v>
      </c>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13" t="str">
        <f>HYPERLINK("http://sigilathenaeum.tumblr.com/post/137485478347","I do not let paranoid thoughts overcome me")</f>
        <v>I do not let paranoid thoughts overcome me</v>
      </c>
      <c r="B988" s="9" t="s">
        <v>1124</v>
      </c>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13" t="str">
        <f>HYPERLINK("http://sigilathenaeum.tumblr.com/post/135281035072","I am real")</f>
        <v>I am real</v>
      </c>
      <c r="B989" s="9" t="s">
        <v>1125</v>
      </c>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13" t="str">
        <f>HYPERLINK("http://sigilathenaeum.tumblr.com/post/137171791582","I see my own body without distortion")</f>
        <v>I see my own body without distortion</v>
      </c>
      <c r="B990" s="9" t="s">
        <v>1126</v>
      </c>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13" t="str">
        <f>HYPERLINK("http://sigilathenaeum.tumblr.com/post/137981148107","I think positively")</f>
        <v>I think positively</v>
      </c>
      <c r="B991" s="9" t="s">
        <v>1127</v>
      </c>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13" t="str">
        <f>HYPERLINK("http://sigilathenaeum.tumblr.com/post/138427687702","I am situationally aware without paranoia")</f>
        <v>I am situationally aware without paranoia</v>
      </c>
      <c r="B992" s="9" t="s">
        <v>1128</v>
      </c>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13" t="str">
        <f>HYPERLINK("http://sigilathenaeum.tumblr.com/post/139403230012","I harness my negative emotions into energy and inspiration")</f>
        <v>I harness my negative emotions into energy and inspiration</v>
      </c>
      <c r="B993" s="9" t="s">
        <v>1129</v>
      </c>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13" t="str">
        <f>HYPERLINK("http://sigilathenaeum.tumblr.com/post/140639304497","The Host and Alters coexist in harmony with one another")</f>
        <v>The Host and Alters coexist in harmony with one another</v>
      </c>
      <c r="B994" s="9" t="s">
        <v>1130</v>
      </c>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13" t="str">
        <f>HYPERLINK("http://sigilathenaeum.tumblr.com/post/140639151977","I am happy and do not have mood swings")</f>
        <v>I am happy and do not have mood swings</v>
      </c>
      <c r="B995" s="9" t="s">
        <v>1131</v>
      </c>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10" t="str">
        <f>HYPERLINK("http://sigilathenaeum.tumblr.com/post/149183730930","I understand what is making me unhappy and am able to get rid of it")</f>
        <v>I understand what is making me unhappy and am able to get rid of it</v>
      </c>
      <c r="B996" s="9" t="s">
        <v>1132</v>
      </c>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13" t="str">
        <f>HYPERLINK("http://sigilathenaeum.tumblr.com/post/141068160637","I am hopeful and optimistic")</f>
        <v>I am hopeful and optimistic</v>
      </c>
      <c r="B997" s="9" t="s">
        <v>1133</v>
      </c>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13" t="str">
        <f>HYPERLINK("http://sigilathenaeum.tumblr.com/post/141467833197","I forgive them")</f>
        <v>I forgive them</v>
      </c>
      <c r="B998" s="9" t="s">
        <v>1134</v>
      </c>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13" t="str">
        <f>HYPERLINK("http://sigilathenaeum.tumblr.com/post/141512754267","I want to be happy, I want to die in love")</f>
        <v>I want to be happy, I want to die in love</v>
      </c>
      <c r="B999" s="9" t="s">
        <v>1135</v>
      </c>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10" t="str">
        <f>HYPERLINK("http://sigilathenaeum.tumblr.com/post/149182987456","I feel safe in my own mind")</f>
        <v>I feel safe in my own mind</v>
      </c>
      <c r="B1000" s="9" t="s">
        <v>1136</v>
      </c>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c r="A1001" s="10" t="str">
        <f>HYPERLINK("http://sigilathenaeum.tumblr.com/post/149182987456","The storm within is calmed")</f>
        <v>The storm within is calmed</v>
      </c>
      <c r="B1001" s="9" t="s">
        <v>1136</v>
      </c>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c r="A1002" s="10" t="str">
        <f>HYPERLINK("http://sigilathenaeum.tumblr.com/post/151161310648","I bring happiness to those around me")</f>
        <v>I bring happiness to those around me</v>
      </c>
      <c r="B1002" s="9" t="s">
        <v>1137</v>
      </c>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c r="A1003" s="13" t="str">
        <f>HYPERLINK("http://sigilathenaeum.tumblr.com/post/155904499795","Mind static ")</f>
        <v>Mind static </v>
      </c>
      <c r="B1003" s="9" t="s">
        <v>1069</v>
      </c>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c r="A1004" s="10" t="str">
        <f>HYPERLINK("http://sigilathenaeum.tumblr.com/post/156461309739","I commit fully to the present moment")</f>
        <v>I commit fully to the present moment</v>
      </c>
      <c r="B1004" s="9" t="s">
        <v>1138</v>
      </c>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c r="A1005" s="10" t="str">
        <f>HYPERLINK("http://sigilathenaeum.tumblr.com/post/157404180014","I do not overworry about losing loved ones")</f>
        <v>I do not overworry about losing loved ones</v>
      </c>
      <c r="B1005" s="9" t="s">
        <v>1139</v>
      </c>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c r="A1006" s="10" t="str">
        <f>HYPERLINK("http://sigilathenaeum.tumblr.com/post/157404180014","I do not worry unnecessarily about the future")</f>
        <v>I do not worry unnecessarily about the future</v>
      </c>
      <c r="B1006" s="9" t="s">
        <v>1139</v>
      </c>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row r="1007">
      <c r="A1007" s="10" t="str">
        <f>HYPERLINK("http://sigilathenaeum.tumblr.com/post/164909878494","People do not see me as crazy")</f>
        <v>People do not see me as crazy</v>
      </c>
      <c r="B1007" s="9" t="s">
        <v>1140</v>
      </c>
      <c r="C1007" s="5"/>
      <c r="D1007" s="4" t="s">
        <v>6</v>
      </c>
      <c r="E1007" s="5"/>
      <c r="F1007" s="5"/>
      <c r="G1007" s="5"/>
      <c r="H1007" s="5"/>
      <c r="I1007" s="5"/>
      <c r="J1007" s="5"/>
      <c r="K1007" s="5"/>
      <c r="L1007" s="5"/>
      <c r="M1007" s="5"/>
      <c r="N1007" s="5"/>
      <c r="O1007" s="5"/>
      <c r="P1007" s="5"/>
      <c r="Q1007" s="5"/>
      <c r="R1007" s="5"/>
      <c r="S1007" s="5"/>
      <c r="T1007" s="5"/>
      <c r="U1007" s="5"/>
      <c r="V1007" s="5"/>
      <c r="W1007" s="5"/>
      <c r="X1007" s="5"/>
      <c r="Y1007" s="5"/>
      <c r="Z1007" s="5"/>
    </row>
    <row r="1008">
      <c r="A1008" s="10" t="str">
        <f>HYPERLINK("http://sigilathenaeum.tumblr.com/post/165560506258","I am positive and clear headed")</f>
        <v>I am positive and clear headed</v>
      </c>
      <c r="B1008" s="9" t="s">
        <v>1141</v>
      </c>
      <c r="C1008" s="5"/>
      <c r="D1008" s="4" t="s">
        <v>6</v>
      </c>
      <c r="E1008" s="5"/>
      <c r="F1008" s="5"/>
      <c r="G1008" s="5"/>
      <c r="H1008" s="5"/>
      <c r="I1008" s="5"/>
      <c r="J1008" s="5"/>
      <c r="K1008" s="5"/>
      <c r="L1008" s="5"/>
      <c r="M1008" s="5"/>
      <c r="N1008" s="5"/>
      <c r="O1008" s="5"/>
      <c r="P1008" s="5"/>
      <c r="Q1008" s="5"/>
      <c r="R1008" s="5"/>
      <c r="S1008" s="5"/>
      <c r="T1008" s="5"/>
      <c r="U1008" s="5"/>
      <c r="V1008" s="5"/>
      <c r="W1008" s="5"/>
      <c r="X1008" s="5"/>
      <c r="Y1008" s="5"/>
      <c r="Z1008" s="5"/>
    </row>
    <row r="1009">
      <c r="A1009" s="11" t="s">
        <v>1142</v>
      </c>
      <c r="B1009" s="9" t="s">
        <v>1143</v>
      </c>
      <c r="C1009" s="5"/>
      <c r="D1009" s="4" t="s">
        <v>6</v>
      </c>
      <c r="E1009" s="5"/>
      <c r="F1009" s="5"/>
      <c r="G1009" s="5"/>
      <c r="H1009" s="5"/>
      <c r="I1009" s="5"/>
      <c r="J1009" s="5"/>
      <c r="K1009" s="5"/>
      <c r="L1009" s="5"/>
      <c r="M1009" s="5"/>
      <c r="N1009" s="5"/>
      <c r="O1009" s="5"/>
      <c r="P1009" s="5"/>
      <c r="Q1009" s="5"/>
      <c r="R1009" s="5"/>
      <c r="S1009" s="5"/>
      <c r="T1009" s="5"/>
      <c r="U1009" s="5"/>
      <c r="V1009" s="5"/>
      <c r="W1009" s="5"/>
      <c r="X1009" s="5"/>
      <c r="Y1009" s="5"/>
      <c r="Z1009" s="5"/>
    </row>
    <row r="1010">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row>
    <row r="1011">
      <c r="A1011" s="12" t="s">
        <v>1144</v>
      </c>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c r="A1012" s="5"/>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row>
    <row r="1013">
      <c r="A1013" s="13" t="str">
        <f>HYPERLINK("http://sigilathenaeum.tumblr.com/post/128138015287","My mind is clear and I am productive")</f>
        <v>My mind is clear and I am productive</v>
      </c>
      <c r="B1013" s="9" t="s">
        <v>1145</v>
      </c>
      <c r="C1013" s="5"/>
      <c r="D1013" s="5"/>
      <c r="E1013" s="5"/>
      <c r="F1013" s="5"/>
      <c r="G1013" s="5"/>
      <c r="H1013" s="5"/>
      <c r="I1013" s="5"/>
      <c r="J1013" s="5"/>
      <c r="K1013" s="5"/>
      <c r="L1013" s="5"/>
      <c r="M1013" s="5"/>
      <c r="N1013" s="5"/>
      <c r="O1013" s="5"/>
      <c r="P1013" s="5"/>
      <c r="Q1013" s="5"/>
      <c r="R1013" s="5"/>
      <c r="S1013" s="5"/>
      <c r="T1013" s="5"/>
      <c r="U1013" s="5"/>
      <c r="V1013" s="5"/>
      <c r="W1013" s="5"/>
      <c r="X1013" s="5"/>
      <c r="Y1013" s="5"/>
      <c r="Z1013" s="5"/>
    </row>
    <row r="1014">
      <c r="A1014" s="13" t="str">
        <f>HYPERLINK("http://sigilathenaeum.tumblr.com/post/128137774077","My memory is flawless")</f>
        <v>My memory is flawless</v>
      </c>
      <c r="B1014" s="9" t="s">
        <v>1146</v>
      </c>
      <c r="C1014" s="5"/>
      <c r="D1014" s="5"/>
      <c r="E1014" s="5"/>
      <c r="F1014" s="5"/>
      <c r="G1014" s="5"/>
      <c r="H1014" s="5"/>
      <c r="I1014" s="5"/>
      <c r="J1014" s="5"/>
      <c r="K1014" s="5"/>
      <c r="L1014" s="5"/>
      <c r="M1014" s="5"/>
      <c r="N1014" s="5"/>
      <c r="O1014" s="5"/>
      <c r="P1014" s="5"/>
      <c r="Q1014" s="5"/>
      <c r="R1014" s="5"/>
      <c r="S1014" s="5"/>
      <c r="T1014" s="5"/>
      <c r="U1014" s="5"/>
      <c r="V1014" s="5"/>
      <c r="W1014" s="5"/>
      <c r="X1014" s="5"/>
      <c r="Y1014" s="5"/>
      <c r="Z1014" s="5"/>
    </row>
    <row r="1015">
      <c r="A1015" s="10" t="str">
        <f>HYPERLINK("http://sigilathenaeum.tumblr.com/post/149187507772","Anxiety will not make me forget")</f>
        <v>Anxiety will not make me forget</v>
      </c>
      <c r="B1015" s="9" t="s">
        <v>1147</v>
      </c>
      <c r="C1015" s="5"/>
      <c r="D1015" s="5"/>
      <c r="E1015" s="5"/>
      <c r="F1015" s="5"/>
      <c r="G1015" s="5"/>
      <c r="H1015" s="5"/>
      <c r="I1015" s="5"/>
      <c r="J1015" s="5"/>
      <c r="K1015" s="5"/>
      <c r="L1015" s="5"/>
      <c r="M1015" s="5"/>
      <c r="N1015" s="5"/>
      <c r="O1015" s="5"/>
      <c r="P1015" s="5"/>
      <c r="Q1015" s="5"/>
      <c r="R1015" s="5"/>
      <c r="S1015" s="5"/>
      <c r="T1015" s="5"/>
      <c r="U1015" s="5"/>
      <c r="V1015" s="5"/>
      <c r="W1015" s="5"/>
      <c r="X1015" s="5"/>
      <c r="Y1015" s="5"/>
      <c r="Z1015" s="5"/>
    </row>
    <row r="1016">
      <c r="A1016" s="13" t="str">
        <f>HYPERLINK("http://sigilathenaeum.tumblr.com/post/126671148412","Awareness")</f>
        <v>Awareness</v>
      </c>
      <c r="B1016" s="9" t="s">
        <v>1148</v>
      </c>
      <c r="C1016" s="5"/>
      <c r="D1016" s="5"/>
      <c r="E1016" s="5"/>
      <c r="F1016" s="5"/>
      <c r="G1016" s="5"/>
      <c r="H1016" s="5"/>
      <c r="I1016" s="5"/>
      <c r="J1016" s="5"/>
      <c r="K1016" s="5"/>
      <c r="L1016" s="5"/>
      <c r="M1016" s="5"/>
      <c r="N1016" s="5"/>
      <c r="O1016" s="5"/>
      <c r="P1016" s="5"/>
      <c r="Q1016" s="5"/>
      <c r="R1016" s="5"/>
      <c r="S1016" s="5"/>
      <c r="T1016" s="5"/>
      <c r="U1016" s="5"/>
      <c r="V1016" s="5"/>
      <c r="W1016" s="5"/>
      <c r="X1016" s="5"/>
      <c r="Y1016" s="5"/>
      <c r="Z1016" s="5"/>
    </row>
    <row r="1017">
      <c r="A1017" s="13" t="str">
        <f>HYPERLINK("http://sigilathenaeum.tumblr.com/post/127523816052","I remember important information")</f>
        <v>I remember important information</v>
      </c>
      <c r="B1017" s="9" t="s">
        <v>1149</v>
      </c>
      <c r="C1017" s="5"/>
      <c r="D1017" s="5"/>
      <c r="E1017" s="5"/>
      <c r="F1017" s="5"/>
      <c r="G1017" s="5"/>
      <c r="H1017" s="5"/>
      <c r="I1017" s="5"/>
      <c r="J1017" s="5"/>
      <c r="K1017" s="5"/>
      <c r="L1017" s="5"/>
      <c r="M1017" s="5"/>
      <c r="N1017" s="5"/>
      <c r="O1017" s="5"/>
      <c r="P1017" s="5"/>
      <c r="Q1017" s="5"/>
      <c r="R1017" s="5"/>
      <c r="S1017" s="5"/>
      <c r="T1017" s="5"/>
      <c r="U1017" s="5"/>
      <c r="V1017" s="5"/>
      <c r="W1017" s="5"/>
      <c r="X1017" s="5"/>
      <c r="Y1017" s="5"/>
      <c r="Z1017" s="5"/>
    </row>
    <row r="1018">
      <c r="A1018" s="13" t="str">
        <f>HYPERLINK("http://sigilathenaeum.tumblr.com/post/129715930102","I think practically")</f>
        <v>I think practically</v>
      </c>
      <c r="B1018" s="9" t="s">
        <v>1150</v>
      </c>
      <c r="C1018" s="5"/>
      <c r="D1018" s="5"/>
      <c r="E1018" s="5"/>
      <c r="F1018" s="5"/>
      <c r="G1018" s="5"/>
      <c r="H1018" s="5"/>
      <c r="I1018" s="5"/>
      <c r="J1018" s="5"/>
      <c r="K1018" s="5"/>
      <c r="L1018" s="5"/>
      <c r="M1018" s="5"/>
      <c r="N1018" s="5"/>
      <c r="O1018" s="5"/>
      <c r="P1018" s="5"/>
      <c r="Q1018" s="5"/>
      <c r="R1018" s="5"/>
      <c r="S1018" s="5"/>
      <c r="T1018" s="5"/>
      <c r="U1018" s="5"/>
      <c r="V1018" s="5"/>
      <c r="W1018" s="5"/>
      <c r="X1018" s="5"/>
      <c r="Y1018" s="5"/>
      <c r="Z1018" s="5"/>
    </row>
    <row r="1019">
      <c r="A1019" s="13" t="str">
        <f>HYPERLINK("http://sigilathenaeum.tumblr.com/post/135193481432","I remain focused")</f>
        <v>I remain focused</v>
      </c>
      <c r="B1019" s="9" t="s">
        <v>1151</v>
      </c>
      <c r="C1019" s="5"/>
      <c r="D1019" s="5"/>
      <c r="E1019" s="5"/>
      <c r="F1019" s="5"/>
      <c r="G1019" s="5"/>
      <c r="H1019" s="5"/>
      <c r="I1019" s="5"/>
      <c r="J1019" s="5"/>
      <c r="K1019" s="5"/>
      <c r="L1019" s="5"/>
      <c r="M1019" s="5"/>
      <c r="N1019" s="5"/>
      <c r="O1019" s="5"/>
      <c r="P1019" s="5"/>
      <c r="Q1019" s="5"/>
      <c r="R1019" s="5"/>
      <c r="S1019" s="5"/>
      <c r="T1019" s="5"/>
      <c r="U1019" s="5"/>
      <c r="V1019" s="5"/>
      <c r="W1019" s="5"/>
      <c r="X1019" s="5"/>
      <c r="Y1019" s="5"/>
      <c r="Z1019" s="5"/>
    </row>
    <row r="1020">
      <c r="A1020" s="13" t="str">
        <f>HYPERLINK("http://sigilathenaeum.tumblr.com/post/139326779442","My focus is sharp")</f>
        <v>My focus is sharp</v>
      </c>
      <c r="B1020" s="9" t="s">
        <v>1094</v>
      </c>
      <c r="C1020" s="5"/>
      <c r="D1020" s="5"/>
      <c r="E1020" s="5"/>
      <c r="F1020" s="5"/>
      <c r="G1020" s="5"/>
      <c r="H1020" s="5"/>
      <c r="I1020" s="5"/>
      <c r="J1020" s="5"/>
      <c r="K1020" s="5"/>
      <c r="L1020" s="5"/>
      <c r="M1020" s="5"/>
      <c r="N1020" s="5"/>
      <c r="O1020" s="5"/>
      <c r="P1020" s="5"/>
      <c r="Q1020" s="5"/>
      <c r="R1020" s="5"/>
      <c r="S1020" s="5"/>
      <c r="T1020" s="5"/>
      <c r="U1020" s="5"/>
      <c r="V1020" s="5"/>
      <c r="W1020" s="5"/>
      <c r="X1020" s="5"/>
      <c r="Y1020" s="5"/>
      <c r="Z1020" s="5"/>
    </row>
    <row r="1021">
      <c r="A1021" s="13" t="str">
        <f>HYPERLINK("http://sigilathenaeum.tumblr.com/post/129728813687","I am smart")</f>
        <v>I am smart</v>
      </c>
      <c r="B1021" s="9" t="s">
        <v>1152</v>
      </c>
      <c r="C1021" s="5"/>
      <c r="D1021" s="5"/>
      <c r="E1021" s="5"/>
      <c r="F1021" s="5"/>
      <c r="G1021" s="5"/>
      <c r="H1021" s="5"/>
      <c r="I1021" s="5"/>
      <c r="J1021" s="5"/>
      <c r="K1021" s="5"/>
      <c r="L1021" s="5"/>
      <c r="M1021" s="5"/>
      <c r="N1021" s="5"/>
      <c r="O1021" s="5"/>
      <c r="P1021" s="5"/>
      <c r="Q1021" s="5"/>
      <c r="R1021" s="5"/>
      <c r="S1021" s="5"/>
      <c r="T1021" s="5"/>
      <c r="U1021" s="5"/>
      <c r="V1021" s="5"/>
      <c r="W1021" s="5"/>
      <c r="X1021" s="5"/>
      <c r="Y1021" s="5"/>
      <c r="Z1021" s="5"/>
    </row>
    <row r="1022">
      <c r="A1022" s="13" t="str">
        <f>HYPERLINK("http://sigilathenaeum.tumblr.com/post/139457263572","I remember my past life in great detail")</f>
        <v>I remember my past life in great detail</v>
      </c>
      <c r="B1022" s="9" t="s">
        <v>1153</v>
      </c>
      <c r="C1022" s="5"/>
      <c r="D1022" s="5"/>
      <c r="E1022" s="5"/>
      <c r="F1022" s="5"/>
      <c r="G1022" s="5"/>
      <c r="H1022" s="5"/>
      <c r="I1022" s="5"/>
      <c r="J1022" s="5"/>
      <c r="K1022" s="5"/>
      <c r="L1022" s="5"/>
      <c r="M1022" s="5"/>
      <c r="N1022" s="5"/>
      <c r="O1022" s="5"/>
      <c r="P1022" s="5"/>
      <c r="Q1022" s="5"/>
      <c r="R1022" s="5"/>
      <c r="S1022" s="5"/>
      <c r="T1022" s="5"/>
      <c r="U1022" s="5"/>
      <c r="V1022" s="5"/>
      <c r="W1022" s="5"/>
      <c r="X1022" s="5"/>
      <c r="Y1022" s="5"/>
      <c r="Z1022" s="5"/>
    </row>
    <row r="1023">
      <c r="A1023" s="10" t="str">
        <f>HYPERLINK("http://sigilathenaeum.tumblr.com/post/147140277500","I receive memories of my past life through my dreams")</f>
        <v>I receive memories of my past life through my dreams</v>
      </c>
      <c r="B1023" s="9" t="s">
        <v>1154</v>
      </c>
      <c r="C1023" s="5"/>
      <c r="D1023" s="5"/>
      <c r="E1023" s="5"/>
      <c r="F1023" s="5"/>
      <c r="G1023" s="5"/>
      <c r="H1023" s="5"/>
      <c r="I1023" s="5"/>
      <c r="J1023" s="5"/>
      <c r="K1023" s="5"/>
      <c r="L1023" s="5"/>
      <c r="M1023" s="5"/>
      <c r="N1023" s="5"/>
      <c r="O1023" s="5"/>
      <c r="P1023" s="5"/>
      <c r="Q1023" s="5"/>
      <c r="R1023" s="5"/>
      <c r="S1023" s="5"/>
      <c r="T1023" s="5"/>
      <c r="U1023" s="5"/>
      <c r="V1023" s="5"/>
      <c r="W1023" s="5"/>
      <c r="X1023" s="5"/>
      <c r="Y1023" s="5"/>
      <c r="Z1023" s="5"/>
    </row>
    <row r="1024">
      <c r="A1024" s="10" t="str">
        <f>HYPERLINK("http://sigilathenaeum.tumblr.com/post/155138453852","I connect easily with my past lives")</f>
        <v>I connect easily with my past lives</v>
      </c>
      <c r="B1024" s="9" t="s">
        <v>1155</v>
      </c>
      <c r="C1024" s="5"/>
      <c r="D1024" s="5"/>
      <c r="E1024" s="5"/>
      <c r="F1024" s="5"/>
      <c r="G1024" s="5"/>
      <c r="H1024" s="5"/>
      <c r="I1024" s="5"/>
      <c r="J1024" s="5"/>
      <c r="K1024" s="5"/>
      <c r="L1024" s="5"/>
      <c r="M1024" s="5"/>
      <c r="N1024" s="5"/>
      <c r="O1024" s="5"/>
      <c r="P1024" s="5"/>
      <c r="Q1024" s="5"/>
      <c r="R1024" s="5"/>
      <c r="S1024" s="5"/>
      <c r="T1024" s="5"/>
      <c r="U1024" s="5"/>
      <c r="V1024" s="5"/>
      <c r="W1024" s="5"/>
      <c r="X1024" s="5"/>
      <c r="Y1024" s="5"/>
      <c r="Z1024" s="5"/>
    </row>
    <row r="1025">
      <c r="A1025" s="13" t="str">
        <f>HYPERLINK("http://sigilathenaeum.tumblr.com/post/141067201637","I memorize my lines with ease")</f>
        <v>I memorize my lines with ease</v>
      </c>
      <c r="B1025" s="9" t="s">
        <v>1156</v>
      </c>
      <c r="C1025" s="5"/>
      <c r="D1025" s="5"/>
      <c r="E1025" s="5"/>
      <c r="F1025" s="5"/>
      <c r="G1025" s="5"/>
      <c r="H1025" s="5"/>
      <c r="I1025" s="5"/>
      <c r="J1025" s="5"/>
      <c r="K1025" s="5"/>
      <c r="L1025" s="5"/>
      <c r="M1025" s="5"/>
      <c r="N1025" s="5"/>
      <c r="O1025" s="5"/>
      <c r="P1025" s="5"/>
      <c r="Q1025" s="5"/>
      <c r="R1025" s="5"/>
      <c r="S1025" s="5"/>
      <c r="T1025" s="5"/>
      <c r="U1025" s="5"/>
      <c r="V1025" s="5"/>
      <c r="W1025" s="5"/>
      <c r="X1025" s="5"/>
      <c r="Y1025" s="5"/>
      <c r="Z1025" s="5"/>
    </row>
    <row r="1026">
      <c r="A1026" s="13" t="str">
        <f>HYPERLINK("http://sigilathenaeum.tumblr.com/post/141407722877","I remember where I put things")</f>
        <v>I remember where I put things</v>
      </c>
      <c r="B1026" s="9" t="s">
        <v>970</v>
      </c>
      <c r="C1026" s="5"/>
      <c r="D1026" s="5"/>
      <c r="E1026" s="5"/>
      <c r="F1026" s="5"/>
      <c r="G1026" s="5"/>
      <c r="H1026" s="5"/>
      <c r="I1026" s="5"/>
      <c r="J1026" s="5"/>
      <c r="K1026" s="5"/>
      <c r="L1026" s="5"/>
      <c r="M1026" s="5"/>
      <c r="N1026" s="5"/>
      <c r="O1026" s="5"/>
      <c r="P1026" s="5"/>
      <c r="Q1026" s="5"/>
      <c r="R1026" s="5"/>
      <c r="S1026" s="5"/>
      <c r="T1026" s="5"/>
      <c r="U1026" s="5"/>
      <c r="V1026" s="5"/>
      <c r="W1026" s="5"/>
      <c r="X1026" s="5"/>
      <c r="Y1026" s="5"/>
      <c r="Z1026" s="5"/>
    </row>
    <row r="1027">
      <c r="A1027" s="13" t="str">
        <f>HYPERLINK("http://sigilathenaeum.tumblr.com/post/142655048122","I can remember yesterday")</f>
        <v>I can remember yesterday</v>
      </c>
      <c r="B1027" s="9" t="s">
        <v>1157</v>
      </c>
      <c r="C1027" s="5"/>
      <c r="D1027" s="5"/>
      <c r="E1027" s="5"/>
      <c r="F1027" s="5"/>
      <c r="G1027" s="5"/>
      <c r="H1027" s="5"/>
      <c r="I1027" s="5"/>
      <c r="J1027" s="5"/>
      <c r="K1027" s="5"/>
      <c r="L1027" s="5"/>
      <c r="M1027" s="5"/>
      <c r="N1027" s="5"/>
      <c r="O1027" s="5"/>
      <c r="P1027" s="5"/>
      <c r="Q1027" s="5"/>
      <c r="R1027" s="5"/>
      <c r="S1027" s="5"/>
      <c r="T1027" s="5"/>
      <c r="U1027" s="5"/>
      <c r="V1027" s="5"/>
      <c r="W1027" s="5"/>
      <c r="X1027" s="5"/>
      <c r="Y1027" s="5"/>
      <c r="Z1027" s="5"/>
    </row>
    <row r="1028">
      <c r="A1028" s="10" t="str">
        <f>HYPERLINK("http://sigilathenaeum.tumblr.com/post/144180044031","I remember information for my novel")</f>
        <v>I remember information for my novel</v>
      </c>
      <c r="B1028" s="9" t="s">
        <v>1158</v>
      </c>
      <c r="C1028" s="5"/>
      <c r="D1028" s="5"/>
      <c r="E1028" s="5"/>
      <c r="F1028" s="5"/>
      <c r="G1028" s="5"/>
      <c r="H1028" s="5"/>
      <c r="I1028" s="5"/>
      <c r="J1028" s="5"/>
      <c r="K1028" s="5"/>
      <c r="L1028" s="5"/>
      <c r="M1028" s="5"/>
      <c r="N1028" s="5"/>
      <c r="O1028" s="5"/>
      <c r="P1028" s="5"/>
      <c r="Q1028" s="5"/>
      <c r="R1028" s="5"/>
      <c r="S1028" s="5"/>
      <c r="T1028" s="5"/>
      <c r="U1028" s="5"/>
      <c r="V1028" s="5"/>
      <c r="W1028" s="5"/>
      <c r="X1028" s="5"/>
      <c r="Y1028" s="5"/>
      <c r="Z1028" s="5"/>
    </row>
    <row r="1029">
      <c r="A1029" s="10" t="str">
        <f>HYPERLINK("http://sigilathenaeum.tumblr.com/post/175055282717","I remember everything in this notebook")</f>
        <v>I remember everything in this notebook</v>
      </c>
      <c r="B1029" s="9" t="s">
        <v>1159</v>
      </c>
      <c r="C1029" s="5"/>
      <c r="D1029" s="4" t="s">
        <v>6</v>
      </c>
      <c r="E1029" s="5"/>
      <c r="F1029" s="5"/>
      <c r="G1029" s="5"/>
      <c r="H1029" s="5"/>
      <c r="I1029" s="5"/>
      <c r="J1029" s="5"/>
      <c r="K1029" s="5"/>
      <c r="L1029" s="5"/>
      <c r="M1029" s="5"/>
      <c r="N1029" s="5"/>
      <c r="O1029" s="5"/>
      <c r="P1029" s="5"/>
      <c r="Q1029" s="5"/>
      <c r="R1029" s="5"/>
      <c r="S1029" s="5"/>
      <c r="T1029" s="5"/>
      <c r="U1029" s="5"/>
      <c r="V1029" s="5"/>
      <c r="W1029" s="5"/>
      <c r="X1029" s="5"/>
      <c r="Y1029" s="5"/>
      <c r="Z1029" s="5"/>
    </row>
    <row r="1030">
      <c r="A1030" s="5"/>
      <c r="B1030" s="5"/>
      <c r="C1030" s="5"/>
      <c r="D1030" s="5"/>
      <c r="E1030" s="5"/>
      <c r="F1030" s="5"/>
      <c r="G1030" s="5"/>
      <c r="H1030" s="5"/>
      <c r="I1030" s="5"/>
      <c r="J1030" s="5"/>
      <c r="K1030" s="5"/>
      <c r="L1030" s="5"/>
      <c r="M1030" s="5"/>
      <c r="N1030" s="5"/>
      <c r="O1030" s="5"/>
      <c r="P1030" s="5"/>
      <c r="Q1030" s="5"/>
      <c r="R1030" s="5"/>
      <c r="S1030" s="5"/>
      <c r="T1030" s="5"/>
      <c r="U1030" s="5"/>
      <c r="V1030" s="5"/>
      <c r="W1030" s="5"/>
      <c r="X1030" s="5"/>
      <c r="Y1030" s="5"/>
      <c r="Z1030" s="5"/>
    </row>
    <row r="1031">
      <c r="A1031" s="12" t="s">
        <v>1160</v>
      </c>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c r="A1032" s="5"/>
      <c r="B1032" s="5"/>
      <c r="C1032" s="5"/>
      <c r="D1032" s="5"/>
      <c r="E1032" s="5"/>
      <c r="F1032" s="5"/>
      <c r="G1032" s="5"/>
      <c r="H1032" s="5"/>
      <c r="I1032" s="5"/>
      <c r="J1032" s="5"/>
      <c r="K1032" s="5"/>
      <c r="L1032" s="5"/>
      <c r="M1032" s="5"/>
      <c r="N1032" s="5"/>
      <c r="O1032" s="5"/>
      <c r="P1032" s="5"/>
      <c r="Q1032" s="5"/>
      <c r="R1032" s="5"/>
      <c r="S1032" s="5"/>
      <c r="T1032" s="5"/>
      <c r="U1032" s="5"/>
      <c r="V1032" s="5"/>
      <c r="W1032" s="5"/>
      <c r="X1032" s="5"/>
      <c r="Y1032" s="5"/>
      <c r="Z1032" s="5"/>
    </row>
    <row r="1033">
      <c r="A1033" s="10" t="str">
        <f>HYPERLINK("http://sigilathenaeum.tumblr.com/post/183415467742","I keep a cool and level head")</f>
        <v>I keep a cool and level head</v>
      </c>
      <c r="B1033" s="9" t="s">
        <v>1161</v>
      </c>
      <c r="C1033" s="5"/>
      <c r="D1033" s="4" t="s">
        <v>6</v>
      </c>
      <c r="E1033" s="5"/>
      <c r="F1033" s="5"/>
      <c r="G1033" s="5"/>
      <c r="H1033" s="5"/>
      <c r="I1033" s="5"/>
      <c r="J1033" s="5"/>
      <c r="K1033" s="5"/>
      <c r="L1033" s="5"/>
      <c r="M1033" s="5"/>
      <c r="N1033" s="5"/>
      <c r="O1033" s="5"/>
      <c r="P1033" s="5"/>
      <c r="Q1033" s="5"/>
      <c r="R1033" s="5"/>
      <c r="S1033" s="5"/>
      <c r="T1033" s="5"/>
      <c r="U1033" s="5"/>
      <c r="V1033" s="5"/>
      <c r="W1033" s="5"/>
      <c r="X1033" s="5"/>
      <c r="Y1033" s="5"/>
      <c r="Z1033" s="5"/>
    </row>
    <row r="1034">
      <c r="A1034" s="10" t="str">
        <f>HYPERLINK("http://sigilathenaeum.tumblr.com/post/167815512562","I am given compliments that I approve of")</f>
        <v>I am given compliments that I approve of</v>
      </c>
      <c r="B1034" s="9" t="s">
        <v>1162</v>
      </c>
      <c r="C1034" s="5"/>
      <c r="D1034" s="4" t="s">
        <v>6</v>
      </c>
      <c r="E1034" s="5"/>
      <c r="F1034" s="5"/>
      <c r="G1034" s="5"/>
      <c r="H1034" s="5"/>
      <c r="I1034" s="5"/>
      <c r="J1034" s="5"/>
      <c r="K1034" s="5"/>
      <c r="L1034" s="5"/>
      <c r="M1034" s="5"/>
      <c r="N1034" s="5"/>
      <c r="O1034" s="5"/>
      <c r="P1034" s="5"/>
      <c r="Q1034" s="5"/>
      <c r="R1034" s="5"/>
      <c r="S1034" s="5"/>
      <c r="T1034" s="5"/>
      <c r="U1034" s="5"/>
      <c r="V1034" s="5"/>
      <c r="W1034" s="5"/>
      <c r="X1034" s="5"/>
      <c r="Y1034" s="5"/>
      <c r="Z1034" s="5"/>
    </row>
    <row r="1035">
      <c r="A1035" s="10" t="str">
        <f>HYPERLINK("http://sigilathenaeum.tumblr.com/post/166994167715","The sun and her flowers")</f>
        <v>The sun and her flowers</v>
      </c>
      <c r="B1035" s="9" t="s">
        <v>1163</v>
      </c>
      <c r="C1035" s="5"/>
      <c r="D1035" s="4" t="s">
        <v>6</v>
      </c>
      <c r="E1035" s="5"/>
      <c r="F1035" s="5"/>
      <c r="G1035" s="5"/>
      <c r="H1035" s="5"/>
      <c r="I1035" s="5"/>
      <c r="J1035" s="5"/>
      <c r="K1035" s="5"/>
      <c r="L1035" s="5"/>
      <c r="M1035" s="5"/>
      <c r="N1035" s="5"/>
      <c r="O1035" s="5"/>
      <c r="P1035" s="5"/>
      <c r="Q1035" s="5"/>
      <c r="R1035" s="5"/>
      <c r="S1035" s="5"/>
      <c r="T1035" s="5"/>
      <c r="U1035" s="5"/>
      <c r="V1035" s="5"/>
      <c r="W1035" s="5"/>
      <c r="X1035" s="5"/>
      <c r="Y1035" s="5"/>
      <c r="Z1035" s="5"/>
    </row>
    <row r="1036">
      <c r="A1036" s="10" t="str">
        <f>HYPERLINK("http://sigilathenaeum.tumblr.com/post/166583761240","I do not burn out from work and school")</f>
        <v>I do not burn out from work and school</v>
      </c>
      <c r="B1036" s="9" t="s">
        <v>1164</v>
      </c>
      <c r="C1036" s="5"/>
      <c r="D1036" s="4" t="s">
        <v>6</v>
      </c>
      <c r="E1036" s="5"/>
      <c r="F1036" s="5"/>
      <c r="G1036" s="5"/>
      <c r="H1036" s="5"/>
      <c r="I1036" s="5"/>
      <c r="J1036" s="5"/>
      <c r="K1036" s="5"/>
      <c r="L1036" s="5"/>
      <c r="M1036" s="5"/>
      <c r="N1036" s="5"/>
      <c r="O1036" s="5"/>
      <c r="P1036" s="5"/>
      <c r="Q1036" s="5"/>
      <c r="R1036" s="5"/>
      <c r="S1036" s="5"/>
      <c r="T1036" s="5"/>
      <c r="U1036" s="5"/>
      <c r="V1036" s="5"/>
      <c r="W1036" s="5"/>
      <c r="X1036" s="5"/>
      <c r="Y1036" s="5"/>
      <c r="Z1036" s="5"/>
    </row>
    <row r="1037">
      <c r="A1037" s="10" t="str">
        <f>HYPERLINK("http://sigilathenaeum.tumblr.com/post/166406679779","I am in tune with my patron’s wishes")</f>
        <v>I am in tune with my patron’s wishes</v>
      </c>
      <c r="B1037" s="9" t="s">
        <v>1165</v>
      </c>
      <c r="C1037" s="5"/>
      <c r="D1037" s="4" t="s">
        <v>6</v>
      </c>
      <c r="E1037" s="5"/>
      <c r="F1037" s="5"/>
      <c r="G1037" s="5"/>
      <c r="H1037" s="5"/>
      <c r="I1037" s="5"/>
      <c r="J1037" s="5"/>
      <c r="K1037" s="5"/>
      <c r="L1037" s="5"/>
      <c r="M1037" s="5"/>
      <c r="N1037" s="5"/>
      <c r="O1037" s="5"/>
      <c r="P1037" s="5"/>
      <c r="Q1037" s="5"/>
      <c r="R1037" s="5"/>
      <c r="S1037" s="5"/>
      <c r="T1037" s="5"/>
      <c r="U1037" s="5"/>
      <c r="V1037" s="5"/>
      <c r="W1037" s="5"/>
      <c r="X1037" s="5"/>
      <c r="Y1037" s="5"/>
      <c r="Z1037" s="5"/>
    </row>
    <row r="1038">
      <c r="A1038" s="13" t="str">
        <f>HYPERLINK("http://sigilathenaeum.tumblr.com/post/127261860587","I have the supplies I need")</f>
        <v>I have the supplies I need</v>
      </c>
      <c r="B1038" s="9" t="s">
        <v>1166</v>
      </c>
      <c r="C1038" s="5"/>
      <c r="D1038" s="5"/>
      <c r="E1038" s="5"/>
      <c r="F1038" s="5"/>
      <c r="G1038" s="5"/>
      <c r="H1038" s="5"/>
      <c r="I1038" s="5"/>
      <c r="J1038" s="5"/>
      <c r="K1038" s="5"/>
      <c r="L1038" s="5"/>
      <c r="M1038" s="5"/>
      <c r="N1038" s="5"/>
      <c r="O1038" s="5"/>
      <c r="P1038" s="5"/>
      <c r="Q1038" s="5"/>
      <c r="R1038" s="5"/>
      <c r="S1038" s="5"/>
      <c r="T1038" s="5"/>
      <c r="U1038" s="5"/>
      <c r="V1038" s="5"/>
      <c r="W1038" s="5"/>
      <c r="X1038" s="5"/>
      <c r="Y1038" s="5"/>
      <c r="Z1038" s="5"/>
    </row>
    <row r="1039">
      <c r="A1039" s="13" t="str">
        <f>HYPERLINK("http://sigilathenaeum.tumblr.com/post/127109601617","I am able to stay organized")</f>
        <v>I am able to stay organized</v>
      </c>
      <c r="B1039" s="9" t="s">
        <v>1167</v>
      </c>
      <c r="C1039" s="5"/>
      <c r="D1039" s="5"/>
      <c r="E1039" s="5"/>
      <c r="F1039" s="5"/>
      <c r="G1039" s="5"/>
      <c r="H1039" s="5"/>
      <c r="I1039" s="5"/>
      <c r="J1039" s="5"/>
      <c r="K1039" s="5"/>
      <c r="L1039" s="5"/>
      <c r="M1039" s="5"/>
      <c r="N1039" s="5"/>
      <c r="O1039" s="5"/>
      <c r="P1039" s="5"/>
      <c r="Q1039" s="5"/>
      <c r="R1039" s="5"/>
      <c r="S1039" s="5"/>
      <c r="T1039" s="5"/>
      <c r="U1039" s="5"/>
      <c r="V1039" s="5"/>
      <c r="W1039" s="5"/>
      <c r="X1039" s="5"/>
      <c r="Y1039" s="5"/>
      <c r="Z1039" s="5"/>
    </row>
    <row r="1040">
      <c r="A1040" s="13" t="str">
        <f>HYPERLINK("http://sigilathenaeum.tumblr.com/post/130628118812","My energies are stable")</f>
        <v>My energies are stable</v>
      </c>
      <c r="B1040" s="9" t="s">
        <v>1168</v>
      </c>
      <c r="C1040" s="5"/>
      <c r="D1040" s="5"/>
      <c r="E1040" s="5"/>
      <c r="F1040" s="5"/>
      <c r="G1040" s="5"/>
      <c r="H1040" s="5"/>
      <c r="I1040" s="5"/>
      <c r="J1040" s="5"/>
      <c r="K1040" s="5"/>
      <c r="L1040" s="5"/>
      <c r="M1040" s="5"/>
      <c r="N1040" s="5"/>
      <c r="O1040" s="5"/>
      <c r="P1040" s="5"/>
      <c r="Q1040" s="5"/>
      <c r="R1040" s="5"/>
      <c r="S1040" s="5"/>
      <c r="T1040" s="5"/>
      <c r="U1040" s="5"/>
      <c r="V1040" s="5"/>
      <c r="W1040" s="5"/>
      <c r="X1040" s="5"/>
      <c r="Y1040" s="5"/>
      <c r="Z1040" s="5"/>
    </row>
    <row r="1041">
      <c r="A1041" s="13" t="str">
        <f>HYPERLINK("http://sigilathenaeum.tumblr.com/post/130721641467","I have time to do the things I need to in the morning")</f>
        <v>I have time to do the things I need to in the morning</v>
      </c>
      <c r="B1041" s="9" t="s">
        <v>627</v>
      </c>
      <c r="C1041" s="5"/>
      <c r="D1041" s="5"/>
      <c r="E1041" s="5"/>
      <c r="F1041" s="5"/>
      <c r="G1041" s="5"/>
      <c r="H1041" s="5"/>
      <c r="I1041" s="5"/>
      <c r="J1041" s="5"/>
      <c r="K1041" s="5"/>
      <c r="L1041" s="5"/>
      <c r="M1041" s="5"/>
      <c r="N1041" s="5"/>
      <c r="O1041" s="5"/>
      <c r="P1041" s="5"/>
      <c r="Q1041" s="5"/>
      <c r="R1041" s="5"/>
      <c r="S1041" s="5"/>
      <c r="T1041" s="5"/>
      <c r="U1041" s="5"/>
      <c r="V1041" s="5"/>
      <c r="W1041" s="5"/>
      <c r="X1041" s="5"/>
      <c r="Y1041" s="5"/>
      <c r="Z1041" s="5"/>
    </row>
    <row r="1042">
      <c r="A1042" s="10" t="str">
        <f>HYPERLINK("http://sigilathenaeum.tumblr.com/post/145618064702","I get ready in a fast manner")</f>
        <v>I get ready in a fast manner</v>
      </c>
      <c r="B1042" s="9" t="s">
        <v>1169</v>
      </c>
      <c r="C1042" s="5"/>
      <c r="D1042" s="5"/>
      <c r="E1042" s="5"/>
      <c r="F1042" s="5"/>
      <c r="G1042" s="5"/>
      <c r="H1042" s="5"/>
      <c r="I1042" s="5"/>
      <c r="J1042" s="5"/>
      <c r="K1042" s="5"/>
      <c r="L1042" s="5"/>
      <c r="M1042" s="5"/>
      <c r="N1042" s="5"/>
      <c r="O1042" s="5"/>
      <c r="P1042" s="5"/>
      <c r="Q1042" s="5"/>
      <c r="R1042" s="5"/>
      <c r="S1042" s="5"/>
      <c r="T1042" s="5"/>
      <c r="U1042" s="5"/>
      <c r="V1042" s="5"/>
      <c r="W1042" s="5"/>
      <c r="X1042" s="5"/>
      <c r="Y1042" s="5"/>
      <c r="Z1042" s="5"/>
    </row>
    <row r="1043">
      <c r="A1043" s="13" t="str">
        <f>HYPERLINK("http://sigilathenaeum.tumblr.com/post/130908376912","Everyone needs a place; it should not be inside someone else")</f>
        <v>Everyone needs a place; it should not be inside someone else</v>
      </c>
      <c r="B1043" s="9" t="s">
        <v>1170</v>
      </c>
      <c r="C1043" s="5"/>
      <c r="D1043" s="5"/>
      <c r="E1043" s="5"/>
      <c r="F1043" s="5"/>
      <c r="G1043" s="5"/>
      <c r="H1043" s="5"/>
      <c r="I1043" s="5"/>
      <c r="J1043" s="5"/>
      <c r="K1043" s="5"/>
      <c r="L1043" s="5"/>
      <c r="M1043" s="5"/>
      <c r="N1043" s="5"/>
      <c r="O1043" s="5"/>
      <c r="P1043" s="5"/>
      <c r="Q1043" s="5"/>
      <c r="R1043" s="5"/>
      <c r="S1043" s="5"/>
      <c r="T1043" s="5"/>
      <c r="U1043" s="5"/>
      <c r="V1043" s="5"/>
      <c r="W1043" s="5"/>
      <c r="X1043" s="5"/>
      <c r="Y1043" s="5"/>
      <c r="Z1043" s="5"/>
    </row>
    <row r="1044">
      <c r="A1044" s="13" t="str">
        <f>HYPERLINK("http://sigilathenaeum.tumblr.com/post/131061769797","My bladesong flows freely")</f>
        <v>My bladesong flows freely</v>
      </c>
      <c r="B1044" s="9" t="s">
        <v>1171</v>
      </c>
      <c r="C1044" s="5"/>
      <c r="D1044" s="4" t="s">
        <v>6</v>
      </c>
      <c r="E1044" s="5"/>
      <c r="F1044" s="5"/>
      <c r="G1044" s="5"/>
      <c r="H1044" s="5"/>
      <c r="I1044" s="5"/>
      <c r="J1044" s="5"/>
      <c r="K1044" s="5"/>
      <c r="L1044" s="5"/>
      <c r="M1044" s="5"/>
      <c r="N1044" s="5"/>
      <c r="O1044" s="5"/>
      <c r="P1044" s="5"/>
      <c r="Q1044" s="5"/>
      <c r="R1044" s="5"/>
      <c r="S1044" s="5"/>
      <c r="T1044" s="5"/>
      <c r="U1044" s="5"/>
      <c r="V1044" s="5"/>
      <c r="W1044" s="5"/>
      <c r="X1044" s="5"/>
      <c r="Y1044" s="5"/>
      <c r="Z1044" s="5"/>
    </row>
    <row r="1045">
      <c r="A1045" s="10" t="str">
        <f>HYPERLINK("http://sigilathenaeum.tumblr.com/post/167676518543","Thanksgiving dinner it pleasant and not awful")</f>
        <v>Thanksgiving dinner it pleasant and not awful</v>
      </c>
      <c r="B1045" s="9" t="s">
        <v>1172</v>
      </c>
      <c r="C1045" s="5"/>
      <c r="D1045" s="4" t="s">
        <v>6</v>
      </c>
      <c r="E1045" s="5"/>
      <c r="F1045" s="5"/>
      <c r="G1045" s="5"/>
      <c r="H1045" s="5"/>
      <c r="I1045" s="5"/>
      <c r="J1045" s="5"/>
      <c r="K1045" s="5"/>
      <c r="L1045" s="5"/>
      <c r="M1045" s="5"/>
      <c r="N1045" s="5"/>
      <c r="O1045" s="5"/>
      <c r="P1045" s="5"/>
      <c r="Q1045" s="5"/>
      <c r="R1045" s="5"/>
      <c r="S1045" s="5"/>
      <c r="T1045" s="5"/>
      <c r="U1045" s="5"/>
      <c r="V1045" s="5"/>
      <c r="W1045" s="5"/>
      <c r="X1045" s="5"/>
      <c r="Y1045" s="5"/>
      <c r="Z1045" s="5"/>
    </row>
    <row r="1046">
      <c r="A1046" s="13" t="str">
        <f>HYPERLINK("http://sigilathenaeum.tumblr.com/post/131061490037","My Halloween will be fun and joyful")</f>
        <v>My Halloween will be fun and joyful</v>
      </c>
      <c r="B1046" s="9" t="s">
        <v>1173</v>
      </c>
      <c r="C1046" s="5"/>
      <c r="D1046" s="4" t="s">
        <v>6</v>
      </c>
      <c r="E1046" s="5"/>
      <c r="F1046" s="5"/>
      <c r="G1046" s="5"/>
      <c r="H1046" s="5"/>
      <c r="I1046" s="5"/>
      <c r="J1046" s="5"/>
      <c r="K1046" s="5"/>
      <c r="L1046" s="5"/>
      <c r="M1046" s="5"/>
      <c r="N1046" s="5"/>
      <c r="O1046" s="5"/>
      <c r="P1046" s="5"/>
      <c r="Q1046" s="5"/>
      <c r="R1046" s="5"/>
      <c r="S1046" s="5"/>
      <c r="T1046" s="5"/>
      <c r="U1046" s="5"/>
      <c r="V1046" s="5"/>
      <c r="W1046" s="5"/>
      <c r="X1046" s="5"/>
      <c r="Y1046" s="5"/>
      <c r="Z1046" s="5"/>
    </row>
    <row r="1047">
      <c r="A1047" s="13" t="str">
        <f>HYPERLINK("http://sigilathenaeum.tumblr.com/post/131656403677","I find the time to read more books")</f>
        <v>I find the time to read more books</v>
      </c>
      <c r="B1047" s="9" t="s">
        <v>1174</v>
      </c>
      <c r="C1047" s="5"/>
      <c r="D1047" s="5"/>
      <c r="E1047" s="5"/>
      <c r="F1047" s="5"/>
      <c r="G1047" s="5"/>
      <c r="H1047" s="5"/>
      <c r="I1047" s="5"/>
      <c r="J1047" s="5"/>
      <c r="K1047" s="5"/>
      <c r="L1047" s="5"/>
      <c r="M1047" s="5"/>
      <c r="N1047" s="5"/>
      <c r="O1047" s="5"/>
      <c r="P1047" s="5"/>
      <c r="Q1047" s="5"/>
      <c r="R1047" s="5"/>
      <c r="S1047" s="5"/>
      <c r="T1047" s="5"/>
      <c r="U1047" s="5"/>
      <c r="V1047" s="5"/>
      <c r="W1047" s="5"/>
      <c r="X1047" s="5"/>
      <c r="Y1047" s="5"/>
      <c r="Z1047" s="5"/>
    </row>
    <row r="1048">
      <c r="A1048" s="13" t="str">
        <f>HYPERLINK("http://sigilathenaeum.tumblr.com/post/131779751992","The wait lines at Disneyland are short")</f>
        <v>The wait lines at Disneyland are short</v>
      </c>
      <c r="B1048" s="9" t="s">
        <v>1175</v>
      </c>
      <c r="C1048" s="5"/>
      <c r="D1048" s="5"/>
      <c r="E1048" s="5"/>
      <c r="F1048" s="5"/>
      <c r="G1048" s="5"/>
      <c r="H1048" s="5"/>
      <c r="I1048" s="5"/>
      <c r="J1048" s="5"/>
      <c r="K1048" s="5"/>
      <c r="L1048" s="5"/>
      <c r="M1048" s="5"/>
      <c r="N1048" s="5"/>
      <c r="O1048" s="5"/>
      <c r="P1048" s="5"/>
      <c r="Q1048" s="5"/>
      <c r="R1048" s="5"/>
      <c r="S1048" s="5"/>
      <c r="T1048" s="5"/>
      <c r="U1048" s="5"/>
      <c r="V1048" s="5"/>
      <c r="W1048" s="5"/>
      <c r="X1048" s="5"/>
      <c r="Y1048" s="5"/>
      <c r="Z1048" s="5"/>
    </row>
    <row r="1049">
      <c r="A1049" s="13" t="str">
        <f>HYPERLINK("http://sigilathenaeum.tumblr.com/post/132032358847","My birthday will be enjoyable this year")</f>
        <v>My birthday will be enjoyable this year</v>
      </c>
      <c r="B1049" s="9" t="s">
        <v>189</v>
      </c>
      <c r="C1049" s="5"/>
      <c r="D1049" s="4" t="s">
        <v>6</v>
      </c>
      <c r="E1049" s="5"/>
      <c r="F1049" s="5"/>
      <c r="G1049" s="5"/>
      <c r="H1049" s="5"/>
      <c r="I1049" s="5"/>
      <c r="J1049" s="5"/>
      <c r="K1049" s="5"/>
      <c r="L1049" s="5"/>
      <c r="M1049" s="5"/>
      <c r="N1049" s="5"/>
      <c r="O1049" s="5"/>
      <c r="P1049" s="5"/>
      <c r="Q1049" s="5"/>
      <c r="R1049" s="5"/>
      <c r="S1049" s="5"/>
      <c r="T1049" s="5"/>
      <c r="U1049" s="5"/>
      <c r="V1049" s="5"/>
      <c r="W1049" s="5"/>
      <c r="X1049" s="5"/>
      <c r="Y1049" s="5"/>
      <c r="Z1049" s="5"/>
    </row>
    <row r="1050">
      <c r="A1050" s="13" t="str">
        <f>HYPERLINK("http://sigilathenaeum.tumblr.com/post/132032358847","My Christmas will be enjoyable this year")</f>
        <v>My Christmas will be enjoyable this year</v>
      </c>
      <c r="B1050" s="9" t="s">
        <v>189</v>
      </c>
      <c r="C1050" s="5"/>
      <c r="D1050" s="4" t="s">
        <v>6</v>
      </c>
      <c r="E1050" s="5"/>
      <c r="F1050" s="5"/>
      <c r="G1050" s="5"/>
      <c r="H1050" s="5"/>
      <c r="I1050" s="5"/>
      <c r="J1050" s="5"/>
      <c r="K1050" s="5"/>
      <c r="L1050" s="5"/>
      <c r="M1050" s="5"/>
      <c r="N1050" s="5"/>
      <c r="O1050" s="5"/>
      <c r="P1050" s="5"/>
      <c r="Q1050" s="5"/>
      <c r="R1050" s="5"/>
      <c r="S1050" s="5"/>
      <c r="T1050" s="5"/>
      <c r="U1050" s="5"/>
      <c r="V1050" s="5"/>
      <c r="W1050" s="5"/>
      <c r="X1050" s="5"/>
      <c r="Y1050" s="5"/>
      <c r="Z1050" s="5"/>
    </row>
    <row r="1051">
      <c r="A1051" s="13" t="str">
        <f>HYPERLINK("http://sigilathenaeum.tumblr.com/post/154892899082","Have a Merry Christmas")</f>
        <v>Have a Merry Christmas</v>
      </c>
      <c r="B1051" s="9" t="s">
        <v>1176</v>
      </c>
      <c r="C1051" s="5"/>
      <c r="D1051" s="5"/>
      <c r="E1051" s="5"/>
      <c r="F1051" s="5"/>
      <c r="G1051" s="5"/>
      <c r="H1051" s="5"/>
      <c r="I1051" s="5"/>
      <c r="J1051" s="5"/>
      <c r="K1051" s="5"/>
      <c r="L1051" s="5"/>
      <c r="M1051" s="5"/>
      <c r="N1051" s="5"/>
      <c r="O1051" s="5"/>
      <c r="P1051" s="5"/>
      <c r="Q1051" s="5"/>
      <c r="R1051" s="5"/>
      <c r="S1051" s="5"/>
      <c r="T1051" s="5"/>
      <c r="U1051" s="5"/>
      <c r="V1051" s="5"/>
      <c r="W1051" s="5"/>
      <c r="X1051" s="5"/>
      <c r="Y1051" s="5"/>
      <c r="Z1051" s="5"/>
    </row>
    <row r="1052">
      <c r="A1052" s="13" t="str">
        <f>HYPERLINK("http://sigilathenaeum.tumblr.com/post/135659884067","Blessed Yule")</f>
        <v>Blessed Yule</v>
      </c>
      <c r="B1052" s="9" t="s">
        <v>1177</v>
      </c>
      <c r="C1052" s="5"/>
      <c r="D1052" s="5"/>
      <c r="E1052" s="5"/>
      <c r="F1052" s="5"/>
      <c r="G1052" s="5"/>
      <c r="H1052" s="5"/>
      <c r="I1052" s="5"/>
      <c r="J1052" s="5"/>
      <c r="K1052" s="5"/>
      <c r="L1052" s="5"/>
      <c r="M1052" s="5"/>
      <c r="N1052" s="5"/>
      <c r="O1052" s="5"/>
      <c r="P1052" s="5"/>
      <c r="Q1052" s="5"/>
      <c r="R1052" s="5"/>
      <c r="S1052" s="5"/>
      <c r="T1052" s="5"/>
      <c r="U1052" s="5"/>
      <c r="V1052" s="5"/>
      <c r="W1052" s="5"/>
      <c r="X1052" s="5"/>
      <c r="Y1052" s="5"/>
      <c r="Z1052" s="5"/>
    </row>
    <row r="1053">
      <c r="A1053" s="10" t="str">
        <f>HYPERLINK("http://sigilathenaeum.tumblr.com/post/155140953897","The upcoming year is peaceful")</f>
        <v>The upcoming year is peaceful</v>
      </c>
      <c r="B1053" s="9" t="s">
        <v>1178</v>
      </c>
      <c r="C1053" s="5"/>
      <c r="D1053" s="5"/>
      <c r="E1053" s="5"/>
      <c r="F1053" s="5"/>
      <c r="G1053" s="5"/>
      <c r="H1053" s="5"/>
      <c r="I1053" s="5"/>
      <c r="J1053" s="5"/>
      <c r="K1053" s="5"/>
      <c r="L1053" s="5"/>
      <c r="M1053" s="5"/>
      <c r="N1053" s="5"/>
      <c r="O1053" s="5"/>
      <c r="P1053" s="5"/>
      <c r="Q1053" s="5"/>
      <c r="R1053" s="5"/>
      <c r="S1053" s="5"/>
      <c r="T1053" s="5"/>
      <c r="U1053" s="5"/>
      <c r="V1053" s="5"/>
      <c r="W1053" s="5"/>
      <c r="X1053" s="5"/>
      <c r="Y1053" s="5"/>
      <c r="Z1053" s="5"/>
    </row>
    <row r="1054">
      <c r="A1054" s="10" t="str">
        <f>HYPERLINK("http://sigilathenaeum.tumblr.com/post/181411678133","I make it through the next year happily and easily with no major issues")</f>
        <v>I make it through the next year happily and easily with no major issues</v>
      </c>
      <c r="B1054" s="9" t="s">
        <v>1179</v>
      </c>
      <c r="C1054" s="5"/>
      <c r="D1054" s="4" t="s">
        <v>6</v>
      </c>
      <c r="E1054" s="5"/>
      <c r="F1054" s="5"/>
      <c r="G1054" s="5"/>
      <c r="H1054" s="5"/>
      <c r="I1054" s="5"/>
      <c r="J1054" s="5"/>
      <c r="K1054" s="5"/>
      <c r="L1054" s="5"/>
      <c r="M1054" s="5"/>
      <c r="N1054" s="5"/>
      <c r="O1054" s="5"/>
      <c r="P1054" s="5"/>
      <c r="Q1054" s="5"/>
      <c r="R1054" s="5"/>
      <c r="S1054" s="5"/>
      <c r="T1054" s="5"/>
      <c r="U1054" s="5"/>
      <c r="V1054" s="5"/>
      <c r="W1054" s="5"/>
      <c r="X1054" s="5"/>
      <c r="Y1054" s="5"/>
      <c r="Z1054" s="5"/>
    </row>
    <row r="1055">
      <c r="A1055" s="13" t="str">
        <f>HYPERLINK("http://sigilathenaeum.tumblr.com/post/132122115037","I do not see death at every turn")</f>
        <v>I do not see death at every turn</v>
      </c>
      <c r="B1055" s="9" t="s">
        <v>1180</v>
      </c>
      <c r="C1055" s="5"/>
      <c r="D1055" s="5"/>
      <c r="E1055" s="5"/>
      <c r="F1055" s="5"/>
      <c r="G1055" s="5"/>
      <c r="H1055" s="5"/>
      <c r="I1055" s="5"/>
      <c r="J1055" s="5"/>
      <c r="K1055" s="5"/>
      <c r="L1055" s="5"/>
      <c r="M1055" s="5"/>
      <c r="N1055" s="5"/>
      <c r="O1055" s="5"/>
      <c r="P1055" s="5"/>
      <c r="Q1055" s="5"/>
      <c r="R1055" s="5"/>
      <c r="S1055" s="5"/>
      <c r="T1055" s="5"/>
      <c r="U1055" s="5"/>
      <c r="V1055" s="5"/>
      <c r="W1055" s="5"/>
      <c r="X1055" s="5"/>
      <c r="Y1055" s="5"/>
      <c r="Z1055" s="5"/>
    </row>
    <row r="1056">
      <c r="A1056" s="10" t="str">
        <f>HYPERLINK("http://sigilathenaeum.tumblr.com/post/166724432674","Even death may die")</f>
        <v>Even death may die</v>
      </c>
      <c r="B1056" s="9" t="s">
        <v>1181</v>
      </c>
      <c r="C1056" s="5"/>
      <c r="D1056" s="4" t="s">
        <v>6</v>
      </c>
      <c r="E1056" s="5"/>
      <c r="F1056" s="5"/>
      <c r="G1056" s="5"/>
      <c r="H1056" s="5"/>
      <c r="I1056" s="5"/>
      <c r="J1056" s="5"/>
      <c r="K1056" s="5"/>
      <c r="L1056" s="5"/>
      <c r="M1056" s="5"/>
      <c r="N1056" s="5"/>
      <c r="O1056" s="5"/>
      <c r="P1056" s="5"/>
      <c r="Q1056" s="5"/>
      <c r="R1056" s="5"/>
      <c r="S1056" s="5"/>
      <c r="T1056" s="5"/>
      <c r="U1056" s="5"/>
      <c r="V1056" s="5"/>
      <c r="W1056" s="5"/>
      <c r="X1056" s="5"/>
      <c r="Y1056" s="5"/>
      <c r="Z1056" s="5"/>
    </row>
    <row r="1057">
      <c r="A1057" s="10" t="str">
        <f>HYPERLINK("http://sigilathenaeum.tumblr.com/post/166688169250","May death pass slowly")</f>
        <v>May death pass slowly</v>
      </c>
      <c r="B1057" s="9" t="s">
        <v>1182</v>
      </c>
      <c r="C1057" s="5"/>
      <c r="D1057" s="4" t="s">
        <v>6</v>
      </c>
      <c r="E1057" s="5"/>
      <c r="F1057" s="5"/>
      <c r="G1057" s="5"/>
      <c r="H1057" s="5"/>
      <c r="I1057" s="5"/>
      <c r="J1057" s="5"/>
      <c r="K1057" s="5"/>
      <c r="L1057" s="5"/>
      <c r="M1057" s="5"/>
      <c r="N1057" s="5"/>
      <c r="O1057" s="5"/>
      <c r="P1057" s="5"/>
      <c r="Q1057" s="5"/>
      <c r="R1057" s="5"/>
      <c r="S1057" s="5"/>
      <c r="T1057" s="5"/>
      <c r="U1057" s="5"/>
      <c r="V1057" s="5"/>
      <c r="W1057" s="5"/>
      <c r="X1057" s="5"/>
      <c r="Y1057" s="5"/>
      <c r="Z1057" s="5"/>
    </row>
    <row r="1058">
      <c r="A1058" s="10" t="str">
        <f>HYPERLINK("http://sigilathenaeum.tumblr.com/post/166925400040","This person moves on peacefully")</f>
        <v>This person moves on peacefully</v>
      </c>
      <c r="B1058" s="9" t="s">
        <v>1183</v>
      </c>
      <c r="C1058" s="5"/>
      <c r="D1058" s="4" t="s">
        <v>6</v>
      </c>
      <c r="E1058" s="5"/>
      <c r="F1058" s="5"/>
      <c r="G1058" s="5"/>
      <c r="H1058" s="5"/>
      <c r="I1058" s="5"/>
      <c r="J1058" s="5"/>
      <c r="K1058" s="5"/>
      <c r="L1058" s="5"/>
      <c r="M1058" s="5"/>
      <c r="N1058" s="5"/>
      <c r="O1058" s="5"/>
      <c r="P1058" s="5"/>
      <c r="Q1058" s="5"/>
      <c r="R1058" s="5"/>
      <c r="S1058" s="5"/>
      <c r="T1058" s="5"/>
      <c r="U1058" s="5"/>
      <c r="V1058" s="5"/>
      <c r="W1058" s="5"/>
      <c r="X1058" s="5"/>
      <c r="Y1058" s="5"/>
      <c r="Z1058" s="5"/>
    </row>
    <row r="1059">
      <c r="A1059" s="10" t="str">
        <f>HYPERLINK("http://sigilathenaeum.tumblr.com/post/166892193586","This person is safe while trick or treating")</f>
        <v>This person is safe while trick or treating</v>
      </c>
      <c r="B1059" s="9" t="s">
        <v>1184</v>
      </c>
      <c r="C1059" s="5"/>
      <c r="D1059" s="4" t="s">
        <v>6</v>
      </c>
      <c r="E1059" s="5"/>
      <c r="F1059" s="5"/>
      <c r="G1059" s="5"/>
      <c r="H1059" s="5"/>
      <c r="I1059" s="5"/>
      <c r="J1059" s="5"/>
      <c r="K1059" s="5"/>
      <c r="L1059" s="5"/>
      <c r="M1059" s="5"/>
      <c r="N1059" s="5"/>
      <c r="O1059" s="5"/>
      <c r="P1059" s="5"/>
      <c r="Q1059" s="5"/>
      <c r="R1059" s="5"/>
      <c r="S1059" s="5"/>
      <c r="T1059" s="5"/>
      <c r="U1059" s="5"/>
      <c r="V1059" s="5"/>
      <c r="W1059" s="5"/>
      <c r="X1059" s="5"/>
      <c r="Y1059" s="5"/>
      <c r="Z1059" s="5"/>
    </row>
    <row r="1060">
      <c r="A1060" s="13" t="str">
        <f>HYPERLINK("http://sigilathenaeum.tumblr.com/post/132185194612","My Halloween costume looks the way I want")</f>
        <v>My Halloween costume looks the way I want</v>
      </c>
      <c r="B1060" s="9" t="s">
        <v>1185</v>
      </c>
      <c r="C1060" s="5"/>
      <c r="D1060" s="5"/>
      <c r="E1060" s="5"/>
      <c r="F1060" s="5"/>
      <c r="G1060" s="5"/>
      <c r="H1060" s="5"/>
      <c r="I1060" s="5"/>
      <c r="J1060" s="5"/>
      <c r="K1060" s="5"/>
      <c r="L1060" s="5"/>
      <c r="M1060" s="5"/>
      <c r="N1060" s="5"/>
      <c r="O1060" s="5"/>
      <c r="P1060" s="5"/>
      <c r="Q1060" s="5"/>
      <c r="R1060" s="5"/>
      <c r="S1060" s="5"/>
      <c r="T1060" s="5"/>
      <c r="U1060" s="5"/>
      <c r="V1060" s="5"/>
      <c r="W1060" s="5"/>
      <c r="X1060" s="5"/>
      <c r="Y1060" s="5"/>
      <c r="Z1060" s="5"/>
    </row>
    <row r="1061">
      <c r="A1061" s="13" t="str">
        <f>HYPERLINK("http://sigilathenaeum.tumblr.com/post/132545909992","I honor your memory, forgive me")</f>
        <v>I honor your memory, forgive me</v>
      </c>
      <c r="B1061" s="9" t="s">
        <v>1186</v>
      </c>
      <c r="C1061" s="5"/>
      <c r="D1061" s="5"/>
      <c r="E1061" s="5"/>
      <c r="F1061" s="5"/>
      <c r="G1061" s="5"/>
      <c r="H1061" s="5"/>
      <c r="I1061" s="5"/>
      <c r="J1061" s="5"/>
      <c r="K1061" s="5"/>
      <c r="L1061" s="5"/>
      <c r="M1061" s="5"/>
      <c r="N1061" s="5"/>
      <c r="O1061" s="5"/>
      <c r="P1061" s="5"/>
      <c r="Q1061" s="5"/>
      <c r="R1061" s="5"/>
      <c r="S1061" s="5"/>
      <c r="T1061" s="5"/>
      <c r="U1061" s="5"/>
      <c r="V1061" s="5"/>
      <c r="W1061" s="5"/>
      <c r="X1061" s="5"/>
      <c r="Y1061" s="5"/>
      <c r="Z1061" s="5"/>
    </row>
    <row r="1062">
      <c r="A1062" s="13" t="str">
        <f>HYPERLINK("http://sigilathenaeum.tumblr.com/post/132874681707","I get up in the morning with ease")</f>
        <v>I get up in the morning with ease</v>
      </c>
      <c r="B1062" s="9" t="s">
        <v>1187</v>
      </c>
      <c r="C1062" s="5"/>
      <c r="D1062" s="5"/>
      <c r="E1062" s="5"/>
      <c r="F1062" s="5"/>
      <c r="G1062" s="5"/>
      <c r="H1062" s="5"/>
      <c r="I1062" s="5"/>
      <c r="J1062" s="5"/>
      <c r="K1062" s="5"/>
      <c r="L1062" s="5"/>
      <c r="M1062" s="5"/>
      <c r="N1062" s="5"/>
      <c r="O1062" s="5"/>
      <c r="P1062" s="5"/>
      <c r="Q1062" s="5"/>
      <c r="R1062" s="5"/>
      <c r="S1062" s="5"/>
      <c r="T1062" s="5"/>
      <c r="U1062" s="5"/>
      <c r="V1062" s="5"/>
      <c r="W1062" s="5"/>
      <c r="X1062" s="5"/>
      <c r="Y1062" s="5"/>
      <c r="Z1062" s="5"/>
    </row>
    <row r="1063">
      <c r="A1063" s="13" t="str">
        <f>HYPERLINK("http://sigilathenaeum.tumblr.com/post/132910920082","My masculine energies are strong")</f>
        <v>My masculine energies are strong</v>
      </c>
      <c r="B1063" s="9" t="s">
        <v>1188</v>
      </c>
      <c r="C1063" s="5"/>
      <c r="D1063" s="5"/>
      <c r="E1063" s="5"/>
      <c r="F1063" s="5"/>
      <c r="G1063" s="5"/>
      <c r="H1063" s="5"/>
      <c r="I1063" s="5"/>
      <c r="J1063" s="5"/>
      <c r="K1063" s="5"/>
      <c r="L1063" s="5"/>
      <c r="M1063" s="5"/>
      <c r="N1063" s="5"/>
      <c r="O1063" s="5"/>
      <c r="P1063" s="5"/>
      <c r="Q1063" s="5"/>
      <c r="R1063" s="5"/>
      <c r="S1063" s="5"/>
      <c r="T1063" s="5"/>
      <c r="U1063" s="5"/>
      <c r="V1063" s="5"/>
      <c r="W1063" s="5"/>
      <c r="X1063" s="5"/>
      <c r="Y1063" s="5"/>
      <c r="Z1063" s="5"/>
    </row>
    <row r="1064">
      <c r="A1064" s="13" t="str">
        <f>HYPERLINK("http://sigilathenaeum.tumblr.com/post/133314610627","My plants will survive and thrive")</f>
        <v>My plants will survive and thrive</v>
      </c>
      <c r="B1064" s="9" t="s">
        <v>1189</v>
      </c>
      <c r="C1064" s="5"/>
      <c r="D1064" s="5"/>
      <c r="E1064" s="5"/>
      <c r="F1064" s="5"/>
      <c r="G1064" s="5"/>
      <c r="H1064" s="5"/>
      <c r="I1064" s="5"/>
      <c r="J1064" s="5"/>
      <c r="K1064" s="5"/>
      <c r="L1064" s="5"/>
      <c r="M1064" s="5"/>
      <c r="N1064" s="5"/>
      <c r="O1064" s="5"/>
      <c r="P1064" s="5"/>
      <c r="Q1064" s="5"/>
      <c r="R1064" s="5"/>
      <c r="S1064" s="5"/>
      <c r="T1064" s="5"/>
      <c r="U1064" s="5"/>
      <c r="V1064" s="5"/>
      <c r="W1064" s="5"/>
      <c r="X1064" s="5"/>
      <c r="Y1064" s="5"/>
      <c r="Z1064" s="5"/>
    </row>
    <row r="1065">
      <c r="A1065" s="10" t="str">
        <f>HYPERLINK("http://sigilathenaeum.tumblr.com/post/146111778982","My plants grow happy and healthy")</f>
        <v>My plants grow happy and healthy</v>
      </c>
      <c r="B1065" s="9" t="s">
        <v>654</v>
      </c>
      <c r="C1065" s="5"/>
      <c r="D1065" s="5"/>
      <c r="E1065" s="5"/>
      <c r="F1065" s="5"/>
      <c r="G1065" s="5"/>
      <c r="H1065" s="5"/>
      <c r="I1065" s="5"/>
      <c r="J1065" s="5"/>
      <c r="K1065" s="5"/>
      <c r="L1065" s="5"/>
      <c r="M1065" s="5"/>
      <c r="N1065" s="5"/>
      <c r="O1065" s="5"/>
      <c r="P1065" s="5"/>
      <c r="Q1065" s="5"/>
      <c r="R1065" s="5"/>
      <c r="S1065" s="5"/>
      <c r="T1065" s="5"/>
      <c r="U1065" s="5"/>
      <c r="V1065" s="5"/>
      <c r="W1065" s="5"/>
      <c r="X1065" s="5"/>
      <c r="Y1065" s="5"/>
      <c r="Z1065" s="5"/>
    </row>
    <row r="1066">
      <c r="A1066" s="10" t="str">
        <f>HYPERLINK("http://sigilathenaeum.tumblr.com/post/161249769067","My garden flourishes")</f>
        <v>My garden flourishes</v>
      </c>
      <c r="B1066" s="9" t="s">
        <v>1190</v>
      </c>
      <c r="C1066" s="5"/>
      <c r="D1066" s="5"/>
      <c r="E1066" s="5"/>
      <c r="F1066" s="5"/>
      <c r="G1066" s="5"/>
      <c r="H1066" s="5"/>
      <c r="I1066" s="5"/>
      <c r="J1066" s="5"/>
      <c r="K1066" s="5"/>
      <c r="L1066" s="5"/>
      <c r="M1066" s="5"/>
      <c r="N1066" s="5"/>
      <c r="O1066" s="5"/>
      <c r="P1066" s="5"/>
      <c r="Q1066" s="5"/>
      <c r="R1066" s="5"/>
      <c r="S1066" s="5"/>
      <c r="T1066" s="5"/>
      <c r="U1066" s="5"/>
      <c r="V1066" s="5"/>
      <c r="W1066" s="5"/>
      <c r="X1066" s="5"/>
      <c r="Y1066" s="5"/>
      <c r="Z1066" s="5"/>
    </row>
    <row r="1067">
      <c r="A1067" s="13" t="str">
        <f>HYPERLINK("http://sigilathenaeum.tumblr.com/post/140245918842","My faerie garden will prosper with life")</f>
        <v>My faerie garden will prosper with life</v>
      </c>
      <c r="B1067" s="9" t="s">
        <v>1191</v>
      </c>
      <c r="C1067" s="5"/>
      <c r="D1067" s="5"/>
      <c r="E1067" s="5"/>
      <c r="F1067" s="5"/>
      <c r="G1067" s="5"/>
      <c r="H1067" s="5"/>
      <c r="I1067" s="5"/>
      <c r="J1067" s="5"/>
      <c r="K1067" s="5"/>
      <c r="L1067" s="5"/>
      <c r="M1067" s="5"/>
      <c r="N1067" s="5"/>
      <c r="O1067" s="5"/>
      <c r="P1067" s="5"/>
      <c r="Q1067" s="5"/>
      <c r="R1067" s="5"/>
      <c r="S1067" s="5"/>
      <c r="T1067" s="5"/>
      <c r="U1067" s="5"/>
      <c r="V1067" s="5"/>
      <c r="W1067" s="5"/>
      <c r="X1067" s="5"/>
      <c r="Y1067" s="5"/>
      <c r="Z1067" s="5"/>
    </row>
    <row r="1068">
      <c r="A1068" s="13" t="str">
        <f>HYPERLINK("http://sigilathenaeum.tumblr.com/post/141467212122","These plants are strong, healthy, fragrant, and magically potent")</f>
        <v>These plants are strong, healthy, fragrant, and magically potent</v>
      </c>
      <c r="B1068" s="9" t="s">
        <v>1192</v>
      </c>
      <c r="C1068" s="5"/>
      <c r="D1068" s="5"/>
      <c r="E1068" s="5"/>
      <c r="F1068" s="5"/>
      <c r="G1068" s="5"/>
      <c r="H1068" s="5"/>
      <c r="I1068" s="5"/>
      <c r="J1068" s="5"/>
      <c r="K1068" s="5"/>
      <c r="L1068" s="5"/>
      <c r="M1068" s="5"/>
      <c r="N1068" s="5"/>
      <c r="O1068" s="5"/>
      <c r="P1068" s="5"/>
      <c r="Q1068" s="5"/>
      <c r="R1068" s="5"/>
      <c r="S1068" s="5"/>
      <c r="T1068" s="5"/>
      <c r="U1068" s="5"/>
      <c r="V1068" s="5"/>
      <c r="W1068" s="5"/>
      <c r="X1068" s="5"/>
      <c r="Y1068" s="5"/>
      <c r="Z1068" s="5"/>
    </row>
    <row r="1069">
      <c r="A1069" s="13" t="str">
        <f>HYPERLINK("http://sigilathenaeum.tumblr.com/post/139805325707","These plants are free of pests")</f>
        <v>These plants are free of pests</v>
      </c>
      <c r="B1069" s="9" t="s">
        <v>1193</v>
      </c>
      <c r="C1069" s="5"/>
      <c r="D1069" s="5"/>
      <c r="E1069" s="5"/>
      <c r="F1069" s="5"/>
      <c r="G1069" s="5"/>
      <c r="H1069" s="5"/>
      <c r="I1069" s="5"/>
      <c r="J1069" s="5"/>
      <c r="K1069" s="5"/>
      <c r="L1069" s="5"/>
      <c r="M1069" s="5"/>
      <c r="N1069" s="5"/>
      <c r="O1069" s="5"/>
      <c r="P1069" s="5"/>
      <c r="Q1069" s="5"/>
      <c r="R1069" s="5"/>
      <c r="S1069" s="5"/>
      <c r="T1069" s="5"/>
      <c r="U1069" s="5"/>
      <c r="V1069" s="5"/>
      <c r="W1069" s="5"/>
      <c r="X1069" s="5"/>
      <c r="Y1069" s="5"/>
      <c r="Z1069" s="5"/>
    </row>
    <row r="1070">
      <c r="A1070" s="10" t="str">
        <f>HYPERLINK("http://sigilathenaeum.tumblr.com/post/151160148687","I am mindful of my water use")</f>
        <v>I am mindful of my water use</v>
      </c>
      <c r="B1070" s="9" t="s">
        <v>1194</v>
      </c>
      <c r="C1070" s="5"/>
      <c r="D1070" s="5"/>
      <c r="E1070" s="5"/>
      <c r="F1070" s="5"/>
      <c r="G1070" s="5"/>
      <c r="H1070" s="5"/>
      <c r="I1070" s="5"/>
      <c r="J1070" s="5"/>
      <c r="K1070" s="5"/>
      <c r="L1070" s="5"/>
      <c r="M1070" s="5"/>
      <c r="N1070" s="5"/>
      <c r="O1070" s="5"/>
      <c r="P1070" s="5"/>
      <c r="Q1070" s="5"/>
      <c r="R1070" s="5"/>
      <c r="S1070" s="5"/>
      <c r="T1070" s="5"/>
      <c r="U1070" s="5"/>
      <c r="V1070" s="5"/>
      <c r="W1070" s="5"/>
      <c r="X1070" s="5"/>
      <c r="Y1070" s="5"/>
      <c r="Z1070" s="5"/>
    </row>
    <row r="1071">
      <c r="A1071" s="13" t="str">
        <f>HYPERLINK("http://sigilathenaeum.tumblr.com/post/133557506102","Mother’s Heart")</f>
        <v>Mother’s Heart</v>
      </c>
      <c r="B1071" s="9" t="s">
        <v>1195</v>
      </c>
      <c r="C1071" s="5"/>
      <c r="D1071" s="5"/>
      <c r="E1071" s="5"/>
      <c r="F1071" s="5"/>
      <c r="G1071" s="5"/>
      <c r="H1071" s="5"/>
      <c r="I1071" s="5"/>
      <c r="J1071" s="5"/>
      <c r="K1071" s="5"/>
      <c r="L1071" s="5"/>
      <c r="M1071" s="5"/>
      <c r="N1071" s="5"/>
      <c r="O1071" s="5"/>
      <c r="P1071" s="5"/>
      <c r="Q1071" s="5"/>
      <c r="R1071" s="5"/>
      <c r="S1071" s="5"/>
      <c r="T1071" s="5"/>
      <c r="U1071" s="5"/>
      <c r="V1071" s="5"/>
      <c r="W1071" s="5"/>
      <c r="X1071" s="5"/>
      <c r="Y1071" s="5"/>
      <c r="Z1071" s="5"/>
    </row>
    <row r="1072">
      <c r="A1072" s="13" t="str">
        <f>HYPERLINK("http://sigilathenaeum.tumblr.com/post/133827100287","My tattoo is hidden from others")</f>
        <v>My tattoo is hidden from others</v>
      </c>
      <c r="B1072" s="9" t="s">
        <v>1196</v>
      </c>
      <c r="C1072" s="5"/>
      <c r="D1072" s="5"/>
      <c r="E1072" s="5"/>
      <c r="F1072" s="5"/>
      <c r="G1072" s="5"/>
      <c r="H1072" s="5"/>
      <c r="I1072" s="5"/>
      <c r="J1072" s="5"/>
      <c r="K1072" s="5"/>
      <c r="L1072" s="5"/>
      <c r="M1072" s="5"/>
      <c r="N1072" s="5"/>
      <c r="O1072" s="5"/>
      <c r="P1072" s="5"/>
      <c r="Q1072" s="5"/>
      <c r="R1072" s="5"/>
      <c r="S1072" s="5"/>
      <c r="T1072" s="5"/>
      <c r="U1072" s="5"/>
      <c r="V1072" s="5"/>
      <c r="W1072" s="5"/>
      <c r="X1072" s="5"/>
      <c r="Y1072" s="5"/>
      <c r="Z1072" s="5"/>
    </row>
    <row r="1073">
      <c r="A1073" s="10" t="str">
        <f>HYPERLINK("http://sigilathenaeum.tumblr.com/post/159379939092","I have answers for people’s questions")</f>
        <v>I have answers for people’s questions</v>
      </c>
      <c r="B1073" s="9" t="s">
        <v>1197</v>
      </c>
      <c r="C1073" s="5"/>
      <c r="D1073" s="5"/>
      <c r="E1073" s="5"/>
      <c r="F1073" s="5"/>
      <c r="G1073" s="5"/>
      <c r="H1073" s="5"/>
      <c r="I1073" s="5"/>
      <c r="J1073" s="5"/>
      <c r="K1073" s="5"/>
      <c r="L1073" s="5"/>
      <c r="M1073" s="5"/>
      <c r="N1073" s="5"/>
      <c r="O1073" s="5"/>
      <c r="P1073" s="5"/>
      <c r="Q1073" s="5"/>
      <c r="R1073" s="5"/>
      <c r="S1073" s="5"/>
      <c r="T1073" s="5"/>
      <c r="U1073" s="5"/>
      <c r="V1073" s="5"/>
      <c r="W1073" s="5"/>
      <c r="X1073" s="5"/>
      <c r="Y1073" s="5"/>
      <c r="Z1073" s="5"/>
    </row>
    <row r="1074">
      <c r="A1074" s="13" t="str">
        <f>HYPERLINK("http://sigilathenaeum.tumblr.com/post/133968880322","Answers to the secrets I seek are easily revealed to me")</f>
        <v>Answers to the secrets I seek are easily revealed to me</v>
      </c>
      <c r="B1074" s="9" t="s">
        <v>387</v>
      </c>
      <c r="C1074" s="5"/>
      <c r="D1074" s="5"/>
      <c r="E1074" s="5"/>
      <c r="F1074" s="5"/>
      <c r="G1074" s="5"/>
      <c r="H1074" s="5"/>
      <c r="I1074" s="5"/>
      <c r="J1074" s="5"/>
      <c r="K1074" s="5"/>
      <c r="L1074" s="5"/>
      <c r="M1074" s="5"/>
      <c r="N1074" s="5"/>
      <c r="O1074" s="5"/>
      <c r="P1074" s="5"/>
      <c r="Q1074" s="5"/>
      <c r="R1074" s="5"/>
      <c r="S1074" s="5"/>
      <c r="T1074" s="5"/>
      <c r="U1074" s="5"/>
      <c r="V1074" s="5"/>
      <c r="W1074" s="5"/>
      <c r="X1074" s="5"/>
      <c r="Y1074" s="5"/>
      <c r="Z1074" s="5"/>
    </row>
    <row r="1075">
      <c r="A1075" s="13" t="str">
        <f>HYPERLINK("http://sigilathenaeum.tumblr.com/post/137559051192","Nothing escapes my sight")</f>
        <v>Nothing escapes my sight</v>
      </c>
      <c r="B1075" s="9" t="s">
        <v>1198</v>
      </c>
      <c r="C1075" s="5"/>
      <c r="D1075" s="5"/>
      <c r="E1075" s="5"/>
      <c r="F1075" s="5"/>
      <c r="G1075" s="5"/>
      <c r="H1075" s="5"/>
      <c r="I1075" s="5"/>
      <c r="J1075" s="5"/>
      <c r="K1075" s="5"/>
      <c r="L1075" s="5"/>
      <c r="M1075" s="5"/>
      <c r="N1075" s="5"/>
      <c r="O1075" s="5"/>
      <c r="P1075" s="5"/>
      <c r="Q1075" s="5"/>
      <c r="R1075" s="5"/>
      <c r="S1075" s="5"/>
      <c r="T1075" s="5"/>
      <c r="U1075" s="5"/>
      <c r="V1075" s="5"/>
      <c r="W1075" s="5"/>
      <c r="X1075" s="5"/>
      <c r="Y1075" s="5"/>
      <c r="Z1075" s="5"/>
    </row>
    <row r="1076">
      <c r="A1076" s="13" t="str">
        <f>HYPERLINK("http://sigilathenaeum.tumblr.com/post/133968645662","Snow is drawn here")</f>
        <v>Snow is drawn here</v>
      </c>
      <c r="B1076" s="9" t="s">
        <v>1199</v>
      </c>
      <c r="C1076" s="5"/>
      <c r="D1076" s="5"/>
      <c r="E1076" s="5"/>
      <c r="F1076" s="5"/>
      <c r="G1076" s="5"/>
      <c r="H1076" s="5"/>
      <c r="I1076" s="5"/>
      <c r="J1076" s="5"/>
      <c r="K1076" s="5"/>
      <c r="L1076" s="5"/>
      <c r="M1076" s="5"/>
      <c r="N1076" s="5"/>
      <c r="O1076" s="5"/>
      <c r="P1076" s="5"/>
      <c r="Q1076" s="5"/>
      <c r="R1076" s="5"/>
      <c r="S1076" s="5"/>
      <c r="T1076" s="5"/>
      <c r="U1076" s="5"/>
      <c r="V1076" s="5"/>
      <c r="W1076" s="5"/>
      <c r="X1076" s="5"/>
      <c r="Y1076" s="5"/>
      <c r="Z1076" s="5"/>
    </row>
    <row r="1077">
      <c r="A1077" s="13" t="str">
        <f>HYPERLINK("http://sigilathenaeum.tumblr.com/post/134068705247","I am comfortable with the human body")</f>
        <v>I am comfortable with the human body</v>
      </c>
      <c r="B1077" s="9" t="s">
        <v>1200</v>
      </c>
      <c r="C1077" s="5"/>
      <c r="D1077" s="5"/>
      <c r="E1077" s="5"/>
      <c r="F1077" s="5"/>
      <c r="G1077" s="5"/>
      <c r="H1077" s="5"/>
      <c r="I1077" s="5"/>
      <c r="J1077" s="5"/>
      <c r="K1077" s="5"/>
      <c r="L1077" s="5"/>
      <c r="M1077" s="5"/>
      <c r="N1077" s="5"/>
      <c r="O1077" s="5"/>
      <c r="P1077" s="5"/>
      <c r="Q1077" s="5"/>
      <c r="R1077" s="5"/>
      <c r="S1077" s="5"/>
      <c r="T1077" s="5"/>
      <c r="U1077" s="5"/>
      <c r="V1077" s="5"/>
      <c r="W1077" s="5"/>
      <c r="X1077" s="5"/>
      <c r="Y1077" s="5"/>
      <c r="Z1077" s="5"/>
    </row>
    <row r="1078">
      <c r="A1078" s="13" t="str">
        <f>HYPERLINK("http://sigilathenaeum.tumblr.com/post/134689106137","I do not feel homesick or out of place")</f>
        <v>I do not feel homesick or out of place</v>
      </c>
      <c r="B1078" s="9" t="s">
        <v>996</v>
      </c>
      <c r="C1078" s="5"/>
      <c r="D1078" s="5"/>
      <c r="E1078" s="5"/>
      <c r="F1078" s="5"/>
      <c r="G1078" s="5"/>
      <c r="H1078" s="5"/>
      <c r="I1078" s="5"/>
      <c r="J1078" s="5"/>
      <c r="K1078" s="5"/>
      <c r="L1078" s="5"/>
      <c r="M1078" s="5"/>
      <c r="N1078" s="5"/>
      <c r="O1078" s="5"/>
      <c r="P1078" s="5"/>
      <c r="Q1078" s="5"/>
      <c r="R1078" s="5"/>
      <c r="S1078" s="5"/>
      <c r="T1078" s="5"/>
      <c r="U1078" s="5"/>
      <c r="V1078" s="5"/>
      <c r="W1078" s="5"/>
      <c r="X1078" s="5"/>
      <c r="Y1078" s="5"/>
      <c r="Z1078" s="5"/>
    </row>
    <row r="1079">
      <c r="A1079" s="13" t="str">
        <f>HYPERLINK("http://sigilathenaeum.tumblr.com/post/134822130682","Misunderstandings will be resolved")</f>
        <v>Misunderstandings will be resolved</v>
      </c>
      <c r="B1079" s="9" t="s">
        <v>1201</v>
      </c>
      <c r="C1079" s="5"/>
      <c r="D1079" s="5"/>
      <c r="E1079" s="5"/>
      <c r="F1079" s="5"/>
      <c r="G1079" s="5"/>
      <c r="H1079" s="5"/>
      <c r="I1079" s="5"/>
      <c r="J1079" s="5"/>
      <c r="K1079" s="5"/>
      <c r="L1079" s="5"/>
      <c r="M1079" s="5"/>
      <c r="N1079" s="5"/>
      <c r="O1079" s="5"/>
      <c r="P1079" s="5"/>
      <c r="Q1079" s="5"/>
      <c r="R1079" s="5"/>
      <c r="S1079" s="5"/>
      <c r="T1079" s="5"/>
      <c r="U1079" s="5"/>
      <c r="V1079" s="5"/>
      <c r="W1079" s="5"/>
      <c r="X1079" s="5"/>
      <c r="Y1079" s="5"/>
      <c r="Z1079" s="5"/>
    </row>
    <row r="1080">
      <c r="A1080" s="13" t="str">
        <f>HYPERLINK("http://sigilathenaeum.tumblr.com/post/134822018982","The Marine Corps is not who I am")</f>
        <v>The Marine Corps is not who I am</v>
      </c>
      <c r="B1080" s="9" t="s">
        <v>1202</v>
      </c>
      <c r="C1080" s="5"/>
      <c r="D1080" s="5"/>
      <c r="E1080" s="5"/>
      <c r="F1080" s="5"/>
      <c r="G1080" s="5"/>
      <c r="H1080" s="5"/>
      <c r="I1080" s="5"/>
      <c r="J1080" s="5"/>
      <c r="K1080" s="5"/>
      <c r="L1080" s="5"/>
      <c r="M1080" s="5"/>
      <c r="N1080" s="5"/>
      <c r="O1080" s="5"/>
      <c r="P1080" s="5"/>
      <c r="Q1080" s="5"/>
      <c r="R1080" s="5"/>
      <c r="S1080" s="5"/>
      <c r="T1080" s="5"/>
      <c r="U1080" s="5"/>
      <c r="V1080" s="5"/>
      <c r="W1080" s="5"/>
      <c r="X1080" s="5"/>
      <c r="Y1080" s="5"/>
      <c r="Z1080" s="5"/>
    </row>
    <row r="1081">
      <c r="A1081" s="13" t="str">
        <f>HYPERLINK("http://sigilathenaeum.tumblr.com/post/134821753237","I communicate with my alters with ease")</f>
        <v>I communicate with my alters with ease</v>
      </c>
      <c r="B1081" s="9" t="s">
        <v>1203</v>
      </c>
      <c r="C1081" s="5"/>
      <c r="D1081" s="5"/>
      <c r="E1081" s="5"/>
      <c r="F1081" s="5"/>
      <c r="G1081" s="5"/>
      <c r="H1081" s="5"/>
      <c r="I1081" s="5"/>
      <c r="J1081" s="5"/>
      <c r="K1081" s="5"/>
      <c r="L1081" s="5"/>
      <c r="M1081" s="5"/>
      <c r="N1081" s="5"/>
      <c r="O1081" s="5"/>
      <c r="P1081" s="5"/>
      <c r="Q1081" s="5"/>
      <c r="R1081" s="5"/>
      <c r="S1081" s="5"/>
      <c r="T1081" s="5"/>
      <c r="U1081" s="5"/>
      <c r="V1081" s="5"/>
      <c r="W1081" s="5"/>
      <c r="X1081" s="5"/>
      <c r="Y1081" s="5"/>
      <c r="Z1081" s="5"/>
    </row>
    <row r="1082">
      <c r="A1082" s="13" t="str">
        <f>HYPERLINK("http://sigilathenaeum.tumblr.com/post/134890085232","I know where my keys are and do not lose them")</f>
        <v>I know where my keys are and do not lose them</v>
      </c>
      <c r="B1082" s="9" t="s">
        <v>1204</v>
      </c>
      <c r="C1082" s="5"/>
      <c r="D1082" s="5"/>
      <c r="E1082" s="5"/>
      <c r="F1082" s="5"/>
      <c r="G1082" s="5"/>
      <c r="H1082" s="5"/>
      <c r="I1082" s="5"/>
      <c r="J1082" s="5"/>
      <c r="K1082" s="5"/>
      <c r="L1082" s="5"/>
      <c r="M1082" s="5"/>
      <c r="N1082" s="5"/>
      <c r="O1082" s="5"/>
      <c r="P1082" s="5"/>
      <c r="Q1082" s="5"/>
      <c r="R1082" s="5"/>
      <c r="S1082" s="5"/>
      <c r="T1082" s="5"/>
      <c r="U1082" s="5"/>
      <c r="V1082" s="5"/>
      <c r="W1082" s="5"/>
      <c r="X1082" s="5"/>
      <c r="Y1082" s="5"/>
      <c r="Z1082" s="5"/>
    </row>
    <row r="1083">
      <c r="A1083" s="13" t="str">
        <f>HYPERLINK("http://sigilathenaeum.tumblr.com/post/159874426220","I easily find what is lost")</f>
        <v>I easily find what is lost</v>
      </c>
      <c r="B1083" s="9" t="s">
        <v>1205</v>
      </c>
      <c r="C1083" s="5"/>
      <c r="D1083" s="5"/>
      <c r="E1083" s="5"/>
      <c r="F1083" s="5"/>
      <c r="G1083" s="5"/>
      <c r="H1083" s="5"/>
      <c r="I1083" s="5"/>
      <c r="J1083" s="5"/>
      <c r="K1083" s="5"/>
      <c r="L1083" s="5"/>
      <c r="M1083" s="5"/>
      <c r="N1083" s="5"/>
      <c r="O1083" s="5"/>
      <c r="P1083" s="5"/>
      <c r="Q1083" s="5"/>
      <c r="R1083" s="5"/>
      <c r="S1083" s="5"/>
      <c r="T1083" s="5"/>
      <c r="U1083" s="5"/>
      <c r="V1083" s="5"/>
      <c r="W1083" s="5"/>
      <c r="X1083" s="5"/>
      <c r="Y1083" s="5"/>
      <c r="Z1083" s="5"/>
    </row>
    <row r="1084">
      <c r="A1084" s="10" t="str">
        <f>HYPERLINK("http://sigilathenaeum.tumblr.com/post/162295091226","I found what i am looking for")</f>
        <v>I found what i am looking for</v>
      </c>
      <c r="B1084" s="9" t="s">
        <v>1206</v>
      </c>
      <c r="C1084" s="5"/>
      <c r="D1084" s="5"/>
      <c r="E1084" s="5"/>
      <c r="F1084" s="5"/>
      <c r="G1084" s="5"/>
      <c r="H1084" s="5"/>
      <c r="I1084" s="5"/>
      <c r="J1084" s="5"/>
      <c r="K1084" s="5"/>
      <c r="L1084" s="5"/>
      <c r="M1084" s="5"/>
      <c r="N1084" s="5"/>
      <c r="O1084" s="5"/>
      <c r="P1084" s="5"/>
      <c r="Q1084" s="5"/>
      <c r="R1084" s="5"/>
      <c r="S1084" s="5"/>
      <c r="T1084" s="5"/>
      <c r="U1084" s="5"/>
      <c r="V1084" s="5"/>
      <c r="W1084" s="5"/>
      <c r="X1084" s="5"/>
      <c r="Y1084" s="5"/>
      <c r="Z1084" s="5"/>
    </row>
    <row r="1085">
      <c r="A1085" s="10" t="str">
        <f>HYPERLINK("http://sigilathenaeum.tumblr.com/post/165202173749","This object does not get lost")</f>
        <v>This object does not get lost</v>
      </c>
      <c r="B1085" s="9" t="s">
        <v>1207</v>
      </c>
      <c r="C1085" s="5"/>
      <c r="D1085" s="4" t="s">
        <v>6</v>
      </c>
      <c r="E1085" s="5"/>
      <c r="F1085" s="5"/>
      <c r="G1085" s="5"/>
      <c r="H1085" s="5"/>
      <c r="I1085" s="5"/>
      <c r="J1085" s="5"/>
      <c r="K1085" s="5"/>
      <c r="L1085" s="5"/>
      <c r="M1085" s="5"/>
      <c r="N1085" s="5"/>
      <c r="O1085" s="5"/>
      <c r="P1085" s="5"/>
      <c r="Q1085" s="5"/>
      <c r="R1085" s="5"/>
      <c r="S1085" s="5"/>
      <c r="T1085" s="5"/>
      <c r="U1085" s="5"/>
      <c r="V1085" s="5"/>
      <c r="W1085" s="5"/>
      <c r="X1085" s="5"/>
      <c r="Y1085" s="5"/>
      <c r="Z1085" s="5"/>
    </row>
    <row r="1086">
      <c r="A1086" s="10" t="str">
        <f>HYPERLINK("http://sigilathenaeum.tumblr.com/post/174895888414","I find what is lost")</f>
        <v>I find what is lost</v>
      </c>
      <c r="B1086" s="9" t="s">
        <v>1208</v>
      </c>
      <c r="C1086" s="5"/>
      <c r="D1086" s="4" t="s">
        <v>6</v>
      </c>
      <c r="E1086" s="5"/>
      <c r="F1086" s="5"/>
      <c r="G1086" s="5"/>
      <c r="H1086" s="5"/>
      <c r="I1086" s="5"/>
      <c r="J1086" s="5"/>
      <c r="K1086" s="5"/>
      <c r="L1086" s="5"/>
      <c r="M1086" s="5"/>
      <c r="N1086" s="5"/>
      <c r="O1086" s="5"/>
      <c r="P1086" s="5"/>
      <c r="Q1086" s="5"/>
      <c r="R1086" s="5"/>
      <c r="S1086" s="5"/>
      <c r="T1086" s="5"/>
      <c r="U1086" s="5"/>
      <c r="V1086" s="5"/>
      <c r="W1086" s="5"/>
      <c r="X1086" s="5"/>
      <c r="Y1086" s="5"/>
      <c r="Z1086" s="5"/>
    </row>
    <row r="1087">
      <c r="A1087" s="13" t="str">
        <f>HYPERLINK("http://sigilathenaeum.tumblr.com/post/135146987147","I am noticed")</f>
        <v>I am noticed</v>
      </c>
      <c r="B1087" s="9" t="s">
        <v>1209</v>
      </c>
      <c r="C1087" s="5"/>
      <c r="D1087" s="5"/>
      <c r="E1087" s="5"/>
      <c r="F1087" s="5"/>
      <c r="G1087" s="5"/>
      <c r="H1087" s="5"/>
      <c r="I1087" s="5"/>
      <c r="J1087" s="5"/>
      <c r="K1087" s="5"/>
      <c r="L1087" s="5"/>
      <c r="M1087" s="5"/>
      <c r="N1087" s="5"/>
      <c r="O1087" s="5"/>
      <c r="P1087" s="5"/>
      <c r="Q1087" s="5"/>
      <c r="R1087" s="5"/>
      <c r="S1087" s="5"/>
      <c r="T1087" s="5"/>
      <c r="U1087" s="5"/>
      <c r="V1087" s="5"/>
      <c r="W1087" s="5"/>
      <c r="X1087" s="5"/>
      <c r="Y1087" s="5"/>
      <c r="Z1087" s="5"/>
    </row>
    <row r="1088">
      <c r="A1088" s="13" t="str">
        <f>HYPERLINK("http://sigilathenaeum.tumblr.com/post/141031774242","Notice this")</f>
        <v>Notice this</v>
      </c>
      <c r="B1088" s="9" t="s">
        <v>1210</v>
      </c>
      <c r="C1088" s="5"/>
      <c r="D1088" s="5"/>
      <c r="E1088" s="5"/>
      <c r="F1088" s="5"/>
      <c r="G1088" s="5"/>
      <c r="H1088" s="5"/>
      <c r="I1088" s="5"/>
      <c r="J1088" s="5"/>
      <c r="K1088" s="5"/>
      <c r="L1088" s="5"/>
      <c r="M1088" s="5"/>
      <c r="N1088" s="5"/>
      <c r="O1088" s="5"/>
      <c r="P1088" s="5"/>
      <c r="Q1088" s="5"/>
      <c r="R1088" s="5"/>
      <c r="S1088" s="5"/>
      <c r="T1088" s="5"/>
      <c r="U1088" s="5"/>
      <c r="V1088" s="5"/>
      <c r="W1088" s="5"/>
      <c r="X1088" s="5"/>
      <c r="Y1088" s="5"/>
      <c r="Z1088" s="5"/>
    </row>
    <row r="1089">
      <c r="A1089" s="13" t="str">
        <f>HYPERLINK("http://sigilathenaeum.tumblr.com/post/135193481432","I keep to my schedule")</f>
        <v>I keep to my schedule</v>
      </c>
      <c r="B1089" s="9" t="s">
        <v>1151</v>
      </c>
      <c r="C1089" s="5"/>
      <c r="D1089" s="5"/>
      <c r="E1089" s="5"/>
      <c r="F1089" s="5"/>
      <c r="G1089" s="5"/>
      <c r="H1089" s="5"/>
      <c r="I1089" s="5"/>
      <c r="J1089" s="5"/>
      <c r="K1089" s="5"/>
      <c r="L1089" s="5"/>
      <c r="M1089" s="5"/>
      <c r="N1089" s="5"/>
      <c r="O1089" s="5"/>
      <c r="P1089" s="5"/>
      <c r="Q1089" s="5"/>
      <c r="R1089" s="5"/>
      <c r="S1089" s="5"/>
      <c r="T1089" s="5"/>
      <c r="U1089" s="5"/>
      <c r="V1089" s="5"/>
      <c r="W1089" s="5"/>
      <c r="X1089" s="5"/>
      <c r="Y1089" s="5"/>
      <c r="Z1089" s="5"/>
    </row>
    <row r="1090">
      <c r="A1090" s="13" t="str">
        <f>HYPERLINK("http://sigilathenaeum.tumblr.com/post/135343586972","My mourning is quick and easy")</f>
        <v>My mourning is quick and easy</v>
      </c>
      <c r="B1090" s="9" t="s">
        <v>1211</v>
      </c>
      <c r="C1090" s="5"/>
      <c r="D1090" s="5"/>
      <c r="E1090" s="5"/>
      <c r="F1090" s="5"/>
      <c r="G1090" s="5"/>
      <c r="H1090" s="5"/>
      <c r="I1090" s="5"/>
      <c r="J1090" s="5"/>
      <c r="K1090" s="5"/>
      <c r="L1090" s="5"/>
      <c r="M1090" s="5"/>
      <c r="N1090" s="5"/>
      <c r="O1090" s="5"/>
      <c r="P1090" s="5"/>
      <c r="Q1090" s="5"/>
      <c r="R1090" s="5"/>
      <c r="S1090" s="5"/>
      <c r="T1090" s="5"/>
      <c r="U1090" s="5"/>
      <c r="V1090" s="5"/>
      <c r="W1090" s="5"/>
      <c r="X1090" s="5"/>
      <c r="Y1090" s="5"/>
      <c r="Z1090" s="5"/>
    </row>
    <row r="1091">
      <c r="A1091" s="13" t="str">
        <f>HYPERLINK("http://sigilathenaeum.tumblr.com/post/137526581717","I realize my mistake")</f>
        <v>I realize my mistake</v>
      </c>
      <c r="B1091" s="9" t="s">
        <v>1212</v>
      </c>
      <c r="C1091" s="5"/>
      <c r="D1091" s="5"/>
      <c r="E1091" s="5"/>
      <c r="F1091" s="5"/>
      <c r="G1091" s="5"/>
      <c r="H1091" s="5"/>
      <c r="I1091" s="5"/>
      <c r="J1091" s="5"/>
      <c r="K1091" s="5"/>
      <c r="L1091" s="5"/>
      <c r="M1091" s="5"/>
      <c r="N1091" s="5"/>
      <c r="O1091" s="5"/>
      <c r="P1091" s="5"/>
      <c r="Q1091" s="5"/>
      <c r="R1091" s="5"/>
      <c r="S1091" s="5"/>
      <c r="T1091" s="5"/>
      <c r="U1091" s="5"/>
      <c r="V1091" s="5"/>
      <c r="W1091" s="5"/>
      <c r="X1091" s="5"/>
      <c r="Y1091" s="5"/>
      <c r="Z1091" s="5"/>
    </row>
    <row r="1092">
      <c r="A1092" s="13" t="str">
        <f>HYPERLINK("http://sigilathenaeum.tumblr.com/post/137649726792","I am successful in my endeavors")</f>
        <v>I am successful in my endeavors</v>
      </c>
      <c r="B1092" s="9" t="s">
        <v>1213</v>
      </c>
      <c r="C1092" s="5"/>
      <c r="D1092" s="5"/>
      <c r="E1092" s="5"/>
      <c r="F1092" s="5"/>
      <c r="G1092" s="5"/>
      <c r="H1092" s="5"/>
      <c r="I1092" s="5"/>
      <c r="J1092" s="5"/>
      <c r="K1092" s="5"/>
      <c r="L1092" s="5"/>
      <c r="M1092" s="5"/>
      <c r="N1092" s="5"/>
      <c r="O1092" s="5"/>
      <c r="P1092" s="5"/>
      <c r="Q1092" s="5"/>
      <c r="R1092" s="5"/>
      <c r="S1092" s="5"/>
      <c r="T1092" s="5"/>
      <c r="U1092" s="5"/>
      <c r="V1092" s="5"/>
      <c r="W1092" s="5"/>
      <c r="X1092" s="5"/>
      <c r="Y1092" s="5"/>
      <c r="Z1092" s="5"/>
    </row>
    <row r="1093">
      <c r="A1093" s="13" t="str">
        <f>HYPERLINK("http://sigilathenaeum.tumblr.com/post/137719648807","My energy and effort is not wasted")</f>
        <v>My energy and effort is not wasted</v>
      </c>
      <c r="B1093" s="9" t="s">
        <v>1214</v>
      </c>
      <c r="C1093" s="5"/>
      <c r="D1093" s="5"/>
      <c r="E1093" s="5"/>
      <c r="F1093" s="5"/>
      <c r="G1093" s="5"/>
      <c r="H1093" s="5"/>
      <c r="I1093" s="5"/>
      <c r="J1093" s="5"/>
      <c r="K1093" s="5"/>
      <c r="L1093" s="5"/>
      <c r="M1093" s="5"/>
      <c r="N1093" s="5"/>
      <c r="O1093" s="5"/>
      <c r="P1093" s="5"/>
      <c r="Q1093" s="5"/>
      <c r="R1093" s="5"/>
      <c r="S1093" s="5"/>
      <c r="T1093" s="5"/>
      <c r="U1093" s="5"/>
      <c r="V1093" s="5"/>
      <c r="W1093" s="5"/>
      <c r="X1093" s="5"/>
      <c r="Y1093" s="5"/>
      <c r="Z1093" s="5"/>
    </row>
    <row r="1094">
      <c r="A1094" s="13" t="str">
        <f>HYPERLINK("http://sigilathenaeum.tumblr.com/post/138097170267","I give off a good vibe")</f>
        <v>I give off a good vibe</v>
      </c>
      <c r="B1094" s="9" t="s">
        <v>1215</v>
      </c>
      <c r="C1094" s="5"/>
      <c r="D1094" s="5"/>
      <c r="E1094" s="5"/>
      <c r="F1094" s="5"/>
      <c r="G1094" s="5"/>
      <c r="H1094" s="5"/>
      <c r="I1094" s="5"/>
      <c r="J1094" s="5"/>
      <c r="K1094" s="5"/>
      <c r="L1094" s="5"/>
      <c r="M1094" s="5"/>
      <c r="N1094" s="5"/>
      <c r="O1094" s="5"/>
      <c r="P1094" s="5"/>
      <c r="Q1094" s="5"/>
      <c r="R1094" s="5"/>
      <c r="S1094" s="5"/>
      <c r="T1094" s="5"/>
      <c r="U1094" s="5"/>
      <c r="V1094" s="5"/>
      <c r="W1094" s="5"/>
      <c r="X1094" s="5"/>
      <c r="Y1094" s="5"/>
      <c r="Z1094" s="5"/>
    </row>
    <row r="1095">
      <c r="A1095" s="13" t="str">
        <f>HYPERLINK("http://sigilathenaeum.tumblr.com/post/138119645162","Let them be seen in their true form")</f>
        <v>Let them be seen in their true form</v>
      </c>
      <c r="B1095" s="9" t="s">
        <v>1216</v>
      </c>
      <c r="C1095" s="5"/>
      <c r="D1095" s="5"/>
      <c r="E1095" s="5"/>
      <c r="F1095" s="5"/>
      <c r="G1095" s="5"/>
      <c r="H1095" s="5"/>
      <c r="I1095" s="5"/>
      <c r="J1095" s="5"/>
      <c r="K1095" s="5"/>
      <c r="L1095" s="5"/>
      <c r="M1095" s="5"/>
      <c r="N1095" s="5"/>
      <c r="O1095" s="5"/>
      <c r="P1095" s="5"/>
      <c r="Q1095" s="5"/>
      <c r="R1095" s="5"/>
      <c r="S1095" s="5"/>
      <c r="T1095" s="5"/>
      <c r="U1095" s="5"/>
      <c r="V1095" s="5"/>
      <c r="W1095" s="5"/>
      <c r="X1095" s="5"/>
      <c r="Y1095" s="5"/>
      <c r="Z1095" s="5"/>
    </row>
    <row r="1096">
      <c r="A1096" s="13" t="str">
        <f>HYPERLINK("http://sigilathenaeum.tumblr.com/post/138427989437","I do not obsess over it")</f>
        <v>I do not obsess over it</v>
      </c>
      <c r="B1096" s="9" t="s">
        <v>1217</v>
      </c>
      <c r="C1096" s="5"/>
      <c r="D1096" s="5"/>
      <c r="E1096" s="5"/>
      <c r="F1096" s="5"/>
      <c r="G1096" s="5"/>
      <c r="H1096" s="5"/>
      <c r="I1096" s="5"/>
      <c r="J1096" s="5"/>
      <c r="K1096" s="5"/>
      <c r="L1096" s="5"/>
      <c r="M1096" s="5"/>
      <c r="N1096" s="5"/>
      <c r="O1096" s="5"/>
      <c r="P1096" s="5"/>
      <c r="Q1096" s="5"/>
      <c r="R1096" s="5"/>
      <c r="S1096" s="5"/>
      <c r="T1096" s="5"/>
      <c r="U1096" s="5"/>
      <c r="V1096" s="5"/>
      <c r="W1096" s="5"/>
      <c r="X1096" s="5"/>
      <c r="Y1096" s="5"/>
      <c r="Z1096" s="5"/>
    </row>
    <row r="1097">
      <c r="A1097" s="13" t="str">
        <f>HYPERLINK("http://sigilathenaeum.tumblr.com/post/138427747117","Counterpose")</f>
        <v>Counterpose</v>
      </c>
      <c r="B1097" s="9" t="s">
        <v>1218</v>
      </c>
      <c r="C1097" s="5"/>
      <c r="D1097" s="5"/>
      <c r="E1097" s="5"/>
      <c r="F1097" s="5"/>
      <c r="G1097" s="5"/>
      <c r="H1097" s="5"/>
      <c r="I1097" s="5"/>
      <c r="J1097" s="5"/>
      <c r="K1097" s="5"/>
      <c r="L1097" s="5"/>
      <c r="M1097" s="5"/>
      <c r="N1097" s="5"/>
      <c r="O1097" s="5"/>
      <c r="P1097" s="5"/>
      <c r="Q1097" s="5"/>
      <c r="R1097" s="5"/>
      <c r="S1097" s="5"/>
      <c r="T1097" s="5"/>
      <c r="U1097" s="5"/>
      <c r="V1097" s="5"/>
      <c r="W1097" s="5"/>
      <c r="X1097" s="5"/>
      <c r="Y1097" s="5"/>
      <c r="Z1097" s="5"/>
    </row>
    <row r="1098">
      <c r="A1098" s="13" t="str">
        <f>HYPERLINK("http://sigilathenaeum.tumblr.com/post/138582761487","I am filled with light")</f>
        <v>I am filled with light</v>
      </c>
      <c r="B1098" s="9" t="s">
        <v>1219</v>
      </c>
      <c r="C1098" s="5"/>
      <c r="D1098" s="5"/>
      <c r="E1098" s="5"/>
      <c r="F1098" s="5"/>
      <c r="G1098" s="5"/>
      <c r="H1098" s="5"/>
      <c r="I1098" s="5"/>
      <c r="J1098" s="5"/>
      <c r="K1098" s="5"/>
      <c r="L1098" s="5"/>
      <c r="M1098" s="5"/>
      <c r="N1098" s="5"/>
      <c r="O1098" s="5"/>
      <c r="P1098" s="5"/>
      <c r="Q1098" s="5"/>
      <c r="R1098" s="5"/>
      <c r="S1098" s="5"/>
      <c r="T1098" s="5"/>
      <c r="U1098" s="5"/>
      <c r="V1098" s="5"/>
      <c r="W1098" s="5"/>
      <c r="X1098" s="5"/>
      <c r="Y1098" s="5"/>
      <c r="Z1098" s="5"/>
    </row>
    <row r="1099">
      <c r="A1099" s="13" t="str">
        <f>HYPERLINK("http://sigilathenaeum.tumblr.com/post/138879235487","I am the violet flame")</f>
        <v>I am the violet flame</v>
      </c>
      <c r="B1099" s="9" t="s">
        <v>164</v>
      </c>
      <c r="C1099" s="5"/>
      <c r="D1099" s="5"/>
      <c r="E1099" s="5"/>
      <c r="F1099" s="5"/>
      <c r="G1099" s="5"/>
      <c r="H1099" s="5"/>
      <c r="I1099" s="5"/>
      <c r="J1099" s="5"/>
      <c r="K1099" s="5"/>
      <c r="L1099" s="5"/>
      <c r="M1099" s="5"/>
      <c r="N1099" s="5"/>
      <c r="O1099" s="5"/>
      <c r="P1099" s="5"/>
      <c r="Q1099" s="5"/>
      <c r="R1099" s="5"/>
      <c r="S1099" s="5"/>
      <c r="T1099" s="5"/>
      <c r="U1099" s="5"/>
      <c r="V1099" s="5"/>
      <c r="W1099" s="5"/>
      <c r="X1099" s="5"/>
      <c r="Y1099" s="5"/>
      <c r="Z1099" s="5"/>
    </row>
    <row r="1100">
      <c r="A1100" s="10" t="str">
        <f>HYPERLINK("http://sigilathenaeum.tumblr.com/post/165238368647","Order and chaos reach peace")</f>
        <v>Order and chaos reach peace</v>
      </c>
      <c r="B1100" s="9" t="s">
        <v>1220</v>
      </c>
      <c r="C1100" s="5"/>
      <c r="D1100" s="4" t="s">
        <v>6</v>
      </c>
      <c r="E1100" s="5"/>
      <c r="F1100" s="5"/>
      <c r="G1100" s="5"/>
      <c r="H1100" s="5"/>
      <c r="I1100" s="5"/>
      <c r="J1100" s="5"/>
      <c r="K1100" s="5"/>
      <c r="L1100" s="5"/>
      <c r="M1100" s="5"/>
      <c r="N1100" s="5"/>
      <c r="O1100" s="5"/>
      <c r="P1100" s="5"/>
      <c r="Q1100" s="5"/>
      <c r="R1100" s="5"/>
      <c r="S1100" s="5"/>
      <c r="T1100" s="5"/>
      <c r="U1100" s="5"/>
      <c r="V1100" s="5"/>
      <c r="W1100" s="5"/>
      <c r="X1100" s="5"/>
      <c r="Y1100" s="5"/>
      <c r="Z1100" s="5"/>
    </row>
    <row r="1101">
      <c r="A1101" s="13" t="str">
        <f>HYPERLINK("http://sigilathenaeum.tumblr.com/post/138933191877","I am not manipulated by others")</f>
        <v>I am not manipulated by others</v>
      </c>
      <c r="B1101" s="9" t="s">
        <v>1221</v>
      </c>
      <c r="C1101" s="5"/>
      <c r="D1101" s="5"/>
      <c r="E1101" s="5"/>
      <c r="F1101" s="5"/>
      <c r="G1101" s="5"/>
      <c r="H1101" s="5"/>
      <c r="I1101" s="5"/>
      <c r="J1101" s="5"/>
      <c r="K1101" s="5"/>
      <c r="L1101" s="5"/>
      <c r="M1101" s="5"/>
      <c r="N1101" s="5"/>
      <c r="O1101" s="5"/>
      <c r="P1101" s="5"/>
      <c r="Q1101" s="5"/>
      <c r="R1101" s="5"/>
      <c r="S1101" s="5"/>
      <c r="T1101" s="5"/>
      <c r="U1101" s="5"/>
      <c r="V1101" s="5"/>
      <c r="W1101" s="5"/>
      <c r="X1101" s="5"/>
      <c r="Y1101" s="5"/>
      <c r="Z1101" s="5"/>
    </row>
    <row r="1102">
      <c r="A1102" s="13" t="str">
        <f>HYPERLINK("http://sigilathenaeum.tumblr.com/post/139497183022","I get the attention I want")</f>
        <v>I get the attention I want</v>
      </c>
      <c r="B1102" s="9" t="s">
        <v>1222</v>
      </c>
      <c r="C1102" s="5"/>
      <c r="D1102" s="5"/>
      <c r="E1102" s="5"/>
      <c r="F1102" s="5"/>
      <c r="G1102" s="5"/>
      <c r="H1102" s="5"/>
      <c r="I1102" s="5"/>
      <c r="J1102" s="5"/>
      <c r="K1102" s="5"/>
      <c r="L1102" s="5"/>
      <c r="M1102" s="5"/>
      <c r="N1102" s="5"/>
      <c r="O1102" s="5"/>
      <c r="P1102" s="5"/>
      <c r="Q1102" s="5"/>
      <c r="R1102" s="5"/>
      <c r="S1102" s="5"/>
      <c r="T1102" s="5"/>
      <c r="U1102" s="5"/>
      <c r="V1102" s="5"/>
      <c r="W1102" s="5"/>
      <c r="X1102" s="5"/>
      <c r="Y1102" s="5"/>
      <c r="Z1102" s="5"/>
    </row>
    <row r="1103">
      <c r="A1103" s="13" t="str">
        <f>HYPERLINK("http://sigilathenaeum.tumblr.com/post/139497183022","I am not ignored")</f>
        <v>I am not ignored</v>
      </c>
      <c r="B1103" s="9" t="s">
        <v>1222</v>
      </c>
      <c r="C1103" s="5"/>
      <c r="D1103" s="5"/>
      <c r="E1103" s="5"/>
      <c r="F1103" s="5"/>
      <c r="G1103" s="5"/>
      <c r="H1103" s="5"/>
      <c r="I1103" s="5"/>
      <c r="J1103" s="5"/>
      <c r="K1103" s="5"/>
      <c r="L1103" s="5"/>
      <c r="M1103" s="5"/>
      <c r="N1103" s="5"/>
      <c r="O1103" s="5"/>
      <c r="P1103" s="5"/>
      <c r="Q1103" s="5"/>
      <c r="R1103" s="5"/>
      <c r="S1103" s="5"/>
      <c r="T1103" s="5"/>
      <c r="U1103" s="5"/>
      <c r="V1103" s="5"/>
      <c r="W1103" s="5"/>
      <c r="X1103" s="5"/>
      <c r="Y1103" s="5"/>
      <c r="Z1103" s="5"/>
    </row>
    <row r="1104">
      <c r="A1104" s="13" t="str">
        <f>HYPERLINK("http://sigilathenaeum.tumblr.com/post/139805029837","I am aware of and control the volume of my voice")</f>
        <v>I am aware of and control the volume of my voice</v>
      </c>
      <c r="B1104" s="9" t="s">
        <v>1223</v>
      </c>
      <c r="C1104" s="5"/>
      <c r="D1104" s="5"/>
      <c r="E1104" s="5"/>
      <c r="F1104" s="5"/>
      <c r="G1104" s="5"/>
      <c r="H1104" s="5"/>
      <c r="I1104" s="5"/>
      <c r="J1104" s="5"/>
      <c r="K1104" s="5"/>
      <c r="L1104" s="5"/>
      <c r="M1104" s="5"/>
      <c r="N1104" s="5"/>
      <c r="O1104" s="5"/>
      <c r="P1104" s="5"/>
      <c r="Q1104" s="5"/>
      <c r="R1104" s="5"/>
      <c r="S1104" s="5"/>
      <c r="T1104" s="5"/>
      <c r="U1104" s="5"/>
      <c r="V1104" s="5"/>
      <c r="W1104" s="5"/>
      <c r="X1104" s="5"/>
      <c r="Y1104" s="5"/>
      <c r="Z1104" s="5"/>
    </row>
    <row r="1105">
      <c r="A1105" s="13" t="str">
        <f>HYPERLINK("http://sigilathenaeum.tumblr.com/post/140165350447","You can’t take my breath away")</f>
        <v>You can’t take my breath away</v>
      </c>
      <c r="B1105" s="9" t="s">
        <v>1224</v>
      </c>
      <c r="C1105" s="5"/>
      <c r="D1105" s="5"/>
      <c r="E1105" s="5"/>
      <c r="F1105" s="5"/>
      <c r="G1105" s="5"/>
      <c r="H1105" s="5"/>
      <c r="I1105" s="5"/>
      <c r="J1105" s="5"/>
      <c r="K1105" s="5"/>
      <c r="L1105" s="5"/>
      <c r="M1105" s="5"/>
      <c r="N1105" s="5"/>
      <c r="O1105" s="5"/>
      <c r="P1105" s="5"/>
      <c r="Q1105" s="5"/>
      <c r="R1105" s="5"/>
      <c r="S1105" s="5"/>
      <c r="T1105" s="5"/>
      <c r="U1105" s="5"/>
      <c r="V1105" s="5"/>
      <c r="W1105" s="5"/>
      <c r="X1105" s="5"/>
      <c r="Y1105" s="5"/>
      <c r="Z1105" s="5"/>
    </row>
    <row r="1106">
      <c r="A1106" s="13" t="str">
        <f>HYPERLINK("http://sigilathenaeum.tumblr.com/post/140245769847","I will make a difference")</f>
        <v>I will make a difference</v>
      </c>
      <c r="B1106" s="9" t="s">
        <v>1225</v>
      </c>
      <c r="C1106" s="5"/>
      <c r="D1106" s="5"/>
      <c r="E1106" s="5"/>
      <c r="F1106" s="5"/>
      <c r="G1106" s="5"/>
      <c r="H1106" s="5"/>
      <c r="I1106" s="5"/>
      <c r="J1106" s="5"/>
      <c r="K1106" s="5"/>
      <c r="L1106" s="5"/>
      <c r="M1106" s="5"/>
      <c r="N1106" s="5"/>
      <c r="O1106" s="5"/>
      <c r="P1106" s="5"/>
      <c r="Q1106" s="5"/>
      <c r="R1106" s="5"/>
      <c r="S1106" s="5"/>
      <c r="T1106" s="5"/>
      <c r="U1106" s="5"/>
      <c r="V1106" s="5"/>
      <c r="W1106" s="5"/>
      <c r="X1106" s="5"/>
      <c r="Y1106" s="5"/>
      <c r="Z1106" s="5"/>
    </row>
    <row r="1107">
      <c r="A1107" s="13" t="str">
        <f>HYPERLINK("http://sigilathenaeum.tumblr.com/post/140586474132","I ascertain what I need")</f>
        <v>I ascertain what I need</v>
      </c>
      <c r="B1107" s="9" t="s">
        <v>1047</v>
      </c>
      <c r="C1107" s="5"/>
      <c r="D1107" s="5"/>
      <c r="E1107" s="5"/>
      <c r="F1107" s="5"/>
      <c r="G1107" s="5"/>
      <c r="H1107" s="5"/>
      <c r="I1107" s="5"/>
      <c r="J1107" s="5"/>
      <c r="K1107" s="5"/>
      <c r="L1107" s="5"/>
      <c r="M1107" s="5"/>
      <c r="N1107" s="5"/>
      <c r="O1107" s="5"/>
      <c r="P1107" s="5"/>
      <c r="Q1107" s="5"/>
      <c r="R1107" s="5"/>
      <c r="S1107" s="5"/>
      <c r="T1107" s="5"/>
      <c r="U1107" s="5"/>
      <c r="V1107" s="5"/>
      <c r="W1107" s="5"/>
      <c r="X1107" s="5"/>
      <c r="Y1107" s="5"/>
      <c r="Z1107" s="5"/>
    </row>
    <row r="1108">
      <c r="A1108" s="13" t="str">
        <f>HYPERLINK("http://sigilathenaeum.tumblr.com/post/140639405952","Amazon does not call me to work")</f>
        <v>Amazon does not call me to work</v>
      </c>
      <c r="B1108" s="9" t="s">
        <v>1226</v>
      </c>
      <c r="C1108" s="5"/>
      <c r="D1108" s="5"/>
      <c r="E1108" s="5"/>
      <c r="F1108" s="5"/>
      <c r="G1108" s="5"/>
      <c r="H1108" s="5"/>
      <c r="I1108" s="5"/>
      <c r="J1108" s="5"/>
      <c r="K1108" s="5"/>
      <c r="L1108" s="5"/>
      <c r="M1108" s="5"/>
      <c r="N1108" s="5"/>
      <c r="O1108" s="5"/>
      <c r="P1108" s="5"/>
      <c r="Q1108" s="5"/>
      <c r="R1108" s="5"/>
      <c r="S1108" s="5"/>
      <c r="T1108" s="5"/>
      <c r="U1108" s="5"/>
      <c r="V1108" s="5"/>
      <c r="W1108" s="5"/>
      <c r="X1108" s="5"/>
      <c r="Y1108" s="5"/>
      <c r="Z1108" s="5"/>
    </row>
    <row r="1109">
      <c r="A1109" s="13" t="str">
        <f>HYPERLINK("http://sigilathenaeum.tumblr.com/post/140706137327","I am wolf-spirited")</f>
        <v>I am wolf-spirited</v>
      </c>
      <c r="B1109" s="9" t="s">
        <v>1227</v>
      </c>
      <c r="C1109" s="5"/>
      <c r="D1109" s="5"/>
      <c r="E1109" s="5"/>
      <c r="F1109" s="5"/>
      <c r="G1109" s="5"/>
      <c r="H1109" s="5"/>
      <c r="I1109" s="5"/>
      <c r="J1109" s="5"/>
      <c r="K1109" s="5"/>
      <c r="L1109" s="5"/>
      <c r="M1109" s="5"/>
      <c r="N1109" s="5"/>
      <c r="O1109" s="5"/>
      <c r="P1109" s="5"/>
      <c r="Q1109" s="5"/>
      <c r="R1109" s="5"/>
      <c r="S1109" s="5"/>
      <c r="T1109" s="5"/>
      <c r="U1109" s="5"/>
      <c r="V1109" s="5"/>
      <c r="W1109" s="5"/>
      <c r="X1109" s="5"/>
      <c r="Y1109" s="5"/>
      <c r="Z1109" s="5"/>
    </row>
    <row r="1110">
      <c r="A1110" s="13" t="str">
        <f>HYPERLINK("http://sigilathenaeum.tumblr.com/post/140975364362","Only mice will get caught in the mouse trap")</f>
        <v>Only mice will get caught in the mouse trap</v>
      </c>
      <c r="B1110" s="9" t="s">
        <v>1228</v>
      </c>
      <c r="C1110" s="5"/>
      <c r="D1110" s="5"/>
      <c r="E1110" s="5"/>
      <c r="F1110" s="5"/>
      <c r="G1110" s="5"/>
      <c r="H1110" s="5"/>
      <c r="I1110" s="5"/>
      <c r="J1110" s="5"/>
      <c r="K1110" s="5"/>
      <c r="L1110" s="5"/>
      <c r="M1110" s="5"/>
      <c r="N1110" s="5"/>
      <c r="O1110" s="5"/>
      <c r="P1110" s="5"/>
      <c r="Q1110" s="5"/>
      <c r="R1110" s="5"/>
      <c r="S1110" s="5"/>
      <c r="T1110" s="5"/>
      <c r="U1110" s="5"/>
      <c r="V1110" s="5"/>
      <c r="W1110" s="5"/>
      <c r="X1110" s="5"/>
      <c r="Y1110" s="5"/>
      <c r="Z1110" s="5"/>
    </row>
    <row r="1111">
      <c r="A1111" s="13" t="str">
        <f>HYPERLINK("http://sigilathenaeum.tumblr.com/post/140975309207","My package will arrive soon")</f>
        <v>My package will arrive soon</v>
      </c>
      <c r="B1111" s="9" t="s">
        <v>1229</v>
      </c>
      <c r="C1111" s="5"/>
      <c r="D1111" s="5"/>
      <c r="E1111" s="5"/>
      <c r="F1111" s="5"/>
      <c r="G1111" s="5"/>
      <c r="H1111" s="5"/>
      <c r="I1111" s="5"/>
      <c r="J1111" s="5"/>
      <c r="K1111" s="5"/>
      <c r="L1111" s="5"/>
      <c r="M1111" s="5"/>
      <c r="N1111" s="5"/>
      <c r="O1111" s="5"/>
      <c r="P1111" s="5"/>
      <c r="Q1111" s="5"/>
      <c r="R1111" s="5"/>
      <c r="S1111" s="5"/>
      <c r="T1111" s="5"/>
      <c r="U1111" s="5"/>
      <c r="V1111" s="5"/>
      <c r="W1111" s="5"/>
      <c r="X1111" s="5"/>
      <c r="Y1111" s="5"/>
      <c r="Z1111" s="5"/>
    </row>
    <row r="1112">
      <c r="A1112" s="10" t="str">
        <f>HYPERLINK("http://sigilathenaeum.tumblr.com/post/155907844280","My messages are received and responded to")</f>
        <v>My messages are received and responded to</v>
      </c>
      <c r="B1112" s="9" t="s">
        <v>1230</v>
      </c>
      <c r="C1112" s="5"/>
      <c r="D1112" s="5"/>
      <c r="E1112" s="5"/>
      <c r="F1112" s="5"/>
      <c r="G1112" s="5"/>
      <c r="H1112" s="5"/>
      <c r="I1112" s="5"/>
      <c r="J1112" s="5"/>
      <c r="K1112" s="5"/>
      <c r="L1112" s="5"/>
      <c r="M1112" s="5"/>
      <c r="N1112" s="5"/>
      <c r="O1112" s="5"/>
      <c r="P1112" s="5"/>
      <c r="Q1112" s="5"/>
      <c r="R1112" s="5"/>
      <c r="S1112" s="5"/>
      <c r="T1112" s="5"/>
      <c r="U1112" s="5"/>
      <c r="V1112" s="5"/>
      <c r="W1112" s="5"/>
      <c r="X1112" s="5"/>
      <c r="Y1112" s="5"/>
      <c r="Z1112" s="5"/>
    </row>
    <row r="1113">
      <c r="A1113" s="13" t="str">
        <f>HYPERLINK("http://sigilathenaeum.tumblr.com/post/141031729172","This contract is upheld")</f>
        <v>This contract is upheld</v>
      </c>
      <c r="B1113" s="9" t="s">
        <v>1231</v>
      </c>
      <c r="C1113" s="5"/>
      <c r="D1113" s="5"/>
      <c r="E1113" s="5"/>
      <c r="F1113" s="5"/>
      <c r="G1113" s="5"/>
      <c r="H1113" s="5"/>
      <c r="I1113" s="5"/>
      <c r="J1113" s="5"/>
      <c r="K1113" s="5"/>
      <c r="L1113" s="5"/>
      <c r="M1113" s="5"/>
      <c r="N1113" s="5"/>
      <c r="O1113" s="5"/>
      <c r="P1113" s="5"/>
      <c r="Q1113" s="5"/>
      <c r="R1113" s="5"/>
      <c r="S1113" s="5"/>
      <c r="T1113" s="5"/>
      <c r="U1113" s="5"/>
      <c r="V1113" s="5"/>
      <c r="W1113" s="5"/>
      <c r="X1113" s="5"/>
      <c r="Y1113" s="5"/>
      <c r="Z1113" s="5"/>
    </row>
    <row r="1114">
      <c r="A1114" s="13" t="str">
        <f>HYPERLINK("http://sigilathenaeum.tumblr.com/post/141031373922","They will not make fun of me")</f>
        <v>They will not make fun of me</v>
      </c>
      <c r="B1114" s="9" t="s">
        <v>1232</v>
      </c>
      <c r="C1114" s="5"/>
      <c r="D1114" s="5"/>
      <c r="E1114" s="5"/>
      <c r="F1114" s="5"/>
      <c r="G1114" s="5"/>
      <c r="H1114" s="5"/>
      <c r="I1114" s="5"/>
      <c r="J1114" s="5"/>
      <c r="K1114" s="5"/>
      <c r="L1114" s="5"/>
      <c r="M1114" s="5"/>
      <c r="N1114" s="5"/>
      <c r="O1114" s="5"/>
      <c r="P1114" s="5"/>
      <c r="Q1114" s="5"/>
      <c r="R1114" s="5"/>
      <c r="S1114" s="5"/>
      <c r="T1114" s="5"/>
      <c r="U1114" s="5"/>
      <c r="V1114" s="5"/>
      <c r="W1114" s="5"/>
      <c r="X1114" s="5"/>
      <c r="Y1114" s="5"/>
      <c r="Z1114" s="5"/>
    </row>
    <row r="1115">
      <c r="A1115" s="13" t="str">
        <f>HYPERLINK("http://sigilathenaeum.tumblr.com/post/141104879157","I do not lisp")</f>
        <v>I do not lisp</v>
      </c>
      <c r="B1115" s="9" t="s">
        <v>1233</v>
      </c>
      <c r="C1115" s="5"/>
      <c r="D1115" s="5"/>
      <c r="E1115" s="5"/>
      <c r="F1115" s="5"/>
      <c r="G1115" s="5"/>
      <c r="H1115" s="5"/>
      <c r="I1115" s="5"/>
      <c r="J1115" s="5"/>
      <c r="K1115" s="5"/>
      <c r="L1115" s="5"/>
      <c r="M1115" s="5"/>
      <c r="N1115" s="5"/>
      <c r="O1115" s="5"/>
      <c r="P1115" s="5"/>
      <c r="Q1115" s="5"/>
      <c r="R1115" s="5"/>
      <c r="S1115" s="5"/>
      <c r="T1115" s="5"/>
      <c r="U1115" s="5"/>
      <c r="V1115" s="5"/>
      <c r="W1115" s="5"/>
      <c r="X1115" s="5"/>
      <c r="Y1115" s="5"/>
      <c r="Z1115" s="5"/>
    </row>
    <row r="1116">
      <c r="A1116" s="13" t="str">
        <f>HYPERLINK("http://sigilathenaeum.tumblr.com/post/141467754277","I am unbothered by ambient noise")</f>
        <v>I am unbothered by ambient noise</v>
      </c>
      <c r="B1116" s="9" t="s">
        <v>1234</v>
      </c>
      <c r="C1116" s="5"/>
      <c r="D1116" s="5"/>
      <c r="E1116" s="5"/>
      <c r="F1116" s="5"/>
      <c r="G1116" s="5"/>
      <c r="H1116" s="5"/>
      <c r="I1116" s="5"/>
      <c r="J1116" s="5"/>
      <c r="K1116" s="5"/>
      <c r="L1116" s="5"/>
      <c r="M1116" s="5"/>
      <c r="N1116" s="5"/>
      <c r="O1116" s="5"/>
      <c r="P1116" s="5"/>
      <c r="Q1116" s="5"/>
      <c r="R1116" s="5"/>
      <c r="S1116" s="5"/>
      <c r="T1116" s="5"/>
      <c r="U1116" s="5"/>
      <c r="V1116" s="5"/>
      <c r="W1116" s="5"/>
      <c r="X1116" s="5"/>
      <c r="Y1116" s="5"/>
      <c r="Z1116" s="5"/>
    </row>
    <row r="1117">
      <c r="A1117" s="13" t="str">
        <f>HYPERLINK("http://sigilathenaeum.tumblr.com/post/141407297487","Libya")</f>
        <v>Libya</v>
      </c>
      <c r="B1117" s="9" t="s">
        <v>1235</v>
      </c>
      <c r="C1117" s="5"/>
      <c r="D1117" s="5"/>
      <c r="E1117" s="5"/>
      <c r="F1117" s="5"/>
      <c r="G1117" s="5"/>
      <c r="H1117" s="5"/>
      <c r="I1117" s="5"/>
      <c r="J1117" s="5"/>
      <c r="K1117" s="5"/>
      <c r="L1117" s="5"/>
      <c r="M1117" s="5"/>
      <c r="N1117" s="5"/>
      <c r="O1117" s="5"/>
      <c r="P1117" s="5"/>
      <c r="Q1117" s="5"/>
      <c r="R1117" s="5"/>
      <c r="S1117" s="5"/>
      <c r="T1117" s="5"/>
      <c r="U1117" s="5"/>
      <c r="V1117" s="5"/>
      <c r="W1117" s="5"/>
      <c r="X1117" s="5"/>
      <c r="Y1117" s="5"/>
      <c r="Z1117" s="5"/>
    </row>
    <row r="1118">
      <c r="A1118" s="13" t="str">
        <f>HYPERLINK("http://sigilathenaeum.tumblr.com/post/141407297487","Syria")</f>
        <v>Syria</v>
      </c>
      <c r="B1118" s="9" t="s">
        <v>1235</v>
      </c>
      <c r="C1118" s="5"/>
      <c r="D1118" s="5"/>
      <c r="E1118" s="5"/>
      <c r="F1118" s="5"/>
      <c r="G1118" s="5"/>
      <c r="H1118" s="5"/>
      <c r="I1118" s="5"/>
      <c r="J1118" s="5"/>
      <c r="K1118" s="5"/>
      <c r="L1118" s="5"/>
      <c r="M1118" s="5"/>
      <c r="N1118" s="5"/>
      <c r="O1118" s="5"/>
      <c r="P1118" s="5"/>
      <c r="Q1118" s="5"/>
      <c r="R1118" s="5"/>
      <c r="S1118" s="5"/>
      <c r="T1118" s="5"/>
      <c r="U1118" s="5"/>
      <c r="V1118" s="5"/>
      <c r="W1118" s="5"/>
      <c r="X1118" s="5"/>
      <c r="Y1118" s="5"/>
      <c r="Z1118" s="5"/>
    </row>
    <row r="1119">
      <c r="A1119" s="10" t="str">
        <f>HYPERLINK("http://sigilathenaeum.tumblr.com/post/144181309293","Alberta Canada")</f>
        <v>Alberta Canada</v>
      </c>
      <c r="B1119" s="9" t="s">
        <v>1236</v>
      </c>
      <c r="C1119" s="5"/>
      <c r="D1119" s="5"/>
      <c r="E1119" s="5"/>
      <c r="F1119" s="5"/>
      <c r="G1119" s="5"/>
      <c r="H1119" s="5"/>
      <c r="I1119" s="5"/>
      <c r="J1119" s="5"/>
      <c r="K1119" s="5"/>
      <c r="L1119" s="5"/>
      <c r="M1119" s="5"/>
      <c r="N1119" s="5"/>
      <c r="O1119" s="5"/>
      <c r="P1119" s="5"/>
      <c r="Q1119" s="5"/>
      <c r="R1119" s="5"/>
      <c r="S1119" s="5"/>
      <c r="T1119" s="5"/>
      <c r="U1119" s="5"/>
      <c r="V1119" s="5"/>
      <c r="W1119" s="5"/>
      <c r="X1119" s="5"/>
      <c r="Y1119" s="5"/>
      <c r="Z1119" s="5"/>
    </row>
    <row r="1120">
      <c r="A1120" s="13" t="str">
        <f>HYPERLINK("http://sigilathenaeum.tumblr.com/post/141496705637","I have a clean and tidy house")</f>
        <v>I have a clean and tidy house</v>
      </c>
      <c r="B1120" s="9" t="s">
        <v>1237</v>
      </c>
      <c r="C1120" s="5"/>
      <c r="D1120" s="5"/>
      <c r="E1120" s="5"/>
      <c r="F1120" s="5"/>
      <c r="G1120" s="5"/>
      <c r="H1120" s="5"/>
      <c r="I1120" s="5"/>
      <c r="J1120" s="5"/>
      <c r="K1120" s="5"/>
      <c r="L1120" s="5"/>
      <c r="M1120" s="5"/>
      <c r="N1120" s="5"/>
      <c r="O1120" s="5"/>
      <c r="P1120" s="5"/>
      <c r="Q1120" s="5"/>
      <c r="R1120" s="5"/>
      <c r="S1120" s="5"/>
      <c r="T1120" s="5"/>
      <c r="U1120" s="5"/>
      <c r="V1120" s="5"/>
      <c r="W1120" s="5"/>
      <c r="X1120" s="5"/>
      <c r="Y1120" s="5"/>
      <c r="Z1120" s="5"/>
    </row>
    <row r="1121">
      <c r="A1121" s="13" t="str">
        <f>HYPERLINK("http://sigilathenaeum.tumblr.com/post/141496659092","I de-clutter regularly")</f>
        <v>I de-clutter regularly</v>
      </c>
      <c r="B1121" s="9" t="s">
        <v>1238</v>
      </c>
      <c r="C1121" s="5"/>
      <c r="D1121" s="5"/>
      <c r="E1121" s="5"/>
      <c r="F1121" s="5"/>
      <c r="G1121" s="5"/>
      <c r="H1121" s="5"/>
      <c r="I1121" s="5"/>
      <c r="J1121" s="5"/>
      <c r="K1121" s="5"/>
      <c r="L1121" s="5"/>
      <c r="M1121" s="5"/>
      <c r="N1121" s="5"/>
      <c r="O1121" s="5"/>
      <c r="P1121" s="5"/>
      <c r="Q1121" s="5"/>
      <c r="R1121" s="5"/>
      <c r="S1121" s="5"/>
      <c r="T1121" s="5"/>
      <c r="U1121" s="5"/>
      <c r="V1121" s="5"/>
      <c r="W1121" s="5"/>
      <c r="X1121" s="5"/>
      <c r="Y1121" s="5"/>
      <c r="Z1121" s="5"/>
    </row>
    <row r="1122">
      <c r="A1122" s="13" t="str">
        <f>HYPERLINK("http://sigilathenaeum.tumblr.com/post/141496659092","I keep my space tidy")</f>
        <v>I keep my space tidy</v>
      </c>
      <c r="B1122" s="9" t="s">
        <v>1238</v>
      </c>
      <c r="C1122" s="5"/>
      <c r="D1122" s="5"/>
      <c r="E1122" s="5"/>
      <c r="F1122" s="5"/>
      <c r="G1122" s="5"/>
      <c r="H1122" s="5"/>
      <c r="I1122" s="5"/>
      <c r="J1122" s="5"/>
      <c r="K1122" s="5"/>
      <c r="L1122" s="5"/>
      <c r="M1122" s="5"/>
      <c r="N1122" s="5"/>
      <c r="O1122" s="5"/>
      <c r="P1122" s="5"/>
      <c r="Q1122" s="5"/>
      <c r="R1122" s="5"/>
      <c r="S1122" s="5"/>
      <c r="T1122" s="5"/>
      <c r="U1122" s="5"/>
      <c r="V1122" s="5"/>
      <c r="W1122" s="5"/>
      <c r="X1122" s="5"/>
      <c r="Y1122" s="5"/>
      <c r="Z1122" s="5"/>
    </row>
    <row r="1123">
      <c r="A1123" s="13" t="str">
        <f>HYPERLINK("http://sigilathenaeum.tumblr.com/post/156559742304","This house stays clean")</f>
        <v>This house stays clean</v>
      </c>
      <c r="B1123" s="9" t="s">
        <v>1239</v>
      </c>
      <c r="C1123" s="5"/>
      <c r="D1123" s="5"/>
      <c r="E1123" s="5"/>
      <c r="F1123" s="5"/>
      <c r="G1123" s="5"/>
      <c r="H1123" s="5"/>
      <c r="I1123" s="5"/>
      <c r="J1123" s="5"/>
      <c r="K1123" s="5"/>
      <c r="L1123" s="5"/>
      <c r="M1123" s="5"/>
      <c r="N1123" s="5"/>
      <c r="O1123" s="5"/>
      <c r="P1123" s="5"/>
      <c r="Q1123" s="5"/>
      <c r="R1123" s="5"/>
      <c r="S1123" s="5"/>
      <c r="T1123" s="5"/>
      <c r="U1123" s="5"/>
      <c r="V1123" s="5"/>
      <c r="W1123" s="5"/>
      <c r="X1123" s="5"/>
      <c r="Y1123" s="5"/>
      <c r="Z1123" s="5"/>
    </row>
    <row r="1124">
      <c r="A1124" s="10" t="str">
        <f>HYPERLINK("http://sigilathenaeum.tumblr.com/post/164764981414","I clean without panicking")</f>
        <v>I clean without panicking</v>
      </c>
      <c r="B1124" s="9" t="s">
        <v>1240</v>
      </c>
      <c r="C1124" s="5"/>
      <c r="D1124" s="4" t="s">
        <v>6</v>
      </c>
      <c r="E1124" s="5"/>
      <c r="F1124" s="5"/>
      <c r="G1124" s="5"/>
      <c r="H1124" s="5"/>
      <c r="I1124" s="5"/>
      <c r="J1124" s="5"/>
      <c r="K1124" s="5"/>
      <c r="L1124" s="5"/>
      <c r="M1124" s="5"/>
      <c r="N1124" s="5"/>
      <c r="O1124" s="5"/>
      <c r="P1124" s="5"/>
      <c r="Q1124" s="5"/>
      <c r="R1124" s="5"/>
      <c r="S1124" s="5"/>
      <c r="T1124" s="5"/>
      <c r="U1124" s="5"/>
      <c r="V1124" s="5"/>
      <c r="W1124" s="5"/>
      <c r="X1124" s="5"/>
      <c r="Y1124" s="5"/>
      <c r="Z1124" s="5"/>
    </row>
    <row r="1125">
      <c r="A1125" s="10" t="str">
        <f>HYPERLINK("http://sigilathenaeum.tumblr.com/post/156595297064","I do house work with ease and have fun minding every chore")</f>
        <v>I do house work with ease and have fun minding every chore</v>
      </c>
      <c r="B1125" s="9" t="s">
        <v>1241</v>
      </c>
      <c r="C1125" s="5"/>
      <c r="D1125" s="5"/>
      <c r="E1125" s="5"/>
      <c r="F1125" s="5"/>
      <c r="G1125" s="5"/>
      <c r="H1125" s="5"/>
      <c r="I1125" s="5"/>
      <c r="J1125" s="5"/>
      <c r="K1125" s="5"/>
      <c r="L1125" s="5"/>
      <c r="M1125" s="5"/>
      <c r="N1125" s="5"/>
      <c r="O1125" s="5"/>
      <c r="P1125" s="5"/>
      <c r="Q1125" s="5"/>
      <c r="R1125" s="5"/>
      <c r="S1125" s="5"/>
      <c r="T1125" s="5"/>
      <c r="U1125" s="5"/>
      <c r="V1125" s="5"/>
      <c r="W1125" s="5"/>
      <c r="X1125" s="5"/>
      <c r="Y1125" s="5"/>
      <c r="Z1125" s="5"/>
    </row>
    <row r="1126">
      <c r="A1126" s="13" t="str">
        <f>HYPERLINK("http://sigilathenaeum.tumblr.com/post/156559742304","Good scents find their way here")</f>
        <v>Good scents find their way here</v>
      </c>
      <c r="B1126" s="9" t="s">
        <v>1239</v>
      </c>
      <c r="C1126" s="5"/>
      <c r="D1126" s="5"/>
      <c r="E1126" s="5"/>
      <c r="F1126" s="5"/>
      <c r="G1126" s="5"/>
      <c r="H1126" s="5"/>
      <c r="I1126" s="5"/>
      <c r="J1126" s="5"/>
      <c r="K1126" s="5"/>
      <c r="L1126" s="5"/>
      <c r="M1126" s="5"/>
      <c r="N1126" s="5"/>
      <c r="O1126" s="5"/>
      <c r="P1126" s="5"/>
      <c r="Q1126" s="5"/>
      <c r="R1126" s="5"/>
      <c r="S1126" s="5"/>
      <c r="T1126" s="5"/>
      <c r="U1126" s="5"/>
      <c r="V1126" s="5"/>
      <c r="W1126" s="5"/>
      <c r="X1126" s="5"/>
      <c r="Y1126" s="5"/>
      <c r="Z1126" s="5"/>
    </row>
    <row r="1127">
      <c r="A1127" s="13" t="str">
        <f>HYPERLINK("http://sigilathenaeum.tumblr.com/post/142656292062","I figure things out")</f>
        <v>I figure things out</v>
      </c>
      <c r="B1127" s="9" t="s">
        <v>1242</v>
      </c>
      <c r="C1127" s="5"/>
      <c r="D1127" s="5"/>
      <c r="E1127" s="5"/>
      <c r="F1127" s="5"/>
      <c r="G1127" s="5"/>
      <c r="H1127" s="5"/>
      <c r="I1127" s="5"/>
      <c r="J1127" s="5"/>
      <c r="K1127" s="5"/>
      <c r="L1127" s="5"/>
      <c r="M1127" s="5"/>
      <c r="N1127" s="5"/>
      <c r="O1127" s="5"/>
      <c r="P1127" s="5"/>
      <c r="Q1127" s="5"/>
      <c r="R1127" s="5"/>
      <c r="S1127" s="5"/>
      <c r="T1127" s="5"/>
      <c r="U1127" s="5"/>
      <c r="V1127" s="5"/>
      <c r="W1127" s="5"/>
      <c r="X1127" s="5"/>
      <c r="Y1127" s="5"/>
      <c r="Z1127" s="5"/>
    </row>
    <row r="1128">
      <c r="A1128" s="10" t="str">
        <f>HYPERLINK("http://sigilathenaeum.tumblr.com/post/144172544962","I will catch the person who killed you")</f>
        <v>I will catch the person who killed you</v>
      </c>
      <c r="B1128" s="9" t="s">
        <v>1243</v>
      </c>
      <c r="C1128" s="5"/>
      <c r="D1128" s="5"/>
      <c r="E1128" s="5"/>
      <c r="F1128" s="5"/>
      <c r="G1128" s="5"/>
      <c r="H1128" s="5"/>
      <c r="I1128" s="5"/>
      <c r="J1128" s="5"/>
      <c r="K1128" s="5"/>
      <c r="L1128" s="5"/>
      <c r="M1128" s="5"/>
      <c r="N1128" s="5"/>
      <c r="O1128" s="5"/>
      <c r="P1128" s="5"/>
      <c r="Q1128" s="5"/>
      <c r="R1128" s="5"/>
      <c r="S1128" s="5"/>
      <c r="T1128" s="5"/>
      <c r="U1128" s="5"/>
      <c r="V1128" s="5"/>
      <c r="W1128" s="5"/>
      <c r="X1128" s="5"/>
      <c r="Y1128" s="5"/>
      <c r="Z1128" s="5"/>
    </row>
    <row r="1129">
      <c r="A1129" s="10" t="str">
        <f>HYPERLINK("http://sigilathenaeum.tumblr.com/post/155901795198","Justice is found")</f>
        <v>Justice is found</v>
      </c>
      <c r="B1129" s="9" t="s">
        <v>1244</v>
      </c>
      <c r="C1129" s="5"/>
      <c r="D1129" s="5"/>
      <c r="E1129" s="5"/>
      <c r="F1129" s="5"/>
      <c r="G1129" s="5"/>
      <c r="H1129" s="5"/>
      <c r="I1129" s="5"/>
      <c r="J1129" s="5"/>
      <c r="K1129" s="5"/>
      <c r="L1129" s="5"/>
      <c r="M1129" s="5"/>
      <c r="N1129" s="5"/>
      <c r="O1129" s="5"/>
      <c r="P1129" s="5"/>
      <c r="Q1129" s="5"/>
      <c r="R1129" s="5"/>
      <c r="S1129" s="5"/>
      <c r="T1129" s="5"/>
      <c r="U1129" s="5"/>
      <c r="V1129" s="5"/>
      <c r="W1129" s="5"/>
      <c r="X1129" s="5"/>
      <c r="Y1129" s="5"/>
      <c r="Z1129" s="5"/>
    </row>
    <row r="1130">
      <c r="A1130" s="10" t="str">
        <f>HYPERLINK("http://sigilathenaeum.tumblr.com/post/147139485552","I will have the lgbt+ representation I deserve from my favorite show")</f>
        <v>I will have the lgbt+ representation I deserve from my favorite show</v>
      </c>
      <c r="B1130" s="9" t="s">
        <v>1245</v>
      </c>
      <c r="C1130" s="5"/>
      <c r="D1130" s="5"/>
      <c r="E1130" s="5"/>
      <c r="F1130" s="5"/>
      <c r="G1130" s="5"/>
      <c r="H1130" s="5"/>
      <c r="I1130" s="5"/>
      <c r="J1130" s="5"/>
      <c r="K1130" s="5"/>
      <c r="L1130" s="5"/>
      <c r="M1130" s="5"/>
      <c r="N1130" s="5"/>
      <c r="O1130" s="5"/>
      <c r="P1130" s="5"/>
      <c r="Q1130" s="5"/>
      <c r="R1130" s="5"/>
      <c r="S1130" s="5"/>
      <c r="T1130" s="5"/>
      <c r="U1130" s="5"/>
      <c r="V1130" s="5"/>
      <c r="W1130" s="5"/>
      <c r="X1130" s="5"/>
      <c r="Y1130" s="5"/>
      <c r="Z1130" s="5"/>
    </row>
    <row r="1131">
      <c r="A1131" s="10" t="str">
        <f>HYPERLINK("http://sigilathenaeum.tumblr.com/post/150181875561","I sit still and am not restless")</f>
        <v>I sit still and am not restless</v>
      </c>
      <c r="B1131" s="9" t="s">
        <v>1246</v>
      </c>
      <c r="C1131" s="5"/>
      <c r="D1131" s="5"/>
      <c r="E1131" s="5"/>
      <c r="F1131" s="5"/>
      <c r="G1131" s="5"/>
      <c r="H1131" s="5"/>
      <c r="I1131" s="5"/>
      <c r="J1131" s="5"/>
      <c r="K1131" s="5"/>
      <c r="L1131" s="5"/>
      <c r="M1131" s="5"/>
      <c r="N1131" s="5"/>
      <c r="O1131" s="5"/>
      <c r="P1131" s="5"/>
      <c r="Q1131" s="5"/>
      <c r="R1131" s="5"/>
      <c r="S1131" s="5"/>
      <c r="T1131" s="5"/>
      <c r="U1131" s="5"/>
      <c r="V1131" s="5"/>
      <c r="W1131" s="5"/>
      <c r="X1131" s="5"/>
      <c r="Y1131" s="5"/>
      <c r="Z1131" s="5"/>
    </row>
    <row r="1132">
      <c r="A1132" s="10" t="str">
        <f>HYPERLINK("http://sigilathenaeum.tumblr.com/post/153994440639","End of the world")</f>
        <v>End of the world</v>
      </c>
      <c r="B1132" s="9" t="s">
        <v>1247</v>
      </c>
      <c r="C1132" s="5"/>
      <c r="D1132" s="5"/>
      <c r="E1132" s="5"/>
      <c r="F1132" s="5"/>
      <c r="G1132" s="5"/>
      <c r="H1132" s="5"/>
      <c r="I1132" s="5"/>
      <c r="J1132" s="5"/>
      <c r="K1132" s="5"/>
      <c r="L1132" s="5"/>
      <c r="M1132" s="5"/>
      <c r="N1132" s="5"/>
      <c r="O1132" s="5"/>
      <c r="P1132" s="5"/>
      <c r="Q1132" s="5"/>
      <c r="R1132" s="5"/>
      <c r="S1132" s="5"/>
      <c r="T1132" s="5"/>
      <c r="U1132" s="5"/>
      <c r="V1132" s="5"/>
      <c r="W1132" s="5"/>
      <c r="X1132" s="5"/>
      <c r="Y1132" s="5"/>
      <c r="Z1132" s="5"/>
    </row>
    <row r="1133">
      <c r="A1133" s="10" t="str">
        <f>HYPERLINK("http://sigilathenaeum.tumblr.com/post/155899280081","The Key is Dancer in the Shadows")</f>
        <v>The Key is Dancer in the Shadows</v>
      </c>
      <c r="B1133" s="9" t="s">
        <v>1248</v>
      </c>
      <c r="C1133" s="5"/>
      <c r="D1133" s="5"/>
      <c r="E1133" s="5"/>
      <c r="F1133" s="5"/>
      <c r="G1133" s="5"/>
      <c r="H1133" s="5"/>
      <c r="I1133" s="5"/>
      <c r="J1133" s="5"/>
      <c r="K1133" s="5"/>
      <c r="L1133" s="5"/>
      <c r="M1133" s="5"/>
      <c r="N1133" s="5"/>
      <c r="O1133" s="5"/>
      <c r="P1133" s="5"/>
      <c r="Q1133" s="5"/>
      <c r="R1133" s="5"/>
      <c r="S1133" s="5"/>
      <c r="T1133" s="5"/>
      <c r="U1133" s="5"/>
      <c r="V1133" s="5"/>
      <c r="W1133" s="5"/>
      <c r="X1133" s="5"/>
      <c r="Y1133" s="5"/>
      <c r="Z1133" s="5"/>
    </row>
    <row r="1134">
      <c r="A1134" s="13" t="str">
        <f>HYPERLINK("http://sigilathenaeum.tumblr.com/post/155900769989","Song of Snakes")</f>
        <v>Song of Snakes</v>
      </c>
      <c r="B1134" s="9" t="s">
        <v>1249</v>
      </c>
      <c r="C1134" s="5"/>
      <c r="D1134" s="5"/>
      <c r="E1134" s="5"/>
      <c r="F1134" s="5"/>
      <c r="G1134" s="5"/>
      <c r="H1134" s="5"/>
      <c r="I1134" s="5"/>
      <c r="J1134" s="5"/>
      <c r="K1134" s="5"/>
      <c r="L1134" s="5"/>
      <c r="M1134" s="5"/>
      <c r="N1134" s="5"/>
      <c r="O1134" s="5"/>
      <c r="P1134" s="5"/>
      <c r="Q1134" s="5"/>
      <c r="R1134" s="5"/>
      <c r="S1134" s="5"/>
      <c r="T1134" s="5"/>
      <c r="U1134" s="5"/>
      <c r="V1134" s="5"/>
      <c r="W1134" s="5"/>
      <c r="X1134" s="5"/>
      <c r="Y1134" s="5"/>
      <c r="Z1134" s="5"/>
    </row>
    <row r="1135">
      <c r="A1135" s="10" t="str">
        <f>HYPERLINK("http://sigilathenaeum.tumblr.com/post/155905061595","When seven become one, there is perfection")</f>
        <v>When seven become one, there is perfection</v>
      </c>
      <c r="B1135" s="9" t="s">
        <v>1250</v>
      </c>
      <c r="C1135" s="5"/>
      <c r="D1135" s="5"/>
      <c r="E1135" s="5"/>
      <c r="F1135" s="5"/>
      <c r="G1135" s="5"/>
      <c r="H1135" s="5"/>
      <c r="I1135" s="5"/>
      <c r="J1135" s="5"/>
      <c r="K1135" s="5"/>
      <c r="L1135" s="5"/>
      <c r="M1135" s="5"/>
      <c r="N1135" s="5"/>
      <c r="O1135" s="5"/>
      <c r="P1135" s="5"/>
      <c r="Q1135" s="5"/>
      <c r="R1135" s="5"/>
      <c r="S1135" s="5"/>
      <c r="T1135" s="5"/>
      <c r="U1135" s="5"/>
      <c r="V1135" s="5"/>
      <c r="W1135" s="5"/>
      <c r="X1135" s="5"/>
      <c r="Y1135" s="5"/>
      <c r="Z1135" s="5"/>
    </row>
    <row r="1136">
      <c r="A1136" s="13" t="str">
        <f>HYPERLINK("http://sigilathenaeum.tumblr.com/post/156279905524","I am a magnet for nourishing experiences")</f>
        <v>I am a magnet for nourishing experiences</v>
      </c>
      <c r="B1136" s="9" t="s">
        <v>1251</v>
      </c>
      <c r="C1136" s="5"/>
      <c r="D1136" s="5"/>
      <c r="E1136" s="5"/>
      <c r="F1136" s="5"/>
      <c r="G1136" s="5"/>
      <c r="H1136" s="5"/>
      <c r="I1136" s="5"/>
      <c r="J1136" s="5"/>
      <c r="K1136" s="5"/>
      <c r="L1136" s="5"/>
      <c r="M1136" s="5"/>
      <c r="N1136" s="5"/>
      <c r="O1136" s="5"/>
      <c r="P1136" s="5"/>
      <c r="Q1136" s="5"/>
      <c r="R1136" s="5"/>
      <c r="S1136" s="5"/>
      <c r="T1136" s="5"/>
      <c r="U1136" s="5"/>
      <c r="V1136" s="5"/>
      <c r="W1136" s="5"/>
      <c r="X1136" s="5"/>
      <c r="Y1136" s="5"/>
      <c r="Z1136" s="5"/>
    </row>
    <row r="1137">
      <c r="A1137" s="13" t="str">
        <f>HYPERLINK("http://sigilathenaeum.tumblr.com/post/157403678640","I call on the light of the universe to work through me to bring my most fulfilling reality to life for the well-being of all that I am now")</f>
        <v>I call on the light of the universe to work through me to bring my most fulfilling reality to life for the well-being of all that I am now</v>
      </c>
      <c r="B1137" s="9" t="s">
        <v>1252</v>
      </c>
      <c r="C1137" s="5"/>
      <c r="D1137" s="5"/>
      <c r="E1137" s="5"/>
      <c r="F1137" s="5"/>
      <c r="G1137" s="5"/>
      <c r="H1137" s="5"/>
      <c r="I1137" s="5"/>
      <c r="J1137" s="5"/>
      <c r="K1137" s="5"/>
      <c r="L1137" s="5"/>
      <c r="M1137" s="5"/>
      <c r="N1137" s="5"/>
      <c r="O1137" s="5"/>
      <c r="P1137" s="5"/>
      <c r="Q1137" s="5"/>
      <c r="R1137" s="5"/>
      <c r="S1137" s="5"/>
      <c r="T1137" s="5"/>
      <c r="U1137" s="5"/>
      <c r="V1137" s="5"/>
      <c r="W1137" s="5"/>
      <c r="X1137" s="5"/>
      <c r="Y1137" s="5"/>
      <c r="Z1137" s="5"/>
    </row>
    <row r="1138">
      <c r="A1138" s="13" t="str">
        <f>HYPERLINK("http://sigilathenaeum.tumblr.com/post/157403678640","I am so thankful and grateful the universe works through me to bring my most fulfilling reality to life for the well-being of all that I am now")</f>
        <v>I am so thankful and grateful the universe works through me to bring my most fulfilling reality to life for the well-being of all that I am now</v>
      </c>
      <c r="B1138" s="9" t="s">
        <v>1252</v>
      </c>
      <c r="C1138" s="5"/>
      <c r="D1138" s="5"/>
      <c r="E1138" s="5"/>
      <c r="F1138" s="5"/>
      <c r="G1138" s="5"/>
      <c r="H1138" s="5"/>
      <c r="I1138" s="5"/>
      <c r="J1138" s="5"/>
      <c r="K1138" s="5"/>
      <c r="L1138" s="5"/>
      <c r="M1138" s="5"/>
      <c r="N1138" s="5"/>
      <c r="O1138" s="5"/>
      <c r="P1138" s="5"/>
      <c r="Q1138" s="5"/>
      <c r="R1138" s="5"/>
      <c r="S1138" s="5"/>
      <c r="T1138" s="5"/>
      <c r="U1138" s="5"/>
      <c r="V1138" s="5"/>
      <c r="W1138" s="5"/>
      <c r="X1138" s="5"/>
      <c r="Y1138" s="5"/>
      <c r="Z1138" s="5"/>
    </row>
    <row r="1139">
      <c r="A1139" s="10" t="str">
        <f>HYPERLINK("http://sigilathenaeum.tumblr.com/post/159380731012","The energy of the universe will be with me for the rest of my life")</f>
        <v>The energy of the universe will be with me for the rest of my life</v>
      </c>
      <c r="B1139" s="9" t="s">
        <v>1253</v>
      </c>
      <c r="C1139" s="5"/>
      <c r="D1139" s="5"/>
      <c r="E1139" s="5"/>
      <c r="F1139" s="5"/>
      <c r="G1139" s="5"/>
      <c r="H1139" s="5"/>
      <c r="I1139" s="5"/>
      <c r="J1139" s="5"/>
      <c r="K1139" s="5"/>
      <c r="L1139" s="5"/>
      <c r="M1139" s="5"/>
      <c r="N1139" s="5"/>
      <c r="O1139" s="5"/>
      <c r="P1139" s="5"/>
      <c r="Q1139" s="5"/>
      <c r="R1139" s="5"/>
      <c r="S1139" s="5"/>
      <c r="T1139" s="5"/>
      <c r="U1139" s="5"/>
      <c r="V1139" s="5"/>
      <c r="W1139" s="5"/>
      <c r="X1139" s="5"/>
      <c r="Y1139" s="5"/>
      <c r="Z1139" s="5"/>
    </row>
    <row r="1140">
      <c r="A1140" s="10" t="str">
        <f>HYPERLINK("http://sigilathenaeum.tumblr.com/post/159426858089","The universes are in constant contact")</f>
        <v>The universes are in constant contact</v>
      </c>
      <c r="B1140" s="9" t="s">
        <v>1254</v>
      </c>
      <c r="C1140" s="5"/>
      <c r="D1140" s="5"/>
      <c r="E1140" s="5"/>
      <c r="F1140" s="5"/>
      <c r="G1140" s="5"/>
      <c r="H1140" s="5"/>
      <c r="I1140" s="5"/>
      <c r="J1140" s="5"/>
      <c r="K1140" s="5"/>
      <c r="L1140" s="5"/>
      <c r="M1140" s="5"/>
      <c r="N1140" s="5"/>
      <c r="O1140" s="5"/>
      <c r="P1140" s="5"/>
      <c r="Q1140" s="5"/>
      <c r="R1140" s="5"/>
      <c r="S1140" s="5"/>
      <c r="T1140" s="5"/>
      <c r="U1140" s="5"/>
      <c r="V1140" s="5"/>
      <c r="W1140" s="5"/>
      <c r="X1140" s="5"/>
      <c r="Y1140" s="5"/>
      <c r="Z1140" s="5"/>
    </row>
    <row r="1141">
      <c r="A1141" s="10" t="str">
        <f>HYPERLINK("http://sigilathenaeum.tumblr.com/post/159426858089","I can always communicate between universes")</f>
        <v>I can always communicate between universes</v>
      </c>
      <c r="B1141" s="9" t="s">
        <v>1254</v>
      </c>
      <c r="C1141" s="5"/>
      <c r="D1141" s="5"/>
      <c r="E1141" s="5"/>
      <c r="F1141" s="5"/>
      <c r="G1141" s="5"/>
      <c r="H1141" s="5"/>
      <c r="I1141" s="5"/>
      <c r="J1141" s="5"/>
      <c r="K1141" s="5"/>
      <c r="L1141" s="5"/>
      <c r="M1141" s="5"/>
      <c r="N1141" s="5"/>
      <c r="O1141" s="5"/>
      <c r="P1141" s="5"/>
      <c r="Q1141" s="5"/>
      <c r="R1141" s="5"/>
      <c r="S1141" s="5"/>
      <c r="T1141" s="5"/>
      <c r="U1141" s="5"/>
      <c r="V1141" s="5"/>
      <c r="W1141" s="5"/>
      <c r="X1141" s="5"/>
      <c r="Y1141" s="5"/>
      <c r="Z1141" s="5"/>
    </row>
    <row r="1142">
      <c r="A1142" s="10" t="str">
        <f>HYPERLINK("http://sigilathenaeum.tumblr.com/post/159872081527","I am the perfect maid of honor")</f>
        <v>I am the perfect maid of honor</v>
      </c>
      <c r="B1142" s="9" t="s">
        <v>1255</v>
      </c>
      <c r="C1142" s="5"/>
      <c r="D1142" s="5"/>
      <c r="E1142" s="5"/>
      <c r="F1142" s="5"/>
      <c r="G1142" s="5"/>
      <c r="H1142" s="5"/>
      <c r="I1142" s="5"/>
      <c r="J1142" s="5"/>
      <c r="K1142" s="5"/>
      <c r="L1142" s="5"/>
      <c r="M1142" s="5"/>
      <c r="N1142" s="5"/>
      <c r="O1142" s="5"/>
      <c r="P1142" s="5"/>
      <c r="Q1142" s="5"/>
      <c r="R1142" s="5"/>
      <c r="S1142" s="5"/>
      <c r="T1142" s="5"/>
      <c r="U1142" s="5"/>
      <c r="V1142" s="5"/>
      <c r="W1142" s="5"/>
      <c r="X1142" s="5"/>
      <c r="Y1142" s="5"/>
      <c r="Z1142" s="5"/>
    </row>
    <row r="1143">
      <c r="A1143" s="10" t="str">
        <f>HYPERLINK("http://sigilathenaeum.tumblr.com/post/159846203696","I tell this story truly and well and honor those it remembers")</f>
        <v>I tell this story truly and well and honor those it remembers</v>
      </c>
      <c r="B1143" s="9" t="s">
        <v>1256</v>
      </c>
      <c r="C1143" s="5"/>
      <c r="D1143" s="5"/>
      <c r="E1143" s="5"/>
      <c r="F1143" s="5"/>
      <c r="G1143" s="5"/>
      <c r="H1143" s="5"/>
      <c r="I1143" s="5"/>
      <c r="J1143" s="5"/>
      <c r="K1143" s="5"/>
      <c r="L1143" s="5"/>
      <c r="M1143" s="5"/>
      <c r="N1143" s="5"/>
      <c r="O1143" s="5"/>
      <c r="P1143" s="5"/>
      <c r="Q1143" s="5"/>
      <c r="R1143" s="5"/>
      <c r="S1143" s="5"/>
      <c r="T1143" s="5"/>
      <c r="U1143" s="5"/>
      <c r="V1143" s="5"/>
      <c r="W1143" s="5"/>
      <c r="X1143" s="5"/>
      <c r="Y1143" s="5"/>
      <c r="Z1143" s="5"/>
    </row>
    <row r="1144">
      <c r="A1144" s="10" t="str">
        <f>HYPERLINK("http://sigilathenaeum.tumblr.com/post/159842937011","My system is harmonious")</f>
        <v>My system is harmonious</v>
      </c>
      <c r="B1144" s="9" t="s">
        <v>1257</v>
      </c>
      <c r="C1144" s="5"/>
      <c r="D1144" s="5"/>
      <c r="E1144" s="5"/>
      <c r="F1144" s="5"/>
      <c r="G1144" s="5"/>
      <c r="H1144" s="5"/>
      <c r="I1144" s="5"/>
      <c r="J1144" s="5"/>
      <c r="K1144" s="5"/>
      <c r="L1144" s="5"/>
      <c r="M1144" s="5"/>
      <c r="N1144" s="5"/>
      <c r="O1144" s="5"/>
      <c r="P1144" s="5"/>
      <c r="Q1144" s="5"/>
      <c r="R1144" s="5"/>
      <c r="S1144" s="5"/>
      <c r="T1144" s="5"/>
      <c r="U1144" s="5"/>
      <c r="V1144" s="5"/>
      <c r="W1144" s="5"/>
      <c r="X1144" s="5"/>
      <c r="Y1144" s="5"/>
      <c r="Z1144" s="5"/>
    </row>
    <row r="1145">
      <c r="A1145" s="10" t="str">
        <f>HYPERLINK("http://sigilathenaeum.tumblr.com/post/159843773171","I create an accurate screen name for my character")</f>
        <v>I create an accurate screen name for my character</v>
      </c>
      <c r="B1145" s="9" t="s">
        <v>1258</v>
      </c>
      <c r="C1145" s="5"/>
      <c r="D1145" s="5"/>
      <c r="E1145" s="5"/>
      <c r="F1145" s="5"/>
      <c r="G1145" s="5"/>
      <c r="H1145" s="5"/>
      <c r="I1145" s="5"/>
      <c r="J1145" s="5"/>
      <c r="K1145" s="5"/>
      <c r="L1145" s="5"/>
      <c r="M1145" s="5"/>
      <c r="N1145" s="5"/>
      <c r="O1145" s="5"/>
      <c r="P1145" s="5"/>
      <c r="Q1145" s="5"/>
      <c r="R1145" s="5"/>
      <c r="S1145" s="5"/>
      <c r="T1145" s="5"/>
      <c r="U1145" s="5"/>
      <c r="V1145" s="5"/>
      <c r="W1145" s="5"/>
      <c r="X1145" s="5"/>
      <c r="Y1145" s="5"/>
      <c r="Z1145" s="5"/>
    </row>
    <row r="1146">
      <c r="A1146" s="10" t="str">
        <f>HYPERLINK("http://sigilathenaeum.tumblr.com/post/161249216872","My inner fire reaches to my extremities")</f>
        <v>My inner fire reaches to my extremities</v>
      </c>
      <c r="B1146" s="9" t="s">
        <v>1259</v>
      </c>
      <c r="C1146" s="5"/>
      <c r="D1146" s="5"/>
      <c r="E1146" s="5"/>
      <c r="F1146" s="5"/>
      <c r="G1146" s="5"/>
      <c r="H1146" s="5"/>
      <c r="I1146" s="5"/>
      <c r="J1146" s="5"/>
      <c r="K1146" s="5"/>
      <c r="L1146" s="5"/>
      <c r="M1146" s="5"/>
      <c r="N1146" s="5"/>
      <c r="O1146" s="5"/>
      <c r="P1146" s="5"/>
      <c r="Q1146" s="5"/>
      <c r="R1146" s="5"/>
      <c r="S1146" s="5"/>
      <c r="T1146" s="5"/>
      <c r="U1146" s="5"/>
      <c r="V1146" s="5"/>
      <c r="W1146" s="5"/>
      <c r="X1146" s="5"/>
      <c r="Y1146" s="5"/>
      <c r="Z1146" s="5"/>
    </row>
    <row r="1147">
      <c r="A1147" s="10" t="str">
        <f>HYPERLINK("http://sigilathenaeum.tumblr.com/post/159871639117","Stat rosa pristina nomine; nomina nudas tenemus")</f>
        <v>Stat rosa pristina nomine; nomina nudas tenemus</v>
      </c>
      <c r="B1147" s="9" t="s">
        <v>1260</v>
      </c>
      <c r="C1147" s="5"/>
      <c r="D1147" s="5"/>
      <c r="E1147" s="5"/>
      <c r="F1147" s="5"/>
      <c r="G1147" s="5"/>
      <c r="H1147" s="5"/>
      <c r="I1147" s="5"/>
      <c r="J1147" s="5"/>
      <c r="K1147" s="5"/>
      <c r="L1147" s="5"/>
      <c r="M1147" s="5"/>
      <c r="N1147" s="5"/>
      <c r="O1147" s="5"/>
      <c r="P1147" s="5"/>
      <c r="Q1147" s="5"/>
      <c r="R1147" s="5"/>
      <c r="S1147" s="5"/>
      <c r="T1147" s="5"/>
      <c r="U1147" s="5"/>
      <c r="V1147" s="5"/>
      <c r="W1147" s="5"/>
      <c r="X1147" s="5"/>
      <c r="Y1147" s="5"/>
      <c r="Z1147" s="5"/>
    </row>
    <row r="1148">
      <c r="A1148" s="10" t="str">
        <f>HYPERLINK("http://sigilathenaeum.tumblr.com/post/162317961312","My flag does not get a sail")</f>
        <v>My flag does not get a sail</v>
      </c>
      <c r="B1148" s="9" t="s">
        <v>1261</v>
      </c>
      <c r="C1148" s="5"/>
      <c r="D1148" s="5"/>
      <c r="E1148" s="5"/>
      <c r="F1148" s="5"/>
      <c r="G1148" s="5"/>
      <c r="H1148" s="5"/>
      <c r="I1148" s="5"/>
      <c r="J1148" s="5"/>
      <c r="K1148" s="5"/>
      <c r="L1148" s="5"/>
      <c r="M1148" s="5"/>
      <c r="N1148" s="5"/>
      <c r="O1148" s="5"/>
      <c r="P1148" s="5"/>
      <c r="Q1148" s="5"/>
      <c r="R1148" s="5"/>
      <c r="S1148" s="5"/>
      <c r="T1148" s="5"/>
      <c r="U1148" s="5"/>
      <c r="V1148" s="5"/>
      <c r="W1148" s="5"/>
      <c r="X1148" s="5"/>
      <c r="Y1148" s="5"/>
      <c r="Z1148" s="5"/>
    </row>
    <row r="1149">
      <c r="A1149" s="10" t="str">
        <f>HYPERLINK("http://sigilathenaeum.tumblr.com/post/163767001770","Have faith and be compassionate")</f>
        <v>Have faith and be compassionate</v>
      </c>
      <c r="B1149" s="9" t="s">
        <v>1262</v>
      </c>
      <c r="C1149" s="5"/>
      <c r="D1149" s="5"/>
      <c r="E1149" s="5"/>
      <c r="F1149" s="5"/>
      <c r="G1149" s="5"/>
      <c r="H1149" s="5"/>
      <c r="I1149" s="5"/>
      <c r="J1149" s="5"/>
      <c r="K1149" s="5"/>
      <c r="L1149" s="5"/>
      <c r="M1149" s="5"/>
      <c r="N1149" s="5"/>
      <c r="O1149" s="5"/>
      <c r="P1149" s="5"/>
      <c r="Q1149" s="5"/>
      <c r="R1149" s="5"/>
      <c r="S1149" s="5"/>
      <c r="T1149" s="5"/>
      <c r="U1149" s="5"/>
      <c r="V1149" s="5"/>
      <c r="W1149" s="5"/>
      <c r="X1149" s="5"/>
      <c r="Y1149" s="5"/>
      <c r="Z1149" s="5"/>
    </row>
    <row r="1150">
      <c r="A1150" s="13" t="str">
        <f>HYPERLINK("http://sigilathenaeum.tumblr.com/post/165488938654","I am included")</f>
        <v>I am included</v>
      </c>
      <c r="B1150" s="9" t="s">
        <v>1263</v>
      </c>
      <c r="C1150" s="5"/>
      <c r="D1150" s="4" t="s">
        <v>6</v>
      </c>
      <c r="E1150" s="5"/>
      <c r="F1150" s="5"/>
      <c r="G1150" s="5"/>
      <c r="H1150" s="5"/>
      <c r="I1150" s="5"/>
      <c r="J1150" s="5"/>
      <c r="K1150" s="5"/>
      <c r="L1150" s="5"/>
      <c r="M1150" s="5"/>
      <c r="N1150" s="5"/>
      <c r="O1150" s="5"/>
      <c r="P1150" s="5"/>
      <c r="Q1150" s="5"/>
      <c r="R1150" s="5"/>
      <c r="S1150" s="5"/>
      <c r="T1150" s="5"/>
      <c r="U1150" s="5"/>
      <c r="V1150" s="5"/>
      <c r="W1150" s="5"/>
      <c r="X1150" s="5"/>
      <c r="Y1150" s="5"/>
      <c r="Z1150" s="5"/>
    </row>
    <row r="1151">
      <c r="A1151" s="10" t="str">
        <f>HYPERLINK("http://sigilathenaeum.tumblr.com/post/166827745571","Speak no evil, spill no blood, make no demands")</f>
        <v>Speak no evil, spill no blood, make no demands</v>
      </c>
      <c r="B1151" s="9" t="s">
        <v>1264</v>
      </c>
      <c r="C1151" s="5"/>
      <c r="D1151" s="4" t="s">
        <v>6</v>
      </c>
      <c r="E1151" s="5"/>
      <c r="F1151" s="5"/>
      <c r="G1151" s="5"/>
      <c r="H1151" s="5"/>
      <c r="I1151" s="5"/>
      <c r="J1151" s="5"/>
      <c r="K1151" s="5"/>
      <c r="L1151" s="5"/>
      <c r="M1151" s="5"/>
      <c r="N1151" s="5"/>
      <c r="O1151" s="5"/>
      <c r="P1151" s="5"/>
      <c r="Q1151" s="5"/>
      <c r="R1151" s="5"/>
      <c r="S1151" s="5"/>
      <c r="T1151" s="5"/>
      <c r="U1151" s="5"/>
      <c r="V1151" s="5"/>
      <c r="W1151" s="5"/>
      <c r="X1151" s="5"/>
      <c r="Y1151" s="5"/>
      <c r="Z1151" s="5"/>
    </row>
    <row r="1152">
      <c r="A1152" s="10" t="str">
        <f>HYPERLINK("http://sigilathenaeum.tumblr.com/post/166859909995","Ultra heavy beat")</f>
        <v>Ultra heavy beat</v>
      </c>
      <c r="B1152" s="9" t="s">
        <v>1265</v>
      </c>
      <c r="C1152" s="5"/>
      <c r="D1152" s="4" t="s">
        <v>6</v>
      </c>
      <c r="E1152" s="5"/>
      <c r="F1152" s="5"/>
      <c r="G1152" s="5"/>
      <c r="H1152" s="5"/>
      <c r="I1152" s="5"/>
      <c r="J1152" s="5"/>
      <c r="K1152" s="5"/>
      <c r="L1152" s="5"/>
      <c r="M1152" s="5"/>
      <c r="N1152" s="5"/>
      <c r="O1152" s="5"/>
      <c r="P1152" s="5"/>
      <c r="Q1152" s="5"/>
      <c r="R1152" s="5"/>
      <c r="S1152" s="5"/>
      <c r="T1152" s="5"/>
      <c r="U1152" s="5"/>
      <c r="V1152" s="5"/>
      <c r="W1152" s="5"/>
      <c r="X1152" s="5"/>
      <c r="Y1152" s="5"/>
      <c r="Z1152" s="5"/>
    </row>
    <row r="1153">
      <c r="A1153" s="10" t="str">
        <f>HYPERLINK("http://sigilathenaeum.tumblr.com/post/174544803946","I get my desired results quickly")</f>
        <v>I get my desired results quickly</v>
      </c>
      <c r="B1153" s="9" t="s">
        <v>1266</v>
      </c>
      <c r="C1153" s="5"/>
      <c r="D1153" s="4" t="s">
        <v>6</v>
      </c>
      <c r="E1153" s="5"/>
      <c r="F1153" s="5"/>
      <c r="G1153" s="5"/>
      <c r="H1153" s="5"/>
      <c r="I1153" s="5"/>
      <c r="J1153" s="5"/>
      <c r="K1153" s="5"/>
      <c r="L1153" s="5"/>
      <c r="M1153" s="5"/>
      <c r="N1153" s="5"/>
      <c r="O1153" s="5"/>
      <c r="P1153" s="5"/>
      <c r="Q1153" s="5"/>
      <c r="R1153" s="5"/>
      <c r="S1153" s="5"/>
      <c r="T1153" s="5"/>
      <c r="U1153" s="5"/>
      <c r="V1153" s="5"/>
      <c r="W1153" s="5"/>
      <c r="X1153" s="5"/>
      <c r="Y1153" s="5"/>
      <c r="Z1153" s="5"/>
    </row>
    <row r="1154">
      <c r="A1154" s="13" t="str">
        <f>HYPERLINK("http://sigilathenaeum.tumblr.com/post/175088916037","Boredom begone")</f>
        <v>Boredom begone</v>
      </c>
      <c r="B1154" s="9" t="s">
        <v>1267</v>
      </c>
      <c r="C1154" s="5"/>
      <c r="D1154" s="4" t="s">
        <v>6</v>
      </c>
      <c r="E1154" s="5"/>
      <c r="F1154" s="5"/>
      <c r="G1154" s="5"/>
      <c r="H1154" s="5"/>
      <c r="I1154" s="5"/>
      <c r="J1154" s="5"/>
      <c r="K1154" s="5"/>
      <c r="L1154" s="5"/>
      <c r="M1154" s="5"/>
      <c r="N1154" s="5"/>
      <c r="O1154" s="5"/>
      <c r="P1154" s="5"/>
      <c r="Q1154" s="5"/>
      <c r="R1154" s="5"/>
      <c r="S1154" s="5"/>
      <c r="T1154" s="5"/>
      <c r="U1154" s="5"/>
      <c r="V1154" s="5"/>
      <c r="W1154" s="5"/>
      <c r="X1154" s="5"/>
      <c r="Y1154" s="5"/>
      <c r="Z1154" s="5"/>
    </row>
    <row r="1155">
      <c r="A1155" s="10" t="str">
        <f>HYPERLINK("http://sigilathenaeum.tumblr.com/post/174832958543","This transition goes smoothly")</f>
        <v>This transition goes smoothly</v>
      </c>
      <c r="B1155" s="9" t="s">
        <v>1268</v>
      </c>
      <c r="C1155" s="5"/>
      <c r="D1155" s="4" t="s">
        <v>6</v>
      </c>
      <c r="E1155" s="5"/>
      <c r="F1155" s="5"/>
      <c r="G1155" s="5"/>
      <c r="H1155" s="5"/>
      <c r="I1155" s="5"/>
      <c r="J1155" s="5"/>
      <c r="K1155" s="5"/>
      <c r="L1155" s="5"/>
      <c r="M1155" s="5"/>
      <c r="N1155" s="5"/>
      <c r="O1155" s="5"/>
      <c r="P1155" s="5"/>
      <c r="Q1155" s="5"/>
      <c r="R1155" s="5"/>
      <c r="S1155" s="5"/>
      <c r="T1155" s="5"/>
      <c r="U1155" s="5"/>
      <c r="V1155" s="5"/>
      <c r="W1155" s="5"/>
      <c r="X1155" s="5"/>
      <c r="Y1155" s="5"/>
      <c r="Z1155" s="5"/>
    </row>
    <row r="1156">
      <c r="A1156" s="10" t="str">
        <f>HYPERLINK("http://sigilathenaeum.tumblr.com/post/175218049791","People stop asking me about my mobility aid")</f>
        <v>People stop asking me about my mobility aid</v>
      </c>
      <c r="B1156" s="9" t="s">
        <v>1269</v>
      </c>
      <c r="C1156" s="5"/>
      <c r="D1156" s="4" t="s">
        <v>6</v>
      </c>
      <c r="E1156" s="5"/>
      <c r="F1156" s="5"/>
      <c r="G1156" s="5"/>
      <c r="H1156" s="5"/>
      <c r="I1156" s="5"/>
      <c r="J1156" s="5"/>
      <c r="K1156" s="5"/>
      <c r="L1156" s="5"/>
      <c r="M1156" s="5"/>
      <c r="N1156" s="5"/>
      <c r="O1156" s="5"/>
      <c r="P1156" s="5"/>
      <c r="Q1156" s="5"/>
      <c r="R1156" s="5"/>
      <c r="S1156" s="5"/>
      <c r="T1156" s="5"/>
      <c r="U1156" s="5"/>
      <c r="V1156" s="5"/>
      <c r="W1156" s="5"/>
      <c r="X1156" s="5"/>
      <c r="Y1156" s="5"/>
      <c r="Z1156" s="5"/>
    </row>
    <row r="1157">
      <c r="A1157" s="10" t="str">
        <f>HYPERLINK("http://sigilathenaeum.tumblr.com/post/175152530645","Misfortune to Vriska")</f>
        <v>Misfortune to Vriska</v>
      </c>
      <c r="B1157" s="9" t="s">
        <v>1270</v>
      </c>
      <c r="C1157" s="5"/>
      <c r="D1157" s="4" t="s">
        <v>6</v>
      </c>
      <c r="E1157" s="5"/>
      <c r="F1157" s="5"/>
      <c r="G1157" s="5"/>
      <c r="H1157" s="5"/>
      <c r="I1157" s="5"/>
      <c r="J1157" s="5"/>
      <c r="K1157" s="5"/>
      <c r="L1157" s="5"/>
      <c r="M1157" s="5"/>
      <c r="N1157" s="5"/>
      <c r="O1157" s="5"/>
      <c r="P1157" s="5"/>
      <c r="Q1157" s="5"/>
      <c r="R1157" s="5"/>
      <c r="S1157" s="5"/>
      <c r="T1157" s="5"/>
      <c r="U1157" s="5"/>
      <c r="V1157" s="5"/>
      <c r="W1157" s="5"/>
      <c r="X1157" s="5"/>
      <c r="Y1157" s="5"/>
      <c r="Z1157" s="5"/>
    </row>
    <row r="1158">
      <c r="A1158" s="5"/>
      <c r="B1158" s="5"/>
      <c r="C1158" s="5"/>
      <c r="D1158" s="5"/>
      <c r="E1158" s="5"/>
      <c r="F1158" s="5"/>
      <c r="G1158" s="5"/>
      <c r="H1158" s="5"/>
      <c r="I1158" s="5"/>
      <c r="J1158" s="5"/>
      <c r="K1158" s="5"/>
      <c r="L1158" s="5"/>
      <c r="M1158" s="5"/>
      <c r="N1158" s="5"/>
      <c r="O1158" s="5"/>
      <c r="P1158" s="5"/>
      <c r="Q1158" s="5"/>
      <c r="R1158" s="5"/>
      <c r="S1158" s="5"/>
      <c r="T1158" s="5"/>
      <c r="U1158" s="5"/>
      <c r="V1158" s="5"/>
      <c r="W1158" s="5"/>
      <c r="X1158" s="5"/>
      <c r="Y1158" s="5"/>
      <c r="Z1158" s="5"/>
    </row>
    <row r="1159">
      <c r="A1159" s="12" t="s">
        <v>1271</v>
      </c>
      <c r="B1159" s="7"/>
      <c r="C1159" s="7"/>
      <c r="D1159" s="7"/>
      <c r="E1159" s="7"/>
      <c r="F1159" s="7"/>
      <c r="G1159" s="7"/>
      <c r="H1159" s="7"/>
      <c r="I1159" s="7"/>
      <c r="J1159" s="7"/>
      <c r="K1159" s="7"/>
      <c r="L1159" s="7"/>
      <c r="M1159" s="7"/>
      <c r="N1159" s="7"/>
      <c r="O1159" s="7"/>
      <c r="P1159" s="7"/>
      <c r="Q1159" s="7"/>
      <c r="R1159" s="7"/>
      <c r="S1159" s="7"/>
      <c r="T1159" s="7"/>
      <c r="U1159" s="7"/>
      <c r="V1159" s="7"/>
      <c r="W1159" s="7"/>
      <c r="X1159" s="7"/>
      <c r="Y1159" s="7"/>
      <c r="Z1159" s="7"/>
    </row>
    <row r="1160">
      <c r="A1160" s="5"/>
      <c r="B1160" s="5"/>
      <c r="C1160" s="5"/>
      <c r="D1160" s="5"/>
      <c r="E1160" s="5"/>
      <c r="F1160" s="5"/>
      <c r="G1160" s="5"/>
      <c r="H1160" s="5"/>
      <c r="I1160" s="5"/>
      <c r="J1160" s="5"/>
      <c r="K1160" s="5"/>
      <c r="L1160" s="5"/>
      <c r="M1160" s="5"/>
      <c r="N1160" s="5"/>
      <c r="O1160" s="5"/>
      <c r="P1160" s="5"/>
      <c r="Q1160" s="5"/>
      <c r="R1160" s="5"/>
      <c r="S1160" s="5"/>
      <c r="T1160" s="5"/>
      <c r="U1160" s="5"/>
      <c r="V1160" s="5"/>
      <c r="W1160" s="5"/>
      <c r="X1160" s="5"/>
      <c r="Y1160" s="5"/>
      <c r="Z1160" s="5"/>
    </row>
    <row r="1161">
      <c r="A1161" s="14" t="s">
        <v>1272</v>
      </c>
      <c r="B1161" s="4"/>
      <c r="D1161" s="5"/>
      <c r="E1161" s="5"/>
      <c r="F1161" s="5"/>
      <c r="G1161" s="5"/>
      <c r="H1161" s="5"/>
      <c r="I1161" s="5"/>
      <c r="J1161" s="5"/>
      <c r="K1161" s="5"/>
      <c r="L1161" s="5"/>
      <c r="M1161" s="5"/>
      <c r="N1161" s="5"/>
      <c r="O1161" s="5"/>
      <c r="P1161" s="5"/>
      <c r="Q1161" s="5"/>
      <c r="R1161" s="5"/>
      <c r="S1161" s="5"/>
      <c r="T1161" s="5"/>
      <c r="U1161" s="5"/>
      <c r="V1161" s="5"/>
      <c r="W1161" s="5"/>
      <c r="X1161" s="5"/>
      <c r="Y1161" s="5"/>
      <c r="Z1161" s="5"/>
    </row>
    <row r="1162">
      <c r="A1162" s="5"/>
      <c r="B1162" s="5"/>
      <c r="C1162" s="5"/>
      <c r="D1162" s="5"/>
      <c r="E1162" s="5"/>
      <c r="F1162" s="5"/>
      <c r="G1162" s="5"/>
      <c r="H1162" s="5"/>
      <c r="I1162" s="5"/>
      <c r="J1162" s="5"/>
      <c r="K1162" s="5"/>
      <c r="L1162" s="5"/>
      <c r="M1162" s="5"/>
      <c r="N1162" s="5"/>
      <c r="O1162" s="5"/>
      <c r="P1162" s="5"/>
      <c r="Q1162" s="5"/>
      <c r="R1162" s="5"/>
      <c r="S1162" s="5"/>
      <c r="T1162" s="5"/>
      <c r="U1162" s="5"/>
      <c r="V1162" s="5"/>
      <c r="W1162" s="5"/>
      <c r="X1162" s="5"/>
      <c r="Y1162" s="5"/>
      <c r="Z1162" s="5"/>
    </row>
    <row r="1163">
      <c r="A1163" s="12" t="s">
        <v>1273</v>
      </c>
      <c r="B1163" s="7"/>
      <c r="C1163" s="7"/>
      <c r="D1163" s="7"/>
      <c r="E1163" s="7"/>
      <c r="F1163" s="7"/>
      <c r="G1163" s="7"/>
      <c r="H1163" s="7"/>
      <c r="I1163" s="7"/>
      <c r="J1163" s="7"/>
      <c r="K1163" s="7"/>
      <c r="L1163" s="7"/>
      <c r="M1163" s="7"/>
      <c r="N1163" s="7"/>
      <c r="O1163" s="7"/>
      <c r="P1163" s="7"/>
      <c r="Q1163" s="7"/>
      <c r="R1163" s="7"/>
      <c r="S1163" s="7"/>
      <c r="T1163" s="7"/>
      <c r="U1163" s="7"/>
      <c r="V1163" s="7"/>
      <c r="W1163" s="7"/>
      <c r="X1163" s="7"/>
      <c r="Y1163" s="7"/>
      <c r="Z1163" s="7"/>
    </row>
    <row r="1164">
      <c r="A1164" s="5"/>
      <c r="B1164" s="5"/>
      <c r="C1164" s="5"/>
      <c r="D1164" s="5"/>
      <c r="E1164" s="5"/>
      <c r="F1164" s="5"/>
      <c r="G1164" s="5"/>
      <c r="H1164" s="5"/>
      <c r="I1164" s="5"/>
      <c r="J1164" s="5"/>
      <c r="K1164" s="5"/>
      <c r="L1164" s="5"/>
      <c r="M1164" s="5"/>
      <c r="N1164" s="5"/>
      <c r="O1164" s="5"/>
      <c r="P1164" s="5"/>
      <c r="Q1164" s="5"/>
      <c r="R1164" s="5"/>
      <c r="S1164" s="5"/>
      <c r="T1164" s="5"/>
      <c r="U1164" s="5"/>
      <c r="V1164" s="5"/>
      <c r="W1164" s="5"/>
      <c r="X1164" s="5"/>
      <c r="Y1164" s="5"/>
      <c r="Z1164" s="5"/>
    </row>
    <row r="1165">
      <c r="A1165" s="13" t="str">
        <f>HYPERLINK("http://sigilathenaeum.tumblr.com/post/129662744977","I receive premonitions")</f>
        <v>I receive premonitions</v>
      </c>
      <c r="B1165" s="9" t="s">
        <v>1274</v>
      </c>
      <c r="C1165" s="5"/>
      <c r="D1165" s="5"/>
      <c r="E1165" s="5"/>
      <c r="F1165" s="5"/>
      <c r="G1165" s="5"/>
      <c r="H1165" s="5"/>
      <c r="I1165" s="5"/>
      <c r="J1165" s="5"/>
      <c r="K1165" s="5"/>
      <c r="L1165" s="5"/>
      <c r="M1165" s="5"/>
      <c r="N1165" s="5"/>
      <c r="O1165" s="5"/>
      <c r="P1165" s="5"/>
      <c r="Q1165" s="5"/>
      <c r="R1165" s="5"/>
      <c r="S1165" s="5"/>
      <c r="T1165" s="5"/>
      <c r="U1165" s="5"/>
      <c r="V1165" s="5"/>
      <c r="W1165" s="5"/>
      <c r="X1165" s="5"/>
      <c r="Y1165" s="5"/>
      <c r="Z1165" s="5"/>
    </row>
    <row r="1166">
      <c r="A1166" s="13" t="str">
        <f>HYPERLINK("http://sigilathenaeum.tumblr.com/post/129716263812","I receive premonitions on the subject of my focus")</f>
        <v>I receive premonitions on the subject of my focus</v>
      </c>
      <c r="B1166" s="9" t="s">
        <v>1275</v>
      </c>
      <c r="C1166" s="5"/>
      <c r="D1166" s="5"/>
      <c r="E1166" s="5"/>
      <c r="F1166" s="5"/>
      <c r="G1166" s="5"/>
      <c r="H1166" s="5"/>
      <c r="I1166" s="5"/>
      <c r="J1166" s="5"/>
      <c r="K1166" s="5"/>
      <c r="L1166" s="5"/>
      <c r="M1166" s="5"/>
      <c r="N1166" s="5"/>
      <c r="O1166" s="5"/>
      <c r="P1166" s="5"/>
      <c r="Q1166" s="5"/>
      <c r="R1166" s="5"/>
      <c r="S1166" s="5"/>
      <c r="T1166" s="5"/>
      <c r="U1166" s="5"/>
      <c r="V1166" s="5"/>
      <c r="W1166" s="5"/>
      <c r="X1166" s="5"/>
      <c r="Y1166" s="5"/>
      <c r="Z1166" s="5"/>
    </row>
    <row r="1167">
      <c r="A1167" s="13" t="str">
        <f>HYPERLINK("http://sigilathenaeum.tumblr.com/post/129716263812","I frequently receive accurate and clear premonitions")</f>
        <v>I frequently receive accurate and clear premonitions</v>
      </c>
      <c r="B1167" s="9" t="s">
        <v>1275</v>
      </c>
      <c r="C1167" s="5"/>
      <c r="D1167" s="5"/>
      <c r="E1167" s="5"/>
      <c r="F1167" s="5"/>
      <c r="G1167" s="5"/>
      <c r="H1167" s="5"/>
      <c r="I1167" s="5"/>
      <c r="J1167" s="5"/>
      <c r="K1167" s="5"/>
      <c r="L1167" s="5"/>
      <c r="M1167" s="5"/>
      <c r="N1167" s="5"/>
      <c r="O1167" s="5"/>
      <c r="P1167" s="5"/>
      <c r="Q1167" s="5"/>
      <c r="R1167" s="5"/>
      <c r="S1167" s="5"/>
      <c r="T1167" s="5"/>
      <c r="U1167" s="5"/>
      <c r="V1167" s="5"/>
      <c r="W1167" s="5"/>
      <c r="X1167" s="5"/>
      <c r="Y1167" s="5"/>
      <c r="Z1167" s="5"/>
    </row>
    <row r="1168">
      <c r="A1168" s="5"/>
      <c r="B1168" s="5"/>
      <c r="C1168" s="5"/>
      <c r="D1168" s="5"/>
      <c r="E1168" s="5"/>
      <c r="F1168" s="5"/>
      <c r="G1168" s="5"/>
      <c r="H1168" s="5"/>
      <c r="I1168" s="5"/>
      <c r="J1168" s="5"/>
      <c r="K1168" s="5"/>
      <c r="L1168" s="5"/>
      <c r="M1168" s="5"/>
      <c r="N1168" s="5"/>
      <c r="O1168" s="5"/>
      <c r="P1168" s="5"/>
      <c r="Q1168" s="5"/>
      <c r="R1168" s="5"/>
      <c r="S1168" s="5"/>
      <c r="T1168" s="5"/>
      <c r="U1168" s="5"/>
      <c r="V1168" s="5"/>
      <c r="W1168" s="5"/>
      <c r="X1168" s="5"/>
      <c r="Y1168" s="5"/>
      <c r="Z1168" s="5"/>
    </row>
    <row r="1169">
      <c r="A1169" s="12" t="s">
        <v>1276</v>
      </c>
      <c r="B1169" s="7"/>
      <c r="C1169" s="7"/>
      <c r="D1169" s="7"/>
      <c r="E1169" s="7"/>
      <c r="F1169" s="7"/>
      <c r="G1169" s="7"/>
      <c r="H1169" s="7"/>
      <c r="I1169" s="7"/>
      <c r="J1169" s="7"/>
      <c r="K1169" s="7"/>
      <c r="L1169" s="7"/>
      <c r="M1169" s="7"/>
      <c r="N1169" s="7"/>
      <c r="O1169" s="7"/>
      <c r="P1169" s="7"/>
      <c r="Q1169" s="7"/>
      <c r="R1169" s="7"/>
      <c r="S1169" s="7"/>
      <c r="T1169" s="7"/>
      <c r="U1169" s="7"/>
      <c r="V1169" s="7"/>
      <c r="W1169" s="7"/>
      <c r="X1169" s="7"/>
      <c r="Y1169" s="7"/>
      <c r="Z1169" s="7"/>
    </row>
    <row r="1170">
      <c r="A1170" s="5"/>
      <c r="B1170" s="5"/>
      <c r="C1170" s="5"/>
      <c r="D1170" s="5"/>
      <c r="E1170" s="5"/>
      <c r="F1170" s="5"/>
      <c r="G1170" s="5"/>
      <c r="H1170" s="5"/>
      <c r="I1170" s="5"/>
      <c r="J1170" s="5"/>
      <c r="K1170" s="5"/>
      <c r="L1170" s="5"/>
      <c r="M1170" s="5"/>
      <c r="N1170" s="5"/>
      <c r="O1170" s="5"/>
      <c r="P1170" s="5"/>
      <c r="Q1170" s="5"/>
      <c r="R1170" s="5"/>
      <c r="S1170" s="5"/>
      <c r="T1170" s="5"/>
      <c r="U1170" s="5"/>
      <c r="V1170" s="5"/>
      <c r="W1170" s="5"/>
      <c r="X1170" s="5"/>
      <c r="Y1170" s="5"/>
      <c r="Z1170" s="5"/>
    </row>
    <row r="1171">
      <c r="A1171" s="13" t="str">
        <f>HYPERLINK("http://sigilathenaeum.tumblr.com/post/129304974902","I am not scared by authority")</f>
        <v>I am not scared by authority</v>
      </c>
      <c r="B1171" s="9" t="s">
        <v>331</v>
      </c>
      <c r="C1171" s="5"/>
      <c r="D1171" s="4" t="s">
        <v>6</v>
      </c>
      <c r="E1171" s="5"/>
      <c r="F1171" s="5"/>
      <c r="G1171" s="5"/>
      <c r="H1171" s="5"/>
      <c r="I1171" s="5"/>
      <c r="J1171" s="5"/>
      <c r="K1171" s="5"/>
      <c r="L1171" s="5"/>
      <c r="M1171" s="5"/>
      <c r="N1171" s="5"/>
      <c r="O1171" s="5"/>
      <c r="P1171" s="5"/>
      <c r="Q1171" s="5"/>
      <c r="R1171" s="5"/>
      <c r="S1171" s="5"/>
      <c r="T1171" s="5"/>
      <c r="U1171" s="5"/>
      <c r="V1171" s="5"/>
      <c r="W1171" s="5"/>
      <c r="X1171" s="5"/>
      <c r="Y1171" s="5"/>
      <c r="Z1171" s="5"/>
    </row>
    <row r="1172">
      <c r="A1172" s="13" t="str">
        <f>HYPERLINK("http://sigilathenaeum.tumblr.com/post/128671675072","I am protected from despair")</f>
        <v>I am protected from despair</v>
      </c>
      <c r="B1172" s="9" t="s">
        <v>1277</v>
      </c>
      <c r="C1172" s="5"/>
      <c r="D1172" s="5"/>
      <c r="E1172" s="5"/>
      <c r="F1172" s="5"/>
      <c r="G1172" s="5"/>
      <c r="H1172" s="5"/>
      <c r="I1172" s="5"/>
      <c r="J1172" s="5"/>
      <c r="K1172" s="5"/>
      <c r="L1172" s="5"/>
      <c r="M1172" s="5"/>
      <c r="N1172" s="5"/>
      <c r="O1172" s="5"/>
      <c r="P1172" s="5"/>
      <c r="Q1172" s="5"/>
      <c r="R1172" s="5"/>
      <c r="S1172" s="5"/>
      <c r="T1172" s="5"/>
      <c r="U1172" s="5"/>
      <c r="V1172" s="5"/>
      <c r="W1172" s="5"/>
      <c r="X1172" s="5"/>
      <c r="Y1172" s="5"/>
      <c r="Z1172" s="5"/>
    </row>
    <row r="1173">
      <c r="A1173" s="13" t="str">
        <f>HYPERLINK("http://sigilathenaeum.tumblr.com/post/128867281252","I am safe")</f>
        <v>I am safe</v>
      </c>
      <c r="B1173" s="9" t="s">
        <v>1278</v>
      </c>
      <c r="C1173" s="5"/>
      <c r="D1173" s="5"/>
      <c r="E1173" s="5"/>
      <c r="F1173" s="5"/>
      <c r="G1173" s="5"/>
      <c r="H1173" s="5"/>
      <c r="I1173" s="5"/>
      <c r="J1173" s="5"/>
      <c r="K1173" s="5"/>
      <c r="L1173" s="5"/>
      <c r="M1173" s="5"/>
      <c r="N1173" s="5"/>
      <c r="O1173" s="5"/>
      <c r="P1173" s="5"/>
      <c r="Q1173" s="5"/>
      <c r="R1173" s="5"/>
      <c r="S1173" s="5"/>
      <c r="T1173" s="5"/>
      <c r="U1173" s="5"/>
      <c r="V1173" s="5"/>
      <c r="W1173" s="5"/>
      <c r="X1173" s="5"/>
      <c r="Y1173" s="5"/>
      <c r="Z1173" s="5"/>
    </row>
    <row r="1174">
      <c r="A1174" s="13" t="str">
        <f>HYPERLINK("http://sigilathenaeum.tumblr.com/post/130787610617","I am protected")</f>
        <v>I am protected</v>
      </c>
      <c r="B1174" s="9" t="s">
        <v>1279</v>
      </c>
      <c r="C1174" s="5"/>
      <c r="D1174" s="5"/>
      <c r="E1174" s="5"/>
      <c r="F1174" s="5"/>
      <c r="G1174" s="5"/>
      <c r="H1174" s="5"/>
      <c r="I1174" s="5"/>
      <c r="J1174" s="5"/>
      <c r="K1174" s="5"/>
      <c r="L1174" s="5"/>
      <c r="M1174" s="5"/>
      <c r="N1174" s="5"/>
      <c r="O1174" s="5"/>
      <c r="P1174" s="5"/>
      <c r="Q1174" s="5"/>
      <c r="R1174" s="5"/>
      <c r="S1174" s="5"/>
      <c r="T1174" s="5"/>
      <c r="U1174" s="5"/>
      <c r="V1174" s="5"/>
      <c r="W1174" s="5"/>
      <c r="X1174" s="5"/>
      <c r="Y1174" s="5"/>
      <c r="Z1174" s="5"/>
    </row>
    <row r="1175">
      <c r="A1175" s="10" t="str">
        <f>HYPERLINK("http://sigilathenaeum.tumblr.com/post/165058705981","Safety and protection for ________")</f>
        <v>Safety and protection for ________</v>
      </c>
      <c r="B1175" s="9" t="s">
        <v>1280</v>
      </c>
      <c r="C1175" s="5"/>
      <c r="D1175" s="4" t="s">
        <v>6</v>
      </c>
      <c r="E1175" s="5"/>
      <c r="F1175" s="5"/>
      <c r="G1175" s="5"/>
      <c r="H1175" s="5"/>
      <c r="I1175" s="5"/>
      <c r="J1175" s="5"/>
      <c r="K1175" s="5"/>
      <c r="L1175" s="5"/>
      <c r="M1175" s="5"/>
      <c r="N1175" s="5"/>
      <c r="O1175" s="5"/>
      <c r="P1175" s="5"/>
      <c r="Q1175" s="5"/>
      <c r="R1175" s="5"/>
      <c r="S1175" s="5"/>
      <c r="T1175" s="5"/>
      <c r="U1175" s="5"/>
      <c r="V1175" s="5"/>
      <c r="W1175" s="5"/>
      <c r="X1175" s="5"/>
      <c r="Y1175" s="5"/>
      <c r="Z1175" s="5"/>
    </row>
    <row r="1176">
      <c r="A1176" s="13" t="str">
        <f>HYPERLINK("http://sigilathenaeum.tumblr.com/post/181410706170","I am protected, safe, and shielded from all negativity, harm, ill-will, or curses directed intentionally or unintentionally to me")</f>
        <v>I am protected, safe, and shielded from all negativity, harm, ill-will, or curses directed intentionally or unintentionally to me</v>
      </c>
      <c r="B1176" s="9" t="s">
        <v>1281</v>
      </c>
      <c r="C1176" s="5"/>
      <c r="D1176" s="4" t="s">
        <v>6</v>
      </c>
      <c r="E1176" s="5"/>
      <c r="F1176" s="5"/>
      <c r="G1176" s="5"/>
      <c r="H1176" s="5"/>
      <c r="I1176" s="5"/>
      <c r="J1176" s="5"/>
      <c r="K1176" s="5"/>
      <c r="L1176" s="5"/>
      <c r="M1176" s="5"/>
      <c r="N1176" s="5"/>
      <c r="O1176" s="5"/>
      <c r="P1176" s="5"/>
      <c r="Q1176" s="5"/>
      <c r="R1176" s="5"/>
      <c r="S1176" s="5"/>
      <c r="T1176" s="5"/>
      <c r="U1176" s="5"/>
      <c r="V1176" s="5"/>
      <c r="W1176" s="5"/>
      <c r="X1176" s="5"/>
      <c r="Y1176" s="5"/>
      <c r="Z1176" s="5"/>
    </row>
    <row r="1177">
      <c r="A1177" s="11" t="s">
        <v>1282</v>
      </c>
      <c r="B1177" s="9" t="s">
        <v>1283</v>
      </c>
      <c r="C1177" s="5"/>
      <c r="D1177" s="4" t="s">
        <v>6</v>
      </c>
      <c r="E1177" s="5"/>
      <c r="F1177" s="5"/>
      <c r="G1177" s="5"/>
      <c r="H1177" s="5"/>
      <c r="I1177" s="5"/>
      <c r="J1177" s="5"/>
      <c r="K1177" s="5"/>
      <c r="L1177" s="5"/>
      <c r="M1177" s="5"/>
      <c r="N1177" s="5"/>
      <c r="O1177" s="5"/>
      <c r="P1177" s="5"/>
      <c r="Q1177" s="5"/>
      <c r="R1177" s="5"/>
      <c r="S1177" s="5"/>
      <c r="T1177" s="5"/>
      <c r="U1177" s="5"/>
      <c r="V1177" s="5"/>
      <c r="W1177" s="5"/>
      <c r="X1177" s="5"/>
      <c r="Y1177" s="5"/>
      <c r="Z1177" s="5"/>
    </row>
    <row r="1178">
      <c r="A1178" s="10" t="str">
        <f>HYPERLINK("http://sigilathenaeum.tumblr.com/post/174469266787","Protection and happiness of LGBT+ people")</f>
        <v>Protection and happiness of LGBT+ people</v>
      </c>
      <c r="B1178" s="9" t="s">
        <v>1284</v>
      </c>
      <c r="C1178" s="5"/>
      <c r="D1178" s="4" t="s">
        <v>6</v>
      </c>
      <c r="E1178" s="5"/>
      <c r="F1178" s="5"/>
      <c r="G1178" s="5"/>
      <c r="H1178" s="5"/>
      <c r="I1178" s="5"/>
      <c r="J1178" s="5"/>
      <c r="K1178" s="5"/>
      <c r="L1178" s="5"/>
      <c r="M1178" s="5"/>
      <c r="N1178" s="5"/>
      <c r="O1178" s="5"/>
      <c r="P1178" s="5"/>
      <c r="Q1178" s="5"/>
      <c r="R1178" s="5"/>
      <c r="S1178" s="5"/>
      <c r="T1178" s="5"/>
      <c r="U1178" s="5"/>
      <c r="V1178" s="5"/>
      <c r="W1178" s="5"/>
      <c r="X1178" s="5"/>
      <c r="Y1178" s="5"/>
      <c r="Z1178" s="5"/>
    </row>
    <row r="1179">
      <c r="A1179" s="10" t="str">
        <f>HYPERLINK("http://sigilathenaeum.tumblr.com/post/166617837113","This person can feel the good energies I am sending")</f>
        <v>This person can feel the good energies I am sending</v>
      </c>
      <c r="B1179" s="9" t="s">
        <v>1285</v>
      </c>
      <c r="C1179" s="5"/>
      <c r="D1179" s="4" t="s">
        <v>6</v>
      </c>
      <c r="E1179" s="5"/>
      <c r="F1179" s="5"/>
      <c r="G1179" s="5"/>
      <c r="H1179" s="5"/>
      <c r="I1179" s="5"/>
      <c r="J1179" s="5"/>
      <c r="K1179" s="5"/>
      <c r="L1179" s="5"/>
      <c r="M1179" s="5"/>
      <c r="N1179" s="5"/>
      <c r="O1179" s="5"/>
      <c r="P1179" s="5"/>
      <c r="Q1179" s="5"/>
      <c r="R1179" s="5"/>
      <c r="S1179" s="5"/>
      <c r="T1179" s="5"/>
      <c r="U1179" s="5"/>
      <c r="V1179" s="5"/>
      <c r="W1179" s="5"/>
      <c r="X1179" s="5"/>
      <c r="Y1179" s="5"/>
      <c r="Z1179" s="5"/>
    </row>
    <row r="1180">
      <c r="A1180" s="10" t="str">
        <f>HYPERLINK("http://sigilathenaeum.tumblr.com/post/150182938797","This person is safe and happy")</f>
        <v>This person is safe and happy</v>
      </c>
      <c r="B1180" s="9" t="s">
        <v>1286</v>
      </c>
      <c r="C1180" s="5"/>
      <c r="D1180" s="5"/>
      <c r="E1180" s="5"/>
      <c r="F1180" s="5"/>
      <c r="G1180" s="5"/>
      <c r="H1180" s="5"/>
      <c r="I1180" s="5"/>
      <c r="J1180" s="5"/>
      <c r="K1180" s="5"/>
      <c r="L1180" s="5"/>
      <c r="M1180" s="5"/>
      <c r="N1180" s="5"/>
      <c r="O1180" s="5"/>
      <c r="P1180" s="5"/>
      <c r="Q1180" s="5"/>
      <c r="R1180" s="5"/>
      <c r="S1180" s="5"/>
      <c r="T1180" s="5"/>
      <c r="U1180" s="5"/>
      <c r="V1180" s="5"/>
      <c r="W1180" s="5"/>
      <c r="X1180" s="5"/>
      <c r="Y1180" s="5"/>
      <c r="Z1180" s="5"/>
    </row>
    <row r="1181">
      <c r="A1181" s="10" t="str">
        <f>HYPERLINK("http://sigilathenaeum.tumblr.com/post/165094458814","My loved ones and I are safe and protected from hurricanes")</f>
        <v>My loved ones and I are safe and protected from hurricanes</v>
      </c>
      <c r="B1181" s="9" t="s">
        <v>1287</v>
      </c>
      <c r="C1181" s="5"/>
      <c r="D1181" s="4" t="s">
        <v>6</v>
      </c>
      <c r="E1181" s="5"/>
      <c r="F1181" s="5"/>
      <c r="G1181" s="5"/>
      <c r="H1181" s="5"/>
      <c r="I1181" s="5"/>
      <c r="J1181" s="5"/>
      <c r="K1181" s="5"/>
      <c r="L1181" s="5"/>
      <c r="M1181" s="5"/>
      <c r="N1181" s="5"/>
      <c r="O1181" s="5"/>
      <c r="P1181" s="5"/>
      <c r="Q1181" s="5"/>
      <c r="R1181" s="5"/>
      <c r="S1181" s="5"/>
      <c r="T1181" s="5"/>
      <c r="U1181" s="5"/>
      <c r="V1181" s="5"/>
      <c r="W1181" s="5"/>
      <c r="X1181" s="5"/>
      <c r="Y1181" s="5"/>
      <c r="Z1181" s="5"/>
    </row>
    <row r="1182">
      <c r="A1182" s="10" t="str">
        <f>HYPERLINK("http://sigilathenaeum.tumblr.com/post/147141143594","My partner is safe from harm")</f>
        <v>My partner is safe from harm</v>
      </c>
      <c r="B1182" s="9" t="s">
        <v>1288</v>
      </c>
      <c r="C1182" s="5"/>
      <c r="D1182" s="5"/>
      <c r="E1182" s="5"/>
      <c r="F1182" s="5"/>
      <c r="G1182" s="5"/>
      <c r="H1182" s="5"/>
      <c r="I1182" s="5"/>
      <c r="J1182" s="5"/>
      <c r="K1182" s="5"/>
      <c r="L1182" s="5"/>
      <c r="M1182" s="5"/>
      <c r="N1182" s="5"/>
      <c r="O1182" s="5"/>
      <c r="P1182" s="5"/>
      <c r="Q1182" s="5"/>
      <c r="R1182" s="5"/>
      <c r="S1182" s="5"/>
      <c r="T1182" s="5"/>
      <c r="U1182" s="5"/>
      <c r="V1182" s="5"/>
      <c r="W1182" s="5"/>
      <c r="X1182" s="5"/>
      <c r="Y1182" s="5"/>
      <c r="Z1182" s="5"/>
    </row>
    <row r="1183">
      <c r="A1183" s="13" t="str">
        <f>HYPERLINK("http://sigilathenaeum.tumblr.com/post/157405214376","The ocean protects me")</f>
        <v>The ocean protects me</v>
      </c>
      <c r="B1183" s="9" t="s">
        <v>1289</v>
      </c>
      <c r="C1183" s="5"/>
      <c r="D1183" s="5"/>
      <c r="E1183" s="5"/>
      <c r="F1183" s="5"/>
      <c r="G1183" s="5"/>
      <c r="H1183" s="5"/>
      <c r="I1183" s="5"/>
      <c r="J1183" s="5"/>
      <c r="K1183" s="5"/>
      <c r="L1183" s="5"/>
      <c r="M1183" s="5"/>
      <c r="N1183" s="5"/>
      <c r="O1183" s="5"/>
      <c r="P1183" s="5"/>
      <c r="Q1183" s="5"/>
      <c r="R1183" s="5"/>
      <c r="S1183" s="5"/>
      <c r="T1183" s="5"/>
      <c r="U1183" s="5"/>
      <c r="V1183" s="5"/>
      <c r="W1183" s="5"/>
      <c r="X1183" s="5"/>
      <c r="Y1183" s="5"/>
      <c r="Z1183" s="5"/>
    </row>
    <row r="1184">
      <c r="A1184" s="13" t="str">
        <f>HYPERLINK("http://sigilathenaeum.tumblr.com/post/127988395727","Bullies cannot hurt me")</f>
        <v>Bullies cannot hurt me</v>
      </c>
      <c r="B1184" s="9" t="s">
        <v>1290</v>
      </c>
      <c r="C1184" s="5"/>
      <c r="D1184" s="5"/>
      <c r="E1184" s="5"/>
      <c r="F1184" s="5"/>
      <c r="G1184" s="5"/>
      <c r="H1184" s="5"/>
      <c r="I1184" s="5"/>
      <c r="J1184" s="5"/>
      <c r="K1184" s="5"/>
      <c r="L1184" s="5"/>
      <c r="M1184" s="5"/>
      <c r="N1184" s="5"/>
      <c r="O1184" s="5"/>
      <c r="P1184" s="5"/>
      <c r="Q1184" s="5"/>
      <c r="R1184" s="5"/>
      <c r="S1184" s="5"/>
      <c r="T1184" s="5"/>
      <c r="U1184" s="5"/>
      <c r="V1184" s="5"/>
      <c r="W1184" s="5"/>
      <c r="X1184" s="5"/>
      <c r="Y1184" s="5"/>
      <c r="Z1184" s="5"/>
    </row>
    <row r="1185">
      <c r="A1185" s="13" t="str">
        <f>HYPERLINK("http://sigilathenaeum.tumblr.com/post/143140359962","I am protected from bullying")</f>
        <v>I am protected from bullying</v>
      </c>
      <c r="B1185" s="9" t="s">
        <v>1291</v>
      </c>
      <c r="C1185" s="5"/>
      <c r="D1185" s="5"/>
      <c r="E1185" s="5"/>
      <c r="F1185" s="5"/>
      <c r="G1185" s="5"/>
      <c r="H1185" s="5"/>
      <c r="I1185" s="5"/>
      <c r="J1185" s="5"/>
      <c r="K1185" s="5"/>
      <c r="L1185" s="5"/>
      <c r="M1185" s="5"/>
      <c r="N1185" s="5"/>
      <c r="O1185" s="5"/>
      <c r="P1185" s="5"/>
      <c r="Q1185" s="5"/>
      <c r="R1185" s="5"/>
      <c r="S1185" s="5"/>
      <c r="T1185" s="5"/>
      <c r="U1185" s="5"/>
      <c r="V1185" s="5"/>
      <c r="W1185" s="5"/>
      <c r="X1185" s="5"/>
      <c r="Y1185" s="5"/>
      <c r="Z1185" s="5"/>
    </row>
    <row r="1186">
      <c r="A1186" s="10" t="str">
        <f>HYPERLINK("http://sigilathenaeum.tumblr.com/post/156456866351","I can share my future dreams without being bullied")</f>
        <v>I can share my future dreams without being bullied</v>
      </c>
      <c r="B1186" s="9" t="s">
        <v>1292</v>
      </c>
      <c r="C1186" s="5"/>
      <c r="D1186" s="5"/>
      <c r="E1186" s="5"/>
      <c r="F1186" s="5"/>
      <c r="G1186" s="5"/>
      <c r="H1186" s="5"/>
      <c r="I1186" s="5"/>
      <c r="J1186" s="5"/>
      <c r="K1186" s="5"/>
      <c r="L1186" s="5"/>
      <c r="M1186" s="5"/>
      <c r="N1186" s="5"/>
      <c r="O1186" s="5"/>
      <c r="P1186" s="5"/>
      <c r="Q1186" s="5"/>
      <c r="R1186" s="5"/>
      <c r="S1186" s="5"/>
      <c r="T1186" s="5"/>
      <c r="U1186" s="5"/>
      <c r="V1186" s="5"/>
      <c r="W1186" s="5"/>
      <c r="X1186" s="5"/>
      <c r="Y1186" s="5"/>
      <c r="Z1186" s="5"/>
    </row>
    <row r="1187">
      <c r="A1187" s="10" t="str">
        <f>HYPERLINK("http://sigilathenaeum.tumblr.com/post/159842501223","Peace and love to all who enter here")</f>
        <v>Peace and love to all who enter here</v>
      </c>
      <c r="B1187" s="9" t="s">
        <v>1293</v>
      </c>
      <c r="C1187" s="5"/>
      <c r="D1187" s="5"/>
      <c r="E1187" s="5"/>
      <c r="F1187" s="5"/>
      <c r="G1187" s="5"/>
      <c r="H1187" s="5"/>
      <c r="I1187" s="5"/>
      <c r="J1187" s="5"/>
      <c r="K1187" s="5"/>
      <c r="L1187" s="5"/>
      <c r="M1187" s="5"/>
      <c r="N1187" s="5"/>
      <c r="O1187" s="5"/>
      <c r="P1187" s="5"/>
      <c r="Q1187" s="5"/>
      <c r="R1187" s="5"/>
      <c r="S1187" s="5"/>
      <c r="T1187" s="5"/>
      <c r="U1187" s="5"/>
      <c r="V1187" s="5"/>
      <c r="W1187" s="5"/>
      <c r="X1187" s="5"/>
      <c r="Y1187" s="5"/>
      <c r="Z1187" s="5"/>
    </row>
    <row r="1188">
      <c r="A1188" s="10" t="str">
        <f>HYPERLINK("http://sigilathenaeum.tumblr.com/post/162317587667","I live in peace")</f>
        <v>I live in peace</v>
      </c>
      <c r="B1188" s="9" t="s">
        <v>1294</v>
      </c>
      <c r="C1188" s="5"/>
      <c r="D1188" s="5"/>
      <c r="E1188" s="5"/>
      <c r="F1188" s="5"/>
      <c r="G1188" s="5"/>
      <c r="H1188" s="5"/>
      <c r="I1188" s="5"/>
      <c r="J1188" s="5"/>
      <c r="K1188" s="5"/>
      <c r="L1188" s="5"/>
      <c r="M1188" s="5"/>
      <c r="N1188" s="5"/>
      <c r="O1188" s="5"/>
      <c r="P1188" s="5"/>
      <c r="Q1188" s="5"/>
      <c r="R1188" s="5"/>
      <c r="S1188" s="5"/>
      <c r="T1188" s="5"/>
      <c r="U1188" s="5"/>
      <c r="V1188" s="5"/>
      <c r="W1188" s="5"/>
      <c r="X1188" s="5"/>
      <c r="Y1188" s="5"/>
      <c r="Z1188" s="5"/>
    </row>
    <row r="1189">
      <c r="A1189" s="13" t="str">
        <f>HYPERLINK("http://sigilathenaeum.tumblr.com/post/129735067642","Fuck off")</f>
        <v>Fuck off</v>
      </c>
      <c r="B1189" s="9" t="s">
        <v>1295</v>
      </c>
      <c r="C1189" s="5"/>
      <c r="D1189" s="4" t="s">
        <v>6</v>
      </c>
      <c r="E1189" s="5"/>
      <c r="F1189" s="5"/>
      <c r="G1189" s="5"/>
      <c r="H1189" s="5"/>
      <c r="I1189" s="5"/>
      <c r="J1189" s="5"/>
      <c r="K1189" s="5"/>
      <c r="L1189" s="5"/>
      <c r="M1189" s="5"/>
      <c r="N1189" s="5"/>
      <c r="O1189" s="5"/>
      <c r="P1189" s="5"/>
      <c r="Q1189" s="5"/>
      <c r="R1189" s="5"/>
      <c r="S1189" s="5"/>
      <c r="T1189" s="5"/>
      <c r="U1189" s="5"/>
      <c r="V1189" s="5"/>
      <c r="W1189" s="5"/>
      <c r="X1189" s="5"/>
      <c r="Y1189" s="5"/>
      <c r="Z1189" s="5"/>
    </row>
    <row r="1190">
      <c r="A1190" s="10" t="str">
        <f>HYPERLINK("http://sigilathenaeum.tumblr.com/post/161248760422","Fuck off (made with Desert Runes alphabet)")</f>
        <v>Fuck off (made with Desert Runes alphabet)</v>
      </c>
      <c r="B1190" s="9" t="s">
        <v>1296</v>
      </c>
      <c r="C1190" s="5"/>
      <c r="D1190" s="5"/>
      <c r="E1190" s="5"/>
      <c r="F1190" s="5"/>
      <c r="G1190" s="5"/>
      <c r="H1190" s="5"/>
      <c r="I1190" s="5"/>
      <c r="J1190" s="5"/>
      <c r="K1190" s="5"/>
      <c r="L1190" s="5"/>
      <c r="M1190" s="5"/>
      <c r="N1190" s="5"/>
      <c r="O1190" s="5"/>
      <c r="P1190" s="5"/>
      <c r="Q1190" s="5"/>
      <c r="R1190" s="5"/>
      <c r="S1190" s="5"/>
      <c r="T1190" s="5"/>
      <c r="U1190" s="5"/>
      <c r="V1190" s="5"/>
      <c r="W1190" s="5"/>
      <c r="X1190" s="5"/>
      <c r="Y1190" s="5"/>
      <c r="Z1190" s="5"/>
    </row>
    <row r="1191">
      <c r="A1191" s="10" t="str">
        <f>HYPERLINK("http://sigilathenaeum.tumblr.com/post/159842501223","Protection from the darkness")</f>
        <v>Protection from the darkness</v>
      </c>
      <c r="B1191" s="9" t="s">
        <v>1293</v>
      </c>
      <c r="C1191" s="5"/>
      <c r="D1191" s="5"/>
      <c r="E1191" s="5"/>
      <c r="F1191" s="5"/>
      <c r="G1191" s="5"/>
      <c r="H1191" s="5"/>
      <c r="I1191" s="5"/>
      <c r="J1191" s="5"/>
      <c r="K1191" s="5"/>
      <c r="L1191" s="5"/>
      <c r="M1191" s="5"/>
      <c r="N1191" s="5"/>
      <c r="O1191" s="5"/>
      <c r="P1191" s="5"/>
      <c r="Q1191" s="5"/>
      <c r="R1191" s="5"/>
      <c r="S1191" s="5"/>
      <c r="T1191" s="5"/>
      <c r="U1191" s="5"/>
      <c r="V1191" s="5"/>
      <c r="W1191" s="5"/>
      <c r="X1191" s="5"/>
      <c r="Y1191" s="5"/>
      <c r="Z1191" s="5"/>
    </row>
    <row r="1192">
      <c r="A1192" s="13" t="str">
        <f>HYPERLINK("http://sigilathenaeum.tumblr.com/post/129734681262","My notebooks are left alone")</f>
        <v>My notebooks are left alone</v>
      </c>
      <c r="B1192" s="9" t="s">
        <v>1297</v>
      </c>
      <c r="C1192" s="5"/>
      <c r="D1192" s="5"/>
      <c r="E1192" s="5"/>
      <c r="F1192" s="5"/>
      <c r="G1192" s="5"/>
      <c r="H1192" s="5"/>
      <c r="I1192" s="5"/>
      <c r="J1192" s="5"/>
      <c r="K1192" s="5"/>
      <c r="L1192" s="5"/>
      <c r="M1192" s="5"/>
      <c r="N1192" s="5"/>
      <c r="O1192" s="5"/>
      <c r="P1192" s="5"/>
      <c r="Q1192" s="5"/>
      <c r="R1192" s="5"/>
      <c r="S1192" s="5"/>
      <c r="T1192" s="5"/>
      <c r="U1192" s="5"/>
      <c r="V1192" s="5"/>
      <c r="W1192" s="5"/>
      <c r="X1192" s="5"/>
      <c r="Y1192" s="5"/>
      <c r="Z1192" s="5"/>
    </row>
    <row r="1193">
      <c r="A1193" s="13" t="str">
        <f>HYPERLINK("http://sigilathenaeum.tumblr.com/post/128138181577","The dark of the void shields me from unwanted eyes")</f>
        <v>The dark of the void shields me from unwanted eyes</v>
      </c>
      <c r="B1193" s="9" t="s">
        <v>1298</v>
      </c>
      <c r="C1193" s="5"/>
      <c r="D1193" s="5"/>
      <c r="E1193" s="5"/>
      <c r="F1193" s="5"/>
      <c r="G1193" s="5"/>
      <c r="H1193" s="5"/>
      <c r="I1193" s="5"/>
      <c r="J1193" s="5"/>
      <c r="K1193" s="5"/>
      <c r="L1193" s="5"/>
      <c r="M1193" s="5"/>
      <c r="N1193" s="5"/>
      <c r="O1193" s="5"/>
      <c r="P1193" s="5"/>
      <c r="Q1193" s="5"/>
      <c r="R1193" s="5"/>
      <c r="S1193" s="5"/>
      <c r="T1193" s="5"/>
      <c r="U1193" s="5"/>
      <c r="V1193" s="5"/>
      <c r="W1193" s="5"/>
      <c r="X1193" s="5"/>
      <c r="Y1193" s="5"/>
      <c r="Z1193" s="5"/>
    </row>
    <row r="1194">
      <c r="A1194" s="13" t="str">
        <f>HYPERLINK("http://sigilathenaeum.tumblr.com/post/128137625127","I avoid drama")</f>
        <v>I avoid drama</v>
      </c>
      <c r="B1194" s="9" t="s">
        <v>1299</v>
      </c>
      <c r="C1194" s="5"/>
      <c r="D1194" s="5"/>
      <c r="E1194" s="5"/>
      <c r="F1194" s="5"/>
      <c r="G1194" s="5"/>
      <c r="H1194" s="5"/>
      <c r="I1194" s="5"/>
      <c r="J1194" s="5"/>
      <c r="K1194" s="5"/>
      <c r="L1194" s="5"/>
      <c r="M1194" s="5"/>
      <c r="N1194" s="5"/>
      <c r="O1194" s="5"/>
      <c r="P1194" s="5"/>
      <c r="Q1194" s="5"/>
      <c r="R1194" s="5"/>
      <c r="S1194" s="5"/>
      <c r="T1194" s="5"/>
      <c r="U1194" s="5"/>
      <c r="V1194" s="5"/>
      <c r="W1194" s="5"/>
      <c r="X1194" s="5"/>
      <c r="Y1194" s="5"/>
      <c r="Z1194" s="5"/>
    </row>
    <row r="1195">
      <c r="A1195" s="13" t="str">
        <f>HYPERLINK("http://sigilathenaeum.tumblr.com/post/129383198072","My mother’s anger will not perpetuate negativity in me")</f>
        <v>My mother’s anger will not perpetuate negativity in me</v>
      </c>
      <c r="B1195" s="9" t="s">
        <v>1300</v>
      </c>
      <c r="C1195" s="5"/>
      <c r="D1195" s="5"/>
      <c r="E1195" s="5"/>
      <c r="F1195" s="5"/>
      <c r="G1195" s="5"/>
      <c r="H1195" s="5"/>
      <c r="I1195" s="5"/>
      <c r="J1195" s="5"/>
      <c r="K1195" s="5"/>
      <c r="L1195" s="5"/>
      <c r="M1195" s="5"/>
      <c r="N1195" s="5"/>
      <c r="O1195" s="5"/>
      <c r="P1195" s="5"/>
      <c r="Q1195" s="5"/>
      <c r="R1195" s="5"/>
      <c r="S1195" s="5"/>
      <c r="T1195" s="5"/>
      <c r="U1195" s="5"/>
      <c r="V1195" s="5"/>
      <c r="W1195" s="5"/>
      <c r="X1195" s="5"/>
      <c r="Y1195" s="5"/>
      <c r="Z1195" s="5"/>
    </row>
    <row r="1196">
      <c r="A1196" s="13" t="str">
        <f>HYPERLINK("http://sigilathenaeum.tumblr.com/post/130580183467","I am protected from the gossip of others")</f>
        <v>I am protected from the gossip of others</v>
      </c>
      <c r="B1196" s="9" t="s">
        <v>1301</v>
      </c>
      <c r="C1196" s="5"/>
      <c r="D1196" s="5"/>
      <c r="E1196" s="5"/>
      <c r="F1196" s="5"/>
      <c r="G1196" s="5"/>
      <c r="H1196" s="5"/>
      <c r="I1196" s="5"/>
      <c r="J1196" s="5"/>
      <c r="K1196" s="5"/>
      <c r="L1196" s="5"/>
      <c r="M1196" s="5"/>
      <c r="N1196" s="5"/>
      <c r="O1196" s="5"/>
      <c r="P1196" s="5"/>
      <c r="Q1196" s="5"/>
      <c r="R1196" s="5"/>
      <c r="S1196" s="5"/>
      <c r="T1196" s="5"/>
      <c r="U1196" s="5"/>
      <c r="V1196" s="5"/>
      <c r="W1196" s="5"/>
      <c r="X1196" s="5"/>
      <c r="Y1196" s="5"/>
      <c r="Z1196" s="5"/>
    </row>
    <row r="1197">
      <c r="A1197" s="13" t="str">
        <f>HYPERLINK("http://sigilathenaeum.tumblr.com/post/130628165177","I am protected from ableism")</f>
        <v>I am protected from ableism</v>
      </c>
      <c r="B1197" s="9" t="s">
        <v>1302</v>
      </c>
      <c r="C1197" s="5"/>
      <c r="D1197" s="5"/>
      <c r="E1197" s="5"/>
      <c r="F1197" s="5"/>
      <c r="G1197" s="5"/>
      <c r="H1197" s="5"/>
      <c r="I1197" s="5"/>
      <c r="J1197" s="5"/>
      <c r="K1197" s="5"/>
      <c r="L1197" s="5"/>
      <c r="M1197" s="5"/>
      <c r="N1197" s="5"/>
      <c r="O1197" s="5"/>
      <c r="P1197" s="5"/>
      <c r="Q1197" s="5"/>
      <c r="R1197" s="5"/>
      <c r="S1197" s="5"/>
      <c r="T1197" s="5"/>
      <c r="U1197" s="5"/>
      <c r="V1197" s="5"/>
      <c r="W1197" s="5"/>
      <c r="X1197" s="5"/>
      <c r="Y1197" s="5"/>
      <c r="Z1197" s="5"/>
    </row>
    <row r="1198">
      <c r="A1198" s="13" t="str">
        <f>HYPERLINK("http://sigilathenaeum.tumblr.com/post/130628072067","Do not mess with me")</f>
        <v>Do not mess with me</v>
      </c>
      <c r="B1198" s="9" t="s">
        <v>1303</v>
      </c>
      <c r="C1198" s="5"/>
      <c r="D1198" s="5"/>
      <c r="E1198" s="5"/>
      <c r="F1198" s="5"/>
      <c r="G1198" s="5"/>
      <c r="H1198" s="5"/>
      <c r="I1198" s="5"/>
      <c r="J1198" s="5"/>
      <c r="K1198" s="5"/>
      <c r="L1198" s="5"/>
      <c r="M1198" s="5"/>
      <c r="N1198" s="5"/>
      <c r="O1198" s="5"/>
      <c r="P1198" s="5"/>
      <c r="Q1198" s="5"/>
      <c r="R1198" s="5"/>
      <c r="S1198" s="5"/>
      <c r="T1198" s="5"/>
      <c r="U1198" s="5"/>
      <c r="V1198" s="5"/>
      <c r="W1198" s="5"/>
      <c r="X1198" s="5"/>
      <c r="Y1198" s="5"/>
      <c r="Z1198" s="5"/>
    </row>
    <row r="1199">
      <c r="A1199" s="10" t="str">
        <f>HYPERLINK("http://sigilathenaeum.tumblr.com/post/146084916882","I am safe at Pride")</f>
        <v>I am safe at Pride</v>
      </c>
      <c r="B1199" s="9" t="s">
        <v>1304</v>
      </c>
      <c r="C1199" s="5"/>
      <c r="D1199" s="5"/>
      <c r="E1199" s="5"/>
      <c r="F1199" s="5"/>
      <c r="G1199" s="5"/>
      <c r="H1199" s="5"/>
      <c r="I1199" s="5"/>
      <c r="J1199" s="5"/>
      <c r="K1199" s="5"/>
      <c r="L1199" s="5"/>
      <c r="M1199" s="5"/>
      <c r="N1199" s="5"/>
      <c r="O1199" s="5"/>
      <c r="P1199" s="5"/>
      <c r="Q1199" s="5"/>
      <c r="R1199" s="5"/>
      <c r="S1199" s="5"/>
      <c r="T1199" s="5"/>
      <c r="U1199" s="5"/>
      <c r="V1199" s="5"/>
      <c r="W1199" s="5"/>
      <c r="X1199" s="5"/>
      <c r="Y1199" s="5"/>
      <c r="Z1199" s="5"/>
    </row>
    <row r="1200">
      <c r="A1200" s="10" t="str">
        <f>HYPERLINK("http://sigilathenaeum.tumblr.com/post/149292764202","My coming out is safe and successful")</f>
        <v>My coming out is safe and successful</v>
      </c>
      <c r="B1200" s="9" t="s">
        <v>1305</v>
      </c>
      <c r="C1200" s="5"/>
      <c r="D1200" s="5"/>
      <c r="E1200" s="5"/>
      <c r="F1200" s="5"/>
      <c r="G1200" s="5"/>
      <c r="H1200" s="5"/>
      <c r="I1200" s="5"/>
      <c r="J1200" s="5"/>
      <c r="K1200" s="5"/>
      <c r="L1200" s="5"/>
      <c r="M1200" s="5"/>
      <c r="N1200" s="5"/>
      <c r="O1200" s="5"/>
      <c r="P1200" s="5"/>
      <c r="Q1200" s="5"/>
      <c r="R1200" s="5"/>
      <c r="S1200" s="5"/>
      <c r="T1200" s="5"/>
      <c r="U1200" s="5"/>
      <c r="V1200" s="5"/>
      <c r="W1200" s="5"/>
      <c r="X1200" s="5"/>
      <c r="Y1200" s="5"/>
      <c r="Z1200" s="5"/>
    </row>
    <row r="1201">
      <c r="A1201" s="10" t="str">
        <f>HYPERLINK("http://sigilathenaeum.tumblr.com/post/174988905988","I have come out to my parents easily and with the support I need")</f>
        <v>I have come out to my parents easily and with the support I need</v>
      </c>
      <c r="B1201" s="9" t="s">
        <v>1306</v>
      </c>
      <c r="C1201" s="5"/>
      <c r="D1201" s="4" t="s">
        <v>6</v>
      </c>
      <c r="E1201" s="5"/>
      <c r="F1201" s="5"/>
      <c r="G1201" s="5"/>
      <c r="H1201" s="5"/>
      <c r="I1201" s="5"/>
      <c r="J1201" s="5"/>
      <c r="K1201" s="5"/>
      <c r="L1201" s="5"/>
      <c r="M1201" s="5"/>
      <c r="N1201" s="5"/>
      <c r="O1201" s="5"/>
      <c r="P1201" s="5"/>
      <c r="Q1201" s="5"/>
      <c r="R1201" s="5"/>
      <c r="S1201" s="5"/>
      <c r="T1201" s="5"/>
      <c r="U1201" s="5"/>
      <c r="V1201" s="5"/>
      <c r="W1201" s="5"/>
      <c r="X1201" s="5"/>
      <c r="Y1201" s="5"/>
      <c r="Z1201" s="5"/>
    </row>
    <row r="1202">
      <c r="A1202" s="13" t="str">
        <f>HYPERLINK("http://sigilathenaeum.tumblr.com/post/141407519122","This place is protected")</f>
        <v>This place is protected</v>
      </c>
      <c r="B1202" s="9" t="s">
        <v>1307</v>
      </c>
      <c r="C1202" s="5"/>
      <c r="D1202" s="5"/>
      <c r="E1202" s="5"/>
      <c r="F1202" s="5"/>
      <c r="G1202" s="5"/>
      <c r="H1202" s="5"/>
      <c r="I1202" s="5"/>
      <c r="J1202" s="5"/>
      <c r="K1202" s="5"/>
      <c r="L1202" s="5"/>
      <c r="M1202" s="5"/>
      <c r="N1202" s="5"/>
      <c r="O1202" s="5"/>
      <c r="P1202" s="5"/>
      <c r="Q1202" s="5"/>
      <c r="R1202" s="5"/>
      <c r="S1202" s="5"/>
      <c r="T1202" s="5"/>
      <c r="U1202" s="5"/>
      <c r="V1202" s="5"/>
      <c r="W1202" s="5"/>
      <c r="X1202" s="5"/>
      <c r="Y1202" s="5"/>
      <c r="Z1202" s="5"/>
    </row>
    <row r="1203">
      <c r="A1203" s="10" t="str">
        <f>HYPERLINK("http://sigilathenaeum.tumblr.com/post/144585165472","Only love may enter here")</f>
        <v>Only love may enter here</v>
      </c>
      <c r="B1203" s="9" t="s">
        <v>1308</v>
      </c>
      <c r="C1203" s="5"/>
      <c r="D1203" s="5"/>
      <c r="E1203" s="5"/>
      <c r="F1203" s="5"/>
      <c r="G1203" s="5"/>
      <c r="H1203" s="5"/>
      <c r="I1203" s="5"/>
      <c r="J1203" s="5"/>
      <c r="K1203" s="5"/>
      <c r="L1203" s="5"/>
      <c r="M1203" s="5"/>
      <c r="N1203" s="5"/>
      <c r="O1203" s="5"/>
      <c r="P1203" s="5"/>
      <c r="Q1203" s="5"/>
      <c r="R1203" s="5"/>
      <c r="S1203" s="5"/>
      <c r="T1203" s="5"/>
      <c r="U1203" s="5"/>
      <c r="V1203" s="5"/>
      <c r="W1203" s="5"/>
      <c r="X1203" s="5"/>
      <c r="Y1203" s="5"/>
      <c r="Z1203" s="5"/>
    </row>
    <row r="1204">
      <c r="A1204" s="13" t="str">
        <f>HYPERLINK("http://sigilathenaeum.tumblr.com/post/130857403952","We are left alone, have our freedom, and are rid of negativity, forever")</f>
        <v>We are left alone, have our freedom, and are rid of negativity, forever</v>
      </c>
      <c r="B1204" s="9" t="s">
        <v>1309</v>
      </c>
      <c r="C1204" s="5"/>
      <c r="D1204" s="5"/>
      <c r="E1204" s="5"/>
      <c r="F1204" s="5"/>
      <c r="G1204" s="5"/>
      <c r="H1204" s="5"/>
      <c r="I1204" s="5"/>
      <c r="J1204" s="5"/>
      <c r="K1204" s="5"/>
      <c r="L1204" s="5"/>
      <c r="M1204" s="5"/>
      <c r="N1204" s="5"/>
      <c r="O1204" s="5"/>
      <c r="P1204" s="5"/>
      <c r="Q1204" s="5"/>
      <c r="R1204" s="5"/>
      <c r="S1204" s="5"/>
      <c r="T1204" s="5"/>
      <c r="U1204" s="5"/>
      <c r="V1204" s="5"/>
      <c r="W1204" s="5"/>
      <c r="X1204" s="5"/>
      <c r="Y1204" s="5"/>
      <c r="Z1204" s="5"/>
    </row>
    <row r="1205">
      <c r="A1205" s="13" t="str">
        <f>HYPERLINK("http://sigilathenaeum.tumblr.com/post/130907573507","I am powerful and intimidating and no one wants to mess with me")</f>
        <v>I am powerful and intimidating and no one wants to mess with me</v>
      </c>
      <c r="B1205" s="9" t="s">
        <v>1310</v>
      </c>
      <c r="C1205" s="5"/>
      <c r="D1205" s="5"/>
      <c r="E1205" s="5"/>
      <c r="F1205" s="5"/>
      <c r="G1205" s="5"/>
      <c r="H1205" s="5"/>
      <c r="I1205" s="5"/>
      <c r="J1205" s="5"/>
      <c r="K1205" s="5"/>
      <c r="L1205" s="5"/>
      <c r="M1205" s="5"/>
      <c r="N1205" s="5"/>
      <c r="O1205" s="5"/>
      <c r="P1205" s="5"/>
      <c r="Q1205" s="5"/>
      <c r="R1205" s="5"/>
      <c r="S1205" s="5"/>
      <c r="T1205" s="5"/>
      <c r="U1205" s="5"/>
      <c r="V1205" s="5"/>
      <c r="W1205" s="5"/>
      <c r="X1205" s="5"/>
      <c r="Y1205" s="5"/>
      <c r="Z1205" s="5"/>
    </row>
    <row r="1206">
      <c r="A1206" s="13" t="str">
        <f>HYPERLINK("http://sigilathenaeum.tumblr.com/post/130907456482","This grimoire is protected")</f>
        <v>This grimoire is protected</v>
      </c>
      <c r="B1206" s="9" t="s">
        <v>1311</v>
      </c>
      <c r="C1206" s="5"/>
      <c r="D1206" s="5"/>
      <c r="E1206" s="5"/>
      <c r="F1206" s="5"/>
      <c r="G1206" s="5"/>
      <c r="H1206" s="5"/>
      <c r="I1206" s="5"/>
      <c r="J1206" s="5"/>
      <c r="K1206" s="5"/>
      <c r="L1206" s="5"/>
      <c r="M1206" s="5"/>
      <c r="N1206" s="5"/>
      <c r="O1206" s="5"/>
      <c r="P1206" s="5"/>
      <c r="Q1206" s="5"/>
      <c r="R1206" s="5"/>
      <c r="S1206" s="5"/>
      <c r="T1206" s="5"/>
      <c r="U1206" s="5"/>
      <c r="V1206" s="5"/>
      <c r="W1206" s="5"/>
      <c r="X1206" s="5"/>
      <c r="Y1206" s="5"/>
      <c r="Z1206" s="5"/>
    </row>
    <row r="1207">
      <c r="A1207" s="13" t="str">
        <f>HYPERLINK("http://sigilathenaeum.tumblr.com/post/130374015732","I am protected from prying eyes")</f>
        <v>I am protected from prying eyes</v>
      </c>
      <c r="B1207" s="9" t="s">
        <v>1312</v>
      </c>
      <c r="C1207" s="5"/>
      <c r="D1207" s="5"/>
      <c r="E1207" s="5"/>
      <c r="F1207" s="5"/>
      <c r="G1207" s="5"/>
      <c r="H1207" s="5"/>
      <c r="I1207" s="5"/>
      <c r="J1207" s="5"/>
      <c r="K1207" s="5"/>
      <c r="L1207" s="5"/>
      <c r="M1207" s="5"/>
      <c r="N1207" s="5"/>
      <c r="O1207" s="5"/>
      <c r="P1207" s="5"/>
      <c r="Q1207" s="5"/>
      <c r="R1207" s="5"/>
      <c r="S1207" s="5"/>
      <c r="T1207" s="5"/>
      <c r="U1207" s="5"/>
      <c r="V1207" s="5"/>
      <c r="W1207" s="5"/>
      <c r="X1207" s="5"/>
      <c r="Y1207" s="5"/>
      <c r="Z1207" s="5"/>
    </row>
    <row r="1208">
      <c r="A1208" s="13" t="str">
        <f>HYPERLINK("http://sigilathenaeum.tumblr.com/post/131585544257","This Book of Shadows is protected")</f>
        <v>This Book of Shadows is protected</v>
      </c>
      <c r="B1208" s="9" t="s">
        <v>1313</v>
      </c>
      <c r="C1208" s="5"/>
      <c r="D1208" s="5"/>
      <c r="E1208" s="5"/>
      <c r="F1208" s="5"/>
      <c r="G1208" s="5"/>
      <c r="H1208" s="5"/>
      <c r="I1208" s="5"/>
      <c r="J1208" s="5"/>
      <c r="K1208" s="5"/>
      <c r="L1208" s="5"/>
      <c r="M1208" s="5"/>
      <c r="N1208" s="5"/>
      <c r="O1208" s="5"/>
      <c r="P1208" s="5"/>
      <c r="Q1208" s="5"/>
      <c r="R1208" s="5"/>
      <c r="S1208" s="5"/>
      <c r="T1208" s="5"/>
      <c r="U1208" s="5"/>
      <c r="V1208" s="5"/>
      <c r="W1208" s="5"/>
      <c r="X1208" s="5"/>
      <c r="Y1208" s="5"/>
      <c r="Z1208" s="5"/>
    </row>
    <row r="1209">
      <c r="A1209" s="13" t="str">
        <f>HYPERLINK("http://sigilathenaeum.tumblr.com/post/137172320367","Others respect my things and do not damage them")</f>
        <v>Others respect my things and do not damage them</v>
      </c>
      <c r="B1209" s="9" t="s">
        <v>1314</v>
      </c>
      <c r="C1209" s="5"/>
      <c r="D1209" s="5"/>
      <c r="E1209" s="5"/>
      <c r="F1209" s="5"/>
      <c r="G1209" s="5"/>
      <c r="H1209" s="5"/>
      <c r="I1209" s="5"/>
      <c r="J1209" s="5"/>
      <c r="K1209" s="5"/>
      <c r="L1209" s="5"/>
      <c r="M1209" s="5"/>
      <c r="N1209" s="5"/>
      <c r="O1209" s="5"/>
      <c r="P1209" s="5"/>
      <c r="Q1209" s="5"/>
      <c r="R1209" s="5"/>
      <c r="S1209" s="5"/>
      <c r="T1209" s="5"/>
      <c r="U1209" s="5"/>
      <c r="V1209" s="5"/>
      <c r="W1209" s="5"/>
      <c r="X1209" s="5"/>
      <c r="Y1209" s="5"/>
      <c r="Z1209" s="5"/>
    </row>
    <row r="1210">
      <c r="A1210" s="13" t="str">
        <f>HYPERLINK("http://sigilathenaeum.tumblr.com/post/131656192702","People do not notice me")</f>
        <v>People do not notice me</v>
      </c>
      <c r="B1210" s="9" t="s">
        <v>1315</v>
      </c>
      <c r="C1210" s="5"/>
      <c r="D1210" s="5"/>
      <c r="E1210" s="5"/>
      <c r="F1210" s="5"/>
      <c r="G1210" s="5"/>
      <c r="H1210" s="5"/>
      <c r="I1210" s="5"/>
      <c r="J1210" s="5"/>
      <c r="K1210" s="5"/>
      <c r="L1210" s="5"/>
      <c r="M1210" s="5"/>
      <c r="N1210" s="5"/>
      <c r="O1210" s="5"/>
      <c r="P1210" s="5"/>
      <c r="Q1210" s="5"/>
      <c r="R1210" s="5"/>
      <c r="S1210" s="5"/>
      <c r="T1210" s="5"/>
      <c r="U1210" s="5"/>
      <c r="V1210" s="5"/>
      <c r="W1210" s="5"/>
      <c r="X1210" s="5"/>
      <c r="Y1210" s="5"/>
      <c r="Z1210" s="5"/>
    </row>
    <row r="1211">
      <c r="A1211" s="10" t="str">
        <f>HYPERLINK("http://sigilathenaeum.tumblr.com/post/154440401481","Strangers do not look at me")</f>
        <v>Strangers do not look at me</v>
      </c>
      <c r="B1211" s="9" t="s">
        <v>1316</v>
      </c>
      <c r="C1211" s="5"/>
      <c r="D1211" s="5"/>
      <c r="E1211" s="5"/>
      <c r="F1211" s="5"/>
      <c r="G1211" s="5"/>
      <c r="H1211" s="5"/>
      <c r="I1211" s="5"/>
      <c r="J1211" s="5"/>
      <c r="K1211" s="5"/>
      <c r="L1211" s="5"/>
      <c r="M1211" s="5"/>
      <c r="N1211" s="5"/>
      <c r="O1211" s="5"/>
      <c r="P1211" s="5"/>
      <c r="Q1211" s="5"/>
      <c r="R1211" s="5"/>
      <c r="S1211" s="5"/>
      <c r="T1211" s="5"/>
      <c r="U1211" s="5"/>
      <c r="V1211" s="5"/>
      <c r="W1211" s="5"/>
      <c r="X1211" s="5"/>
      <c r="Y1211" s="5"/>
      <c r="Z1211" s="5"/>
    </row>
    <row r="1212">
      <c r="A1212" s="13" t="str">
        <f>HYPERLINK("http://sigilathenaeum.tumblr.com/post/137559051192","I am hidden")</f>
        <v>I am hidden</v>
      </c>
      <c r="B1212" s="9" t="s">
        <v>1198</v>
      </c>
      <c r="C1212" s="5"/>
      <c r="D1212" s="5"/>
      <c r="E1212" s="5"/>
      <c r="F1212" s="5"/>
      <c r="G1212" s="5"/>
      <c r="H1212" s="5"/>
      <c r="I1212" s="5"/>
      <c r="J1212" s="5"/>
      <c r="K1212" s="5"/>
      <c r="L1212" s="5"/>
      <c r="M1212" s="5"/>
      <c r="N1212" s="5"/>
      <c r="O1212" s="5"/>
      <c r="P1212" s="5"/>
      <c r="Q1212" s="5"/>
      <c r="R1212" s="5"/>
      <c r="S1212" s="5"/>
      <c r="T1212" s="5"/>
      <c r="U1212" s="5"/>
      <c r="V1212" s="5"/>
      <c r="W1212" s="5"/>
      <c r="X1212" s="5"/>
      <c r="Y1212" s="5"/>
      <c r="Z1212" s="5"/>
    </row>
    <row r="1213">
      <c r="A1213" s="13" t="str">
        <f>HYPERLINK("http://sigilathenaeum.tumblr.com/post/161247838622","I am hidden (made with Desert Runes alphabet) ")</f>
        <v>I am hidden (made with Desert Runes alphabet) </v>
      </c>
      <c r="B1213" s="9" t="s">
        <v>1317</v>
      </c>
      <c r="C1213" s="5"/>
      <c r="D1213" s="5"/>
      <c r="E1213" s="5"/>
      <c r="F1213" s="5"/>
      <c r="G1213" s="5"/>
      <c r="H1213" s="5"/>
      <c r="I1213" s="5"/>
      <c r="J1213" s="5"/>
      <c r="K1213" s="5"/>
      <c r="L1213" s="5"/>
      <c r="M1213" s="5"/>
      <c r="N1213" s="5"/>
      <c r="O1213" s="5"/>
      <c r="P1213" s="5"/>
      <c r="Q1213" s="5"/>
      <c r="R1213" s="5"/>
      <c r="S1213" s="5"/>
      <c r="T1213" s="5"/>
      <c r="U1213" s="5"/>
      <c r="V1213" s="5"/>
      <c r="W1213" s="5"/>
      <c r="X1213" s="5"/>
      <c r="Y1213" s="5"/>
      <c r="Z1213" s="5"/>
    </row>
    <row r="1214">
      <c r="A1214" s="13" t="str">
        <f>HYPERLINK("http://sigilathenaeum.tumblr.com/post/154037674983","They cannot find me")</f>
        <v>They cannot find me</v>
      </c>
      <c r="B1214" s="9" t="s">
        <v>1318</v>
      </c>
      <c r="C1214" s="5"/>
      <c r="D1214" s="5"/>
      <c r="E1214" s="5"/>
      <c r="F1214" s="5"/>
      <c r="G1214" s="5"/>
      <c r="H1214" s="5"/>
      <c r="I1214" s="5"/>
      <c r="J1214" s="5"/>
      <c r="K1214" s="5"/>
      <c r="L1214" s="5"/>
      <c r="M1214" s="5"/>
      <c r="N1214" s="5"/>
      <c r="O1214" s="5"/>
      <c r="P1214" s="5"/>
      <c r="Q1214" s="5"/>
      <c r="R1214" s="5"/>
      <c r="S1214" s="5"/>
      <c r="T1214" s="5"/>
      <c r="U1214" s="5"/>
      <c r="V1214" s="5"/>
      <c r="W1214" s="5"/>
      <c r="X1214" s="5"/>
      <c r="Y1214" s="5"/>
      <c r="Z1214" s="5"/>
    </row>
    <row r="1215">
      <c r="A1215" s="13" t="str">
        <f>HYPERLINK("http://sigilathenaeum.tumblr.com/post/131779546787","My wife and children shall be safe")</f>
        <v>My wife and children shall be safe</v>
      </c>
      <c r="B1215" s="9" t="s">
        <v>1319</v>
      </c>
      <c r="C1215" s="5"/>
      <c r="D1215" s="5"/>
      <c r="E1215" s="5"/>
      <c r="F1215" s="5"/>
      <c r="G1215" s="5"/>
      <c r="H1215" s="5"/>
      <c r="I1215" s="5"/>
      <c r="J1215" s="5"/>
      <c r="K1215" s="5"/>
      <c r="L1215" s="5"/>
      <c r="M1215" s="5"/>
      <c r="N1215" s="5"/>
      <c r="O1215" s="5"/>
      <c r="P1215" s="5"/>
      <c r="Q1215" s="5"/>
      <c r="R1215" s="5"/>
      <c r="S1215" s="5"/>
      <c r="T1215" s="5"/>
      <c r="U1215" s="5"/>
      <c r="V1215" s="5"/>
      <c r="W1215" s="5"/>
      <c r="X1215" s="5"/>
      <c r="Y1215" s="5"/>
      <c r="Z1215" s="5"/>
    </row>
    <row r="1216">
      <c r="A1216" s="13" t="str">
        <f>HYPERLINK("http://sigilathenaeum.tumblr.com/post/140534819532","My son will be safe and happy")</f>
        <v>My son will be safe and happy</v>
      </c>
      <c r="B1216" s="9" t="s">
        <v>1320</v>
      </c>
      <c r="C1216" s="5"/>
      <c r="D1216" s="5"/>
      <c r="E1216" s="5"/>
      <c r="F1216" s="5"/>
      <c r="G1216" s="5"/>
      <c r="H1216" s="5"/>
      <c r="I1216" s="5"/>
      <c r="J1216" s="5"/>
      <c r="K1216" s="5"/>
      <c r="L1216" s="5"/>
      <c r="M1216" s="5"/>
      <c r="N1216" s="5"/>
      <c r="O1216" s="5"/>
      <c r="P1216" s="5"/>
      <c r="Q1216" s="5"/>
      <c r="R1216" s="5"/>
      <c r="S1216" s="5"/>
      <c r="T1216" s="5"/>
      <c r="U1216" s="5"/>
      <c r="V1216" s="5"/>
      <c r="W1216" s="5"/>
      <c r="X1216" s="5"/>
      <c r="Y1216" s="5"/>
      <c r="Z1216" s="5"/>
    </row>
    <row r="1217">
      <c r="A1217" s="13" t="str">
        <f>HYPERLINK("http://sigilathenaeum.tumblr.com/post/131831644577","Our kids will remain safe and in our care")</f>
        <v>Our kids will remain safe and in our care</v>
      </c>
      <c r="B1217" s="9" t="s">
        <v>1321</v>
      </c>
      <c r="C1217" s="5"/>
      <c r="D1217" s="5"/>
      <c r="E1217" s="5"/>
      <c r="F1217" s="5"/>
      <c r="G1217" s="5"/>
      <c r="H1217" s="5"/>
      <c r="I1217" s="5"/>
      <c r="J1217" s="5"/>
      <c r="K1217" s="5"/>
      <c r="L1217" s="5"/>
      <c r="M1217" s="5"/>
      <c r="N1217" s="5"/>
      <c r="O1217" s="5"/>
      <c r="P1217" s="5"/>
      <c r="Q1217" s="5"/>
      <c r="R1217" s="5"/>
      <c r="S1217" s="5"/>
      <c r="T1217" s="5"/>
      <c r="U1217" s="5"/>
      <c r="V1217" s="5"/>
      <c r="W1217" s="5"/>
      <c r="X1217" s="5"/>
      <c r="Y1217" s="5"/>
      <c r="Z1217" s="5"/>
    </row>
    <row r="1218">
      <c r="A1218" s="13" t="str">
        <f>HYPERLINK("http://sigilathenaeum.tumblr.com/post/131783922072","I am protected against dysphoria and transphobia")</f>
        <v>I am protected against dysphoria and transphobia</v>
      </c>
      <c r="B1218" s="9" t="s">
        <v>1322</v>
      </c>
      <c r="C1218" s="5"/>
      <c r="D1218" s="5"/>
      <c r="E1218" s="5"/>
      <c r="F1218" s="5"/>
      <c r="G1218" s="5"/>
      <c r="H1218" s="5"/>
      <c r="I1218" s="5"/>
      <c r="J1218" s="5"/>
      <c r="K1218" s="5"/>
      <c r="L1218" s="5"/>
      <c r="M1218" s="5"/>
      <c r="N1218" s="5"/>
      <c r="O1218" s="5"/>
      <c r="P1218" s="5"/>
      <c r="Q1218" s="5"/>
      <c r="R1218" s="5"/>
      <c r="S1218" s="5"/>
      <c r="T1218" s="5"/>
      <c r="U1218" s="5"/>
      <c r="V1218" s="5"/>
      <c r="W1218" s="5"/>
      <c r="X1218" s="5"/>
      <c r="Y1218" s="5"/>
      <c r="Z1218" s="5"/>
    </row>
    <row r="1219">
      <c r="A1219" s="13" t="str">
        <f>HYPERLINK("http://sigilathenaeum.tumblr.com/post/132031965642","This place is protected from break-ins and robberies")</f>
        <v>This place is protected from break-ins and robberies</v>
      </c>
      <c r="B1219" s="9" t="s">
        <v>1323</v>
      </c>
      <c r="C1219" s="5"/>
      <c r="D1219" s="5"/>
      <c r="E1219" s="5"/>
      <c r="F1219" s="5"/>
      <c r="G1219" s="5"/>
      <c r="H1219" s="5"/>
      <c r="I1219" s="5"/>
      <c r="J1219" s="5"/>
      <c r="K1219" s="5"/>
      <c r="L1219" s="5"/>
      <c r="M1219" s="5"/>
      <c r="N1219" s="5"/>
      <c r="O1219" s="5"/>
      <c r="P1219" s="5"/>
      <c r="Q1219" s="5"/>
      <c r="R1219" s="5"/>
      <c r="S1219" s="5"/>
      <c r="T1219" s="5"/>
      <c r="U1219" s="5"/>
      <c r="V1219" s="5"/>
      <c r="W1219" s="5"/>
      <c r="X1219" s="5"/>
      <c r="Y1219" s="5"/>
      <c r="Z1219" s="5"/>
    </row>
    <row r="1220">
      <c r="A1220" s="13" t="str">
        <f>HYPERLINK("http://sigilathenaeum.tumblr.com/post/132180371567","I am protected from intrusive thoughts")</f>
        <v>I am protected from intrusive thoughts</v>
      </c>
      <c r="B1220" s="9" t="s">
        <v>1324</v>
      </c>
      <c r="C1220" s="5"/>
      <c r="D1220" s="5"/>
      <c r="E1220" s="5"/>
      <c r="F1220" s="5"/>
      <c r="G1220" s="5"/>
      <c r="H1220" s="5"/>
      <c r="I1220" s="5"/>
      <c r="J1220" s="5"/>
      <c r="K1220" s="5"/>
      <c r="L1220" s="5"/>
      <c r="M1220" s="5"/>
      <c r="N1220" s="5"/>
      <c r="O1220" s="5"/>
      <c r="P1220" s="5"/>
      <c r="Q1220" s="5"/>
      <c r="R1220" s="5"/>
      <c r="S1220" s="5"/>
      <c r="T1220" s="5"/>
      <c r="U1220" s="5"/>
      <c r="V1220" s="5"/>
      <c r="W1220" s="5"/>
      <c r="X1220" s="5"/>
      <c r="Y1220" s="5"/>
      <c r="Z1220" s="5"/>
    </row>
    <row r="1221">
      <c r="A1221" s="13" t="str">
        <f>HYPERLINK("http://sigilathenaeum.tumblr.com/post/132180217417","My family respects my privacy and identity")</f>
        <v>My family respects my privacy and identity</v>
      </c>
      <c r="B1221" s="9" t="s">
        <v>1325</v>
      </c>
      <c r="C1221" s="5"/>
      <c r="D1221" s="5"/>
      <c r="E1221" s="5"/>
      <c r="F1221" s="5"/>
      <c r="G1221" s="5"/>
      <c r="H1221" s="5"/>
      <c r="I1221" s="5"/>
      <c r="J1221" s="5"/>
      <c r="K1221" s="5"/>
      <c r="L1221" s="5"/>
      <c r="M1221" s="5"/>
      <c r="N1221" s="5"/>
      <c r="O1221" s="5"/>
      <c r="P1221" s="5"/>
      <c r="Q1221" s="5"/>
      <c r="R1221" s="5"/>
      <c r="S1221" s="5"/>
      <c r="T1221" s="5"/>
      <c r="U1221" s="5"/>
      <c r="V1221" s="5"/>
      <c r="W1221" s="5"/>
      <c r="X1221" s="5"/>
      <c r="Y1221" s="5"/>
      <c r="Z1221" s="5"/>
    </row>
    <row r="1222">
      <c r="A1222" s="13" t="str">
        <f>HYPERLINK("http://sigilathenaeum.tumblr.com/post/137953415987","My biological father does not enter back into my life")</f>
        <v>My biological father does not enter back into my life</v>
      </c>
      <c r="B1222" s="9" t="s">
        <v>1326</v>
      </c>
      <c r="C1222" s="5"/>
      <c r="D1222" s="5"/>
      <c r="E1222" s="5"/>
      <c r="F1222" s="5"/>
      <c r="G1222" s="5"/>
      <c r="H1222" s="5"/>
      <c r="I1222" s="5"/>
      <c r="J1222" s="5"/>
      <c r="K1222" s="5"/>
      <c r="L1222" s="5"/>
      <c r="M1222" s="5"/>
      <c r="N1222" s="5"/>
      <c r="O1222" s="5"/>
      <c r="P1222" s="5"/>
      <c r="Q1222" s="5"/>
      <c r="R1222" s="5"/>
      <c r="S1222" s="5"/>
      <c r="T1222" s="5"/>
      <c r="U1222" s="5"/>
      <c r="V1222" s="5"/>
      <c r="W1222" s="5"/>
      <c r="X1222" s="5"/>
      <c r="Y1222" s="5"/>
      <c r="Z1222" s="5"/>
    </row>
    <row r="1223">
      <c r="A1223" s="13" t="str">
        <f>HYPERLINK("http://sigilathenaeum.tumblr.com/post/132121973802","I am skilled and protected by the forest")</f>
        <v>I am skilled and protected by the forest</v>
      </c>
      <c r="B1223" s="9" t="s">
        <v>729</v>
      </c>
      <c r="C1223" s="5"/>
      <c r="D1223" s="5"/>
      <c r="E1223" s="5"/>
      <c r="F1223" s="5"/>
      <c r="G1223" s="5"/>
      <c r="H1223" s="5"/>
      <c r="I1223" s="5"/>
      <c r="J1223" s="5"/>
      <c r="K1223" s="5"/>
      <c r="L1223" s="5"/>
      <c r="M1223" s="5"/>
      <c r="N1223" s="5"/>
      <c r="O1223" s="5"/>
      <c r="P1223" s="5"/>
      <c r="Q1223" s="5"/>
      <c r="R1223" s="5"/>
      <c r="S1223" s="5"/>
      <c r="T1223" s="5"/>
      <c r="U1223" s="5"/>
      <c r="V1223" s="5"/>
      <c r="W1223" s="5"/>
      <c r="X1223" s="5"/>
      <c r="Y1223" s="5"/>
      <c r="Z1223" s="5"/>
    </row>
    <row r="1224">
      <c r="A1224" s="13" t="str">
        <f>HYPERLINK("http://sigilathenaeum.tumblr.com/post/132874800812","Their words can’t hurt me")</f>
        <v>Their words can’t hurt me</v>
      </c>
      <c r="B1224" s="9" t="s">
        <v>1327</v>
      </c>
      <c r="C1224" s="5"/>
      <c r="D1224" s="5"/>
      <c r="E1224" s="5"/>
      <c r="F1224" s="5"/>
      <c r="G1224" s="5"/>
      <c r="H1224" s="5"/>
      <c r="I1224" s="5"/>
      <c r="J1224" s="5"/>
      <c r="K1224" s="5"/>
      <c r="L1224" s="5"/>
      <c r="M1224" s="5"/>
      <c r="N1224" s="5"/>
      <c r="O1224" s="5"/>
      <c r="P1224" s="5"/>
      <c r="Q1224" s="5"/>
      <c r="R1224" s="5"/>
      <c r="S1224" s="5"/>
      <c r="T1224" s="5"/>
      <c r="U1224" s="5"/>
      <c r="V1224" s="5"/>
      <c r="W1224" s="5"/>
      <c r="X1224" s="5"/>
      <c r="Y1224" s="5"/>
      <c r="Z1224" s="5"/>
    </row>
    <row r="1225">
      <c r="A1225" s="13" t="str">
        <f>HYPERLINK("http://sigilathenaeum.tumblr.com/post/133039257177","My family is safe, happy, and we live easy")</f>
        <v>My family is safe, happy, and we live easy</v>
      </c>
      <c r="B1225" s="9" t="s">
        <v>755</v>
      </c>
      <c r="C1225" s="5"/>
      <c r="D1225" s="5"/>
      <c r="E1225" s="5"/>
      <c r="F1225" s="5"/>
      <c r="G1225" s="5"/>
      <c r="H1225" s="5"/>
      <c r="I1225" s="5"/>
      <c r="J1225" s="5"/>
      <c r="K1225" s="5"/>
      <c r="L1225" s="5"/>
      <c r="M1225" s="5"/>
      <c r="N1225" s="5"/>
      <c r="O1225" s="5"/>
      <c r="P1225" s="5"/>
      <c r="Q1225" s="5"/>
      <c r="R1225" s="5"/>
      <c r="S1225" s="5"/>
      <c r="T1225" s="5"/>
      <c r="U1225" s="5"/>
      <c r="V1225" s="5"/>
      <c r="W1225" s="5"/>
      <c r="X1225" s="5"/>
      <c r="Y1225" s="5"/>
      <c r="Z1225" s="5"/>
    </row>
    <row r="1226">
      <c r="A1226" s="13" t="str">
        <f>HYPERLINK("http://sigilathenaeum.tumblr.com/post/133039326897","My boyfriend has a safe flight to and from his trip")</f>
        <v>My boyfriend has a safe flight to and from his trip</v>
      </c>
      <c r="B1226" s="9" t="s">
        <v>1328</v>
      </c>
      <c r="C1226" s="5"/>
      <c r="D1226" s="5"/>
      <c r="E1226" s="5"/>
      <c r="F1226" s="5"/>
      <c r="G1226" s="5"/>
      <c r="H1226" s="5"/>
      <c r="I1226" s="5"/>
      <c r="J1226" s="5"/>
      <c r="K1226" s="5"/>
      <c r="L1226" s="5"/>
      <c r="M1226" s="5"/>
      <c r="N1226" s="5"/>
      <c r="O1226" s="5"/>
      <c r="P1226" s="5"/>
      <c r="Q1226" s="5"/>
      <c r="R1226" s="5"/>
      <c r="S1226" s="5"/>
      <c r="T1226" s="5"/>
      <c r="U1226" s="5"/>
      <c r="V1226" s="5"/>
      <c r="W1226" s="5"/>
      <c r="X1226" s="5"/>
      <c r="Y1226" s="5"/>
      <c r="Z1226" s="5"/>
    </row>
    <row r="1227">
      <c r="A1227" s="13" t="str">
        <f>HYPERLINK("http://sigilathenaeum.tumblr.com/post/133314610627","My possessions are not damaged")</f>
        <v>My possessions are not damaged</v>
      </c>
      <c r="B1227" s="9" t="s">
        <v>1189</v>
      </c>
      <c r="C1227" s="5"/>
      <c r="D1227" s="5"/>
      <c r="E1227" s="5"/>
      <c r="F1227" s="5"/>
      <c r="G1227" s="5"/>
      <c r="H1227" s="5"/>
      <c r="I1227" s="5"/>
      <c r="J1227" s="5"/>
      <c r="K1227" s="5"/>
      <c r="L1227" s="5"/>
      <c r="M1227" s="5"/>
      <c r="N1227" s="5"/>
      <c r="O1227" s="5"/>
      <c r="P1227" s="5"/>
      <c r="Q1227" s="5"/>
      <c r="R1227" s="5"/>
      <c r="S1227" s="5"/>
      <c r="T1227" s="5"/>
      <c r="U1227" s="5"/>
      <c r="V1227" s="5"/>
      <c r="W1227" s="5"/>
      <c r="X1227" s="5"/>
      <c r="Y1227" s="5"/>
      <c r="Z1227" s="5"/>
    </row>
    <row r="1228">
      <c r="A1228" s="13" t="str">
        <f>HYPERLINK("http://sigilathenaeum.tumblr.com/post/133494965367","I am safe and calm")</f>
        <v>I am safe and calm</v>
      </c>
      <c r="B1228" s="9" t="s">
        <v>1329</v>
      </c>
      <c r="C1228" s="5"/>
      <c r="D1228" s="5"/>
      <c r="E1228" s="5"/>
      <c r="F1228" s="5"/>
      <c r="G1228" s="5"/>
      <c r="H1228" s="5"/>
      <c r="I1228" s="5"/>
      <c r="J1228" s="5"/>
      <c r="K1228" s="5"/>
      <c r="L1228" s="5"/>
      <c r="M1228" s="5"/>
      <c r="N1228" s="5"/>
      <c r="O1228" s="5"/>
      <c r="P1228" s="5"/>
      <c r="Q1228" s="5"/>
      <c r="R1228" s="5"/>
      <c r="S1228" s="5"/>
      <c r="T1228" s="5"/>
      <c r="U1228" s="5"/>
      <c r="V1228" s="5"/>
      <c r="W1228" s="5"/>
      <c r="X1228" s="5"/>
      <c r="Y1228" s="5"/>
      <c r="Z1228" s="5"/>
    </row>
    <row r="1229">
      <c r="A1229" s="13" t="str">
        <f>HYPERLINK("http://sigilathenaeum.tumblr.com/post/134426151597","Protection of asexuals")</f>
        <v>Protection of asexuals</v>
      </c>
      <c r="B1229" s="9" t="s">
        <v>1330</v>
      </c>
      <c r="C1229" s="5"/>
      <c r="D1229" s="5"/>
      <c r="E1229" s="5"/>
      <c r="F1229" s="5"/>
      <c r="G1229" s="5"/>
      <c r="H1229" s="5"/>
      <c r="I1229" s="5"/>
      <c r="J1229" s="5"/>
      <c r="K1229" s="5"/>
      <c r="L1229" s="5"/>
      <c r="M1229" s="5"/>
      <c r="N1229" s="5"/>
      <c r="O1229" s="5"/>
      <c r="P1229" s="5"/>
      <c r="Q1229" s="5"/>
      <c r="R1229" s="5"/>
      <c r="S1229" s="5"/>
      <c r="T1229" s="5"/>
      <c r="U1229" s="5"/>
      <c r="V1229" s="5"/>
      <c r="W1229" s="5"/>
      <c r="X1229" s="5"/>
      <c r="Y1229" s="5"/>
      <c r="Z1229" s="5"/>
    </row>
    <row r="1230">
      <c r="A1230" s="13" t="str">
        <f>HYPERLINK("http://sigilathenaeum.tumblr.com/post/134746088852","I am protected from demons and possession")</f>
        <v>I am protected from demons and possession</v>
      </c>
      <c r="B1230" s="9" t="s">
        <v>1331</v>
      </c>
      <c r="C1230" s="5"/>
      <c r="D1230" s="5"/>
      <c r="E1230" s="5"/>
      <c r="F1230" s="5"/>
      <c r="G1230" s="5"/>
      <c r="H1230" s="5"/>
      <c r="I1230" s="5"/>
      <c r="J1230" s="5"/>
      <c r="K1230" s="5"/>
      <c r="L1230" s="5"/>
      <c r="M1230" s="5"/>
      <c r="N1230" s="5"/>
      <c r="O1230" s="5"/>
      <c r="P1230" s="5"/>
      <c r="Q1230" s="5"/>
      <c r="R1230" s="5"/>
      <c r="S1230" s="5"/>
      <c r="T1230" s="5"/>
      <c r="U1230" s="5"/>
      <c r="V1230" s="5"/>
      <c r="W1230" s="5"/>
      <c r="X1230" s="5"/>
      <c r="Y1230" s="5"/>
      <c r="Z1230" s="5"/>
    </row>
    <row r="1231">
      <c r="A1231" s="10" t="str">
        <f>HYPERLINK("http://sigilathenaeum.tumblr.com/post/155172476069","I am protected from evil forces")</f>
        <v>I am protected from evil forces</v>
      </c>
      <c r="B1231" s="9" t="s">
        <v>1332</v>
      </c>
      <c r="C1231" s="5"/>
      <c r="D1231" s="5"/>
      <c r="E1231" s="5"/>
      <c r="F1231" s="5"/>
      <c r="G1231" s="5"/>
      <c r="H1231" s="5"/>
      <c r="I1231" s="5"/>
      <c r="J1231" s="5"/>
      <c r="K1231" s="5"/>
      <c r="L1231" s="5"/>
      <c r="M1231" s="5"/>
      <c r="N1231" s="5"/>
      <c r="O1231" s="5"/>
      <c r="P1231" s="5"/>
      <c r="Q1231" s="5"/>
      <c r="R1231" s="5"/>
      <c r="S1231" s="5"/>
      <c r="T1231" s="5"/>
      <c r="U1231" s="5"/>
      <c r="V1231" s="5"/>
      <c r="W1231" s="5"/>
      <c r="X1231" s="5"/>
      <c r="Y1231" s="5"/>
      <c r="Z1231" s="5"/>
    </row>
    <row r="1232">
      <c r="A1232" s="13" t="str">
        <f>HYPERLINK("http://sigilathenaeum.tumblr.com/post/134887081127","This house is free from roaches")</f>
        <v>This house is free from roaches</v>
      </c>
      <c r="B1232" s="9" t="s">
        <v>1333</v>
      </c>
      <c r="C1232" s="5"/>
      <c r="D1232" s="5"/>
      <c r="E1232" s="5"/>
      <c r="F1232" s="5"/>
      <c r="G1232" s="5"/>
      <c r="H1232" s="5"/>
      <c r="I1232" s="5"/>
      <c r="J1232" s="5"/>
      <c r="K1232" s="5"/>
      <c r="L1232" s="5"/>
      <c r="M1232" s="5"/>
      <c r="N1232" s="5"/>
      <c r="O1232" s="5"/>
      <c r="P1232" s="5"/>
      <c r="Q1232" s="5"/>
      <c r="R1232" s="5"/>
      <c r="S1232" s="5"/>
      <c r="T1232" s="5"/>
      <c r="U1232" s="5"/>
      <c r="V1232" s="5"/>
      <c r="W1232" s="5"/>
      <c r="X1232" s="5"/>
      <c r="Y1232" s="5"/>
      <c r="Z1232" s="5"/>
    </row>
    <row r="1233">
      <c r="A1233" s="13" t="str">
        <f>HYPERLINK("http://sigilathenaeum.tumblr.com/post/135085743982","This house is free of spiders")</f>
        <v>This house is free of spiders</v>
      </c>
      <c r="B1233" s="9" t="s">
        <v>1334</v>
      </c>
      <c r="C1233" s="5"/>
      <c r="D1233" s="5"/>
      <c r="E1233" s="5"/>
      <c r="F1233" s="5"/>
      <c r="G1233" s="5"/>
      <c r="H1233" s="5"/>
      <c r="I1233" s="5"/>
      <c r="J1233" s="5"/>
      <c r="K1233" s="5"/>
      <c r="L1233" s="5"/>
      <c r="M1233" s="5"/>
      <c r="N1233" s="5"/>
      <c r="O1233" s="5"/>
      <c r="P1233" s="5"/>
      <c r="Q1233" s="5"/>
      <c r="R1233" s="5"/>
      <c r="S1233" s="5"/>
      <c r="T1233" s="5"/>
      <c r="U1233" s="5"/>
      <c r="V1233" s="5"/>
      <c r="W1233" s="5"/>
      <c r="X1233" s="5"/>
      <c r="Y1233" s="5"/>
      <c r="Z1233" s="5"/>
    </row>
    <row r="1234">
      <c r="A1234" s="10" t="str">
        <f>HYPERLINK("http://sigilathenaeum.tumblr.com/post/163767482074","My room is free of spiders")</f>
        <v>My room is free of spiders</v>
      </c>
      <c r="B1234" s="9" t="s">
        <v>1335</v>
      </c>
      <c r="C1234" s="5"/>
      <c r="D1234" s="4" t="s">
        <v>6</v>
      </c>
      <c r="E1234" s="5"/>
      <c r="F1234" s="5"/>
      <c r="G1234" s="5"/>
      <c r="H1234" s="5"/>
      <c r="I1234" s="5"/>
      <c r="J1234" s="5"/>
      <c r="K1234" s="5"/>
      <c r="L1234" s="5"/>
      <c r="M1234" s="5"/>
      <c r="N1234" s="5"/>
      <c r="O1234" s="5"/>
      <c r="P1234" s="5"/>
      <c r="Q1234" s="5"/>
      <c r="R1234" s="5"/>
      <c r="S1234" s="5"/>
      <c r="T1234" s="5"/>
      <c r="U1234" s="5"/>
      <c r="V1234" s="5"/>
      <c r="W1234" s="5"/>
      <c r="X1234" s="5"/>
      <c r="Y1234" s="5"/>
      <c r="Z1234" s="5"/>
    </row>
    <row r="1235">
      <c r="A1235" s="10" t="str">
        <f>HYPERLINK("http://sigilathenaeum.tumblr.com/post/161057775517","My house is protected from fire")</f>
        <v>My house is protected from fire</v>
      </c>
      <c r="B1235" s="9" t="s">
        <v>1336</v>
      </c>
      <c r="C1235" s="5"/>
      <c r="D1235" s="5"/>
      <c r="E1235" s="5"/>
      <c r="F1235" s="5"/>
      <c r="G1235" s="5"/>
      <c r="H1235" s="5"/>
      <c r="I1235" s="5"/>
      <c r="J1235" s="5"/>
      <c r="K1235" s="5"/>
      <c r="L1235" s="5"/>
      <c r="M1235" s="5"/>
      <c r="N1235" s="5"/>
      <c r="O1235" s="5"/>
      <c r="P1235" s="5"/>
      <c r="Q1235" s="5"/>
      <c r="R1235" s="5"/>
      <c r="S1235" s="5"/>
      <c r="T1235" s="5"/>
      <c r="U1235" s="5"/>
      <c r="V1235" s="5"/>
      <c r="W1235" s="5"/>
      <c r="X1235" s="5"/>
      <c r="Y1235" s="5"/>
      <c r="Z1235" s="5"/>
    </row>
    <row r="1236">
      <c r="A1236" s="13" t="str">
        <f>HYPERLINK("http://sigilathenaeum.tumblr.com/post/135280725587","I am immune from psychic attacks")</f>
        <v>I am immune from psychic attacks</v>
      </c>
      <c r="B1236" s="9" t="s">
        <v>1337</v>
      </c>
      <c r="C1236" s="5"/>
      <c r="D1236" s="5"/>
      <c r="E1236" s="5"/>
      <c r="F1236" s="5"/>
      <c r="G1236" s="5"/>
      <c r="H1236" s="5"/>
      <c r="I1236" s="5"/>
      <c r="J1236" s="5"/>
      <c r="K1236" s="5"/>
      <c r="L1236" s="5"/>
      <c r="M1236" s="5"/>
      <c r="N1236" s="5"/>
      <c r="O1236" s="5"/>
      <c r="P1236" s="5"/>
      <c r="Q1236" s="5"/>
      <c r="R1236" s="5"/>
      <c r="S1236" s="5"/>
      <c r="T1236" s="5"/>
      <c r="U1236" s="5"/>
      <c r="V1236" s="5"/>
      <c r="W1236" s="5"/>
      <c r="X1236" s="5"/>
      <c r="Y1236" s="5"/>
      <c r="Z1236" s="5"/>
    </row>
    <row r="1237">
      <c r="A1237" s="13" t="str">
        <f>HYPERLINK("http://sigilathenaeum.tumblr.com/post/137020436697","I am protected from hate and oppression while online")</f>
        <v>I am protected from hate and oppression while online</v>
      </c>
      <c r="B1237" s="9" t="s">
        <v>1338</v>
      </c>
      <c r="C1237" s="5"/>
      <c r="D1237" s="5"/>
      <c r="E1237" s="5"/>
      <c r="F1237" s="5"/>
      <c r="G1237" s="5"/>
      <c r="H1237" s="5"/>
      <c r="I1237" s="5"/>
      <c r="J1237" s="5"/>
      <c r="K1237" s="5"/>
      <c r="L1237" s="5"/>
      <c r="M1237" s="5"/>
      <c r="N1237" s="5"/>
      <c r="O1237" s="5"/>
      <c r="P1237" s="5"/>
      <c r="Q1237" s="5"/>
      <c r="R1237" s="5"/>
      <c r="S1237" s="5"/>
      <c r="T1237" s="5"/>
      <c r="U1237" s="5"/>
      <c r="V1237" s="5"/>
      <c r="W1237" s="5"/>
      <c r="X1237" s="5"/>
      <c r="Y1237" s="5"/>
      <c r="Z1237" s="5"/>
    </row>
    <row r="1238">
      <c r="A1238" s="13" t="str">
        <f>HYPERLINK("http://sigilathenaeum.tumblr.com/post/137172217412","My feet are protected from harm while barefoot")</f>
        <v>My feet are protected from harm while barefoot</v>
      </c>
      <c r="B1238" s="9" t="s">
        <v>1339</v>
      </c>
      <c r="C1238" s="5"/>
      <c r="D1238" s="5"/>
      <c r="E1238" s="5"/>
      <c r="F1238" s="5"/>
      <c r="G1238" s="5"/>
      <c r="H1238" s="5"/>
      <c r="I1238" s="5"/>
      <c r="J1238" s="5"/>
      <c r="K1238" s="5"/>
      <c r="L1238" s="5"/>
      <c r="M1238" s="5"/>
      <c r="N1238" s="5"/>
      <c r="O1238" s="5"/>
      <c r="P1238" s="5"/>
      <c r="Q1238" s="5"/>
      <c r="R1238" s="5"/>
      <c r="S1238" s="5"/>
      <c r="T1238" s="5"/>
      <c r="U1238" s="5"/>
      <c r="V1238" s="5"/>
      <c r="W1238" s="5"/>
      <c r="X1238" s="5"/>
      <c r="Y1238" s="5"/>
      <c r="Z1238" s="5"/>
    </row>
    <row r="1239">
      <c r="A1239" s="13" t="str">
        <f>HYPERLINK("http://sigilathenaeum.tumblr.com/post/137600166127","My art is protected from theft")</f>
        <v>My art is protected from theft</v>
      </c>
      <c r="B1239" s="9" t="s">
        <v>1340</v>
      </c>
      <c r="C1239" s="5"/>
      <c r="D1239" s="5"/>
      <c r="E1239" s="5"/>
      <c r="F1239" s="5"/>
      <c r="G1239" s="5"/>
      <c r="H1239" s="5"/>
      <c r="I1239" s="5"/>
      <c r="J1239" s="5"/>
      <c r="K1239" s="5"/>
      <c r="L1239" s="5"/>
      <c r="M1239" s="5"/>
      <c r="N1239" s="5"/>
      <c r="O1239" s="5"/>
      <c r="P1239" s="5"/>
      <c r="Q1239" s="5"/>
      <c r="R1239" s="5"/>
      <c r="S1239" s="5"/>
      <c r="T1239" s="5"/>
      <c r="U1239" s="5"/>
      <c r="V1239" s="5"/>
      <c r="W1239" s="5"/>
      <c r="X1239" s="5"/>
      <c r="Y1239" s="5"/>
      <c r="Z1239" s="5"/>
    </row>
    <row r="1240">
      <c r="A1240" s="13" t="str">
        <f>HYPERLINK("http://sigilathenaeum.tumblr.com/post/137627779337","Archangel Michael protects me")</f>
        <v>Archangel Michael protects me</v>
      </c>
      <c r="B1240" s="9" t="s">
        <v>1341</v>
      </c>
      <c r="C1240" s="5"/>
      <c r="D1240" s="5"/>
      <c r="E1240" s="5"/>
      <c r="F1240" s="5"/>
      <c r="G1240" s="5"/>
      <c r="H1240" s="5"/>
      <c r="I1240" s="5"/>
      <c r="J1240" s="5"/>
      <c r="K1240" s="5"/>
      <c r="L1240" s="5"/>
      <c r="M1240" s="5"/>
      <c r="N1240" s="5"/>
      <c r="O1240" s="5"/>
      <c r="P1240" s="5"/>
      <c r="Q1240" s="5"/>
      <c r="R1240" s="5"/>
      <c r="S1240" s="5"/>
      <c r="T1240" s="5"/>
      <c r="U1240" s="5"/>
      <c r="V1240" s="5"/>
      <c r="W1240" s="5"/>
      <c r="X1240" s="5"/>
      <c r="Y1240" s="5"/>
      <c r="Z1240" s="5"/>
    </row>
    <row r="1241">
      <c r="A1241" s="13" t="str">
        <f>HYPERLINK("http://sigilathenaeum.tumblr.com/post/137907158387","My parents cannot lay a finger on me")</f>
        <v>My parents cannot lay a finger on me</v>
      </c>
      <c r="B1241" s="9" t="s">
        <v>1342</v>
      </c>
      <c r="C1241" s="5"/>
      <c r="D1241" s="5"/>
      <c r="E1241" s="5"/>
      <c r="F1241" s="5"/>
      <c r="G1241" s="5"/>
      <c r="H1241" s="5"/>
      <c r="I1241" s="5"/>
      <c r="J1241" s="5"/>
      <c r="K1241" s="5"/>
      <c r="L1241" s="5"/>
      <c r="M1241" s="5"/>
      <c r="N1241" s="5"/>
      <c r="O1241" s="5"/>
      <c r="P1241" s="5"/>
      <c r="Q1241" s="5"/>
      <c r="R1241" s="5"/>
      <c r="S1241" s="5"/>
      <c r="T1241" s="5"/>
      <c r="U1241" s="5"/>
      <c r="V1241" s="5"/>
      <c r="W1241" s="5"/>
      <c r="X1241" s="5"/>
      <c r="Y1241" s="5"/>
      <c r="Z1241" s="5"/>
    </row>
    <row r="1242">
      <c r="A1242" s="13" t="str">
        <f>HYPERLINK("http://sigilathenaeum.tumblr.com/post/137953863072","Those who seek to harm me and my loved ones have their intent turned back upon themselves")</f>
        <v>Those who seek to harm me and my loved ones have their intent turned back upon themselves</v>
      </c>
      <c r="B1242" s="9" t="s">
        <v>1343</v>
      </c>
      <c r="C1242" s="5"/>
      <c r="D1242" s="4" t="s">
        <v>6</v>
      </c>
      <c r="E1242" s="5"/>
      <c r="F1242" s="5"/>
      <c r="G1242" s="5"/>
      <c r="H1242" s="5"/>
      <c r="I1242" s="5"/>
      <c r="J1242" s="5"/>
      <c r="K1242" s="5"/>
      <c r="L1242" s="5"/>
      <c r="M1242" s="5"/>
      <c r="N1242" s="5"/>
      <c r="O1242" s="5"/>
      <c r="P1242" s="5"/>
      <c r="Q1242" s="5"/>
      <c r="R1242" s="5"/>
      <c r="S1242" s="5"/>
      <c r="T1242" s="5"/>
      <c r="U1242" s="5"/>
      <c r="V1242" s="5"/>
      <c r="W1242" s="5"/>
      <c r="X1242" s="5"/>
      <c r="Y1242" s="5"/>
      <c r="Z1242" s="5"/>
    </row>
    <row r="1243">
      <c r="A1243" s="13" t="str">
        <f>HYPERLINK("http://sigilathenaeum.tumblr.com/post/139076487582","Treachery returns to the betrayer")</f>
        <v>Treachery returns to the betrayer</v>
      </c>
      <c r="B1243" s="9" t="s">
        <v>1344</v>
      </c>
      <c r="C1243" s="5"/>
      <c r="D1243" s="5"/>
      <c r="E1243" s="5"/>
      <c r="F1243" s="5"/>
      <c r="G1243" s="5"/>
      <c r="H1243" s="5"/>
      <c r="I1243" s="5"/>
      <c r="J1243" s="5"/>
      <c r="K1243" s="5"/>
      <c r="L1243" s="5"/>
      <c r="M1243" s="5"/>
      <c r="N1243" s="5"/>
      <c r="O1243" s="5"/>
      <c r="P1243" s="5"/>
      <c r="Q1243" s="5"/>
      <c r="R1243" s="5"/>
      <c r="S1243" s="5"/>
      <c r="T1243" s="5"/>
      <c r="U1243" s="5"/>
      <c r="V1243" s="5"/>
      <c r="W1243" s="5"/>
      <c r="X1243" s="5"/>
      <c r="Y1243" s="5"/>
      <c r="Z1243" s="5"/>
    </row>
    <row r="1244">
      <c r="A1244" s="13" t="str">
        <f>HYPERLINK("http://sigilathenaeum.tumblr.com/post/139745720137","They are guilt ridden for hurting me")</f>
        <v>They are guilt ridden for hurting me</v>
      </c>
      <c r="B1244" s="9" t="s">
        <v>1345</v>
      </c>
      <c r="C1244" s="5"/>
      <c r="D1244" s="4" t="s">
        <v>6</v>
      </c>
      <c r="E1244" s="5"/>
      <c r="F1244" s="5"/>
      <c r="G1244" s="5"/>
      <c r="H1244" s="5"/>
      <c r="I1244" s="5"/>
      <c r="J1244" s="5"/>
      <c r="K1244" s="5"/>
      <c r="L1244" s="5"/>
      <c r="M1244" s="5"/>
      <c r="N1244" s="5"/>
      <c r="O1244" s="5"/>
      <c r="P1244" s="5"/>
      <c r="Q1244" s="5"/>
      <c r="R1244" s="5"/>
      <c r="S1244" s="5"/>
      <c r="T1244" s="5"/>
      <c r="U1244" s="5"/>
      <c r="V1244" s="5"/>
      <c r="W1244" s="5"/>
      <c r="X1244" s="5"/>
      <c r="Y1244" s="5"/>
      <c r="Z1244" s="5"/>
    </row>
    <row r="1245">
      <c r="A1245" s="10" t="str">
        <f>HYPERLINK("http://sigilathenaeum.tumblr.com/post/155909547166","You will know the damage you have done")</f>
        <v>You will know the damage you have done</v>
      </c>
      <c r="B1245" s="9" t="s">
        <v>1346</v>
      </c>
      <c r="C1245" s="5"/>
      <c r="D1245" s="5"/>
      <c r="E1245" s="5"/>
      <c r="F1245" s="5"/>
      <c r="G1245" s="5"/>
      <c r="H1245" s="5"/>
      <c r="I1245" s="5"/>
      <c r="J1245" s="5"/>
      <c r="K1245" s="5"/>
      <c r="L1245" s="5"/>
      <c r="M1245" s="5"/>
      <c r="N1245" s="5"/>
      <c r="O1245" s="5"/>
      <c r="P1245" s="5"/>
      <c r="Q1245" s="5"/>
      <c r="R1245" s="5"/>
      <c r="S1245" s="5"/>
      <c r="T1245" s="5"/>
      <c r="U1245" s="5"/>
      <c r="V1245" s="5"/>
      <c r="W1245" s="5"/>
      <c r="X1245" s="5"/>
      <c r="Y1245" s="5"/>
      <c r="Z1245" s="5"/>
    </row>
    <row r="1246">
      <c r="A1246" s="13" t="str">
        <f>HYPERLINK("http://sigilathenaeum.tumblr.com/post/139008074947","This will be corrupted")</f>
        <v>This will be corrupted</v>
      </c>
      <c r="B1246" s="9" t="s">
        <v>1347</v>
      </c>
      <c r="C1246" s="5"/>
      <c r="D1246" s="5"/>
      <c r="E1246" s="5"/>
      <c r="F1246" s="5"/>
      <c r="G1246" s="5"/>
      <c r="H1246" s="5"/>
      <c r="I1246" s="5"/>
      <c r="J1246" s="5"/>
      <c r="K1246" s="5"/>
      <c r="L1246" s="5"/>
      <c r="M1246" s="5"/>
      <c r="N1246" s="5"/>
      <c r="O1246" s="5"/>
      <c r="P1246" s="5"/>
      <c r="Q1246" s="5"/>
      <c r="R1246" s="5"/>
      <c r="S1246" s="5"/>
      <c r="T1246" s="5"/>
      <c r="U1246" s="5"/>
      <c r="V1246" s="5"/>
      <c r="W1246" s="5"/>
      <c r="X1246" s="5"/>
      <c r="Y1246" s="5"/>
      <c r="Z1246" s="5"/>
    </row>
    <row r="1247">
      <c r="A1247" s="10" t="str">
        <f>HYPERLINK("http://sigilathenaeum.tumblr.com/post/166549367277","Know your place")</f>
        <v>Know your place</v>
      </c>
      <c r="B1247" s="9" t="s">
        <v>1348</v>
      </c>
      <c r="C1247" s="5"/>
      <c r="D1247" s="4" t="s">
        <v>6</v>
      </c>
      <c r="E1247" s="5"/>
      <c r="F1247" s="5"/>
      <c r="G1247" s="5"/>
      <c r="H1247" s="5"/>
      <c r="I1247" s="5"/>
      <c r="J1247" s="5"/>
      <c r="K1247" s="5"/>
      <c r="L1247" s="5"/>
      <c r="M1247" s="5"/>
      <c r="N1247" s="5"/>
      <c r="O1247" s="5"/>
      <c r="P1247" s="5"/>
      <c r="Q1247" s="5"/>
      <c r="R1247" s="5"/>
      <c r="S1247" s="5"/>
      <c r="T1247" s="5"/>
      <c r="U1247" s="5"/>
      <c r="V1247" s="5"/>
      <c r="W1247" s="5"/>
      <c r="X1247" s="5"/>
      <c r="Y1247" s="5"/>
      <c r="Z1247" s="5"/>
    </row>
    <row r="1248">
      <c r="A1248" s="13" t="str">
        <f>HYPERLINK("http://sigilathenaeum.tumblr.com/post/137981005917","While I write in this book I am protected from negative spirits, energies, and entities")</f>
        <v>While I write in this book I am protected from negative spirits, energies, and entities</v>
      </c>
      <c r="B1248" s="9" t="s">
        <v>1349</v>
      </c>
      <c r="C1248" s="5"/>
      <c r="D1248" s="5"/>
      <c r="E1248" s="5"/>
      <c r="F1248" s="5"/>
      <c r="G1248" s="5"/>
      <c r="H1248" s="5"/>
      <c r="I1248" s="5"/>
      <c r="J1248" s="5"/>
      <c r="K1248" s="5"/>
      <c r="L1248" s="5"/>
      <c r="M1248" s="5"/>
      <c r="N1248" s="5"/>
      <c r="O1248" s="5"/>
      <c r="P1248" s="5"/>
      <c r="Q1248" s="5"/>
      <c r="R1248" s="5"/>
      <c r="S1248" s="5"/>
      <c r="T1248" s="5"/>
      <c r="U1248" s="5"/>
      <c r="V1248" s="5"/>
      <c r="W1248" s="5"/>
      <c r="X1248" s="5"/>
      <c r="Y1248" s="5"/>
      <c r="Z1248" s="5"/>
    </row>
    <row r="1249">
      <c r="A1249" s="13" t="str">
        <f>HYPERLINK("http://sigilathenaeum.tumblr.com/post/138119699732","I am protected from negative energies")</f>
        <v>I am protected from negative energies</v>
      </c>
      <c r="B1249" s="9" t="s">
        <v>1350</v>
      </c>
      <c r="C1249" s="5"/>
      <c r="D1249" s="5"/>
      <c r="E1249" s="5"/>
      <c r="F1249" s="5"/>
      <c r="G1249" s="5"/>
      <c r="H1249" s="5"/>
      <c r="I1249" s="5"/>
      <c r="J1249" s="5"/>
      <c r="K1249" s="5"/>
      <c r="L1249" s="5"/>
      <c r="M1249" s="5"/>
      <c r="N1249" s="5"/>
      <c r="O1249" s="5"/>
      <c r="P1249" s="5"/>
      <c r="Q1249" s="5"/>
      <c r="R1249" s="5"/>
      <c r="S1249" s="5"/>
      <c r="T1249" s="5"/>
      <c r="U1249" s="5"/>
      <c r="V1249" s="5"/>
      <c r="W1249" s="5"/>
      <c r="X1249" s="5"/>
      <c r="Y1249" s="5"/>
      <c r="Z1249" s="5"/>
    </row>
    <row r="1250">
      <c r="A1250" s="10" t="str">
        <f>HYPERLINK("http://sigilathenaeum.tumblr.com/post/162296026785","I am guarded from negative energy")</f>
        <v>I am guarded from negative energy</v>
      </c>
      <c r="B1250" s="9" t="s">
        <v>1351</v>
      </c>
      <c r="C1250" s="5"/>
      <c r="D1250" s="5"/>
      <c r="E1250" s="5"/>
      <c r="F1250" s="5"/>
      <c r="G1250" s="5"/>
      <c r="H1250" s="5"/>
      <c r="I1250" s="5"/>
      <c r="J1250" s="5"/>
      <c r="K1250" s="5"/>
      <c r="L1250" s="5"/>
      <c r="M1250" s="5"/>
      <c r="N1250" s="5"/>
      <c r="O1250" s="5"/>
      <c r="P1250" s="5"/>
      <c r="Q1250" s="5"/>
      <c r="R1250" s="5"/>
      <c r="S1250" s="5"/>
      <c r="T1250" s="5"/>
      <c r="U1250" s="5"/>
      <c r="V1250" s="5"/>
      <c r="W1250" s="5"/>
      <c r="X1250" s="5"/>
      <c r="Y1250" s="5"/>
      <c r="Z1250" s="5"/>
    </row>
    <row r="1251">
      <c r="A1251" s="13" t="str">
        <f>HYPERLINK("http://sigilathenaeum.tumblr.com/post/138428853847","The holder of this charm is protected from harm")</f>
        <v>The holder of this charm is protected from harm</v>
      </c>
      <c r="B1251" s="9" t="s">
        <v>1352</v>
      </c>
      <c r="C1251" s="5"/>
      <c r="D1251" s="5"/>
      <c r="E1251" s="5"/>
      <c r="F1251" s="5"/>
      <c r="G1251" s="5"/>
      <c r="H1251" s="5"/>
      <c r="I1251" s="5"/>
      <c r="J1251" s="5"/>
      <c r="K1251" s="5"/>
      <c r="L1251" s="5"/>
      <c r="M1251" s="5"/>
      <c r="N1251" s="5"/>
      <c r="O1251" s="5"/>
      <c r="P1251" s="5"/>
      <c r="Q1251" s="5"/>
      <c r="R1251" s="5"/>
      <c r="S1251" s="5"/>
      <c r="T1251" s="5"/>
      <c r="U1251" s="5"/>
      <c r="V1251" s="5"/>
      <c r="W1251" s="5"/>
      <c r="X1251" s="5"/>
      <c r="Y1251" s="5"/>
      <c r="Z1251" s="5"/>
    </row>
    <row r="1252">
      <c r="A1252" s="13" t="str">
        <f>HYPERLINK("http://sigilathenaeum.tumblr.com/post/138427924127","I am not caught masturbating")</f>
        <v>I am not caught masturbating</v>
      </c>
      <c r="B1252" s="9" t="s">
        <v>1353</v>
      </c>
      <c r="C1252" s="5"/>
      <c r="D1252" s="5"/>
      <c r="E1252" s="5"/>
      <c r="F1252" s="5"/>
      <c r="G1252" s="5"/>
      <c r="H1252" s="5"/>
      <c r="I1252" s="5"/>
      <c r="J1252" s="5"/>
      <c r="K1252" s="5"/>
      <c r="L1252" s="5"/>
      <c r="M1252" s="5"/>
      <c r="N1252" s="5"/>
      <c r="O1252" s="5"/>
      <c r="P1252" s="5"/>
      <c r="Q1252" s="5"/>
      <c r="R1252" s="5"/>
      <c r="S1252" s="5"/>
      <c r="T1252" s="5"/>
      <c r="U1252" s="5"/>
      <c r="V1252" s="5"/>
      <c r="W1252" s="5"/>
      <c r="X1252" s="5"/>
      <c r="Y1252" s="5"/>
      <c r="Z1252" s="5"/>
    </row>
    <row r="1253">
      <c r="A1253" s="13" t="str">
        <f>HYPERLINK("http://sigilathenaeum.tumblr.com/post/138559574252","Others are protected from my energies")</f>
        <v>Others are protected from my energies</v>
      </c>
      <c r="B1253" s="9" t="s">
        <v>1354</v>
      </c>
      <c r="C1253" s="5"/>
      <c r="D1253" s="5"/>
      <c r="E1253" s="5"/>
      <c r="F1253" s="5"/>
      <c r="G1253" s="5"/>
      <c r="H1253" s="5"/>
      <c r="I1253" s="5"/>
      <c r="J1253" s="5"/>
      <c r="K1253" s="5"/>
      <c r="L1253" s="5"/>
      <c r="M1253" s="5"/>
      <c r="N1253" s="5"/>
      <c r="O1253" s="5"/>
      <c r="P1253" s="5"/>
      <c r="Q1253" s="5"/>
      <c r="R1253" s="5"/>
      <c r="S1253" s="5"/>
      <c r="T1253" s="5"/>
      <c r="U1253" s="5"/>
      <c r="V1253" s="5"/>
      <c r="W1253" s="5"/>
      <c r="X1253" s="5"/>
      <c r="Y1253" s="5"/>
      <c r="Z1253" s="5"/>
    </row>
    <row r="1254">
      <c r="A1254" s="13" t="str">
        <f>HYPERLINK("http://sigilathenaeum.tumblr.com/post/139326517487","My secrets remain hidden")</f>
        <v>My secrets remain hidden</v>
      </c>
      <c r="B1254" s="9" t="s">
        <v>1355</v>
      </c>
      <c r="C1254" s="5"/>
      <c r="D1254" s="5"/>
      <c r="E1254" s="5"/>
      <c r="F1254" s="5"/>
      <c r="G1254" s="5"/>
      <c r="H1254" s="5"/>
      <c r="I1254" s="5"/>
      <c r="J1254" s="5"/>
      <c r="K1254" s="5"/>
      <c r="L1254" s="5"/>
      <c r="M1254" s="5"/>
      <c r="N1254" s="5"/>
      <c r="O1254" s="5"/>
      <c r="P1254" s="5"/>
      <c r="Q1254" s="5"/>
      <c r="R1254" s="5"/>
      <c r="S1254" s="5"/>
      <c r="T1254" s="5"/>
      <c r="U1254" s="5"/>
      <c r="V1254" s="5"/>
      <c r="W1254" s="5"/>
      <c r="X1254" s="5"/>
      <c r="Y1254" s="5"/>
      <c r="Z1254" s="5"/>
    </row>
    <row r="1255">
      <c r="A1255" s="13" t="str">
        <f>HYPERLINK("http://sigilathenaeum.tumblr.com/post/140278200947","New information will not surface")</f>
        <v>New information will not surface</v>
      </c>
      <c r="B1255" s="9" t="s">
        <v>1356</v>
      </c>
      <c r="C1255" s="5"/>
      <c r="D1255" s="5"/>
      <c r="E1255" s="5"/>
      <c r="F1255" s="5"/>
      <c r="G1255" s="5"/>
      <c r="H1255" s="5"/>
      <c r="I1255" s="5"/>
      <c r="J1255" s="5"/>
      <c r="K1255" s="5"/>
      <c r="L1255" s="5"/>
      <c r="M1255" s="5"/>
      <c r="N1255" s="5"/>
      <c r="O1255" s="5"/>
      <c r="P1255" s="5"/>
      <c r="Q1255" s="5"/>
      <c r="R1255" s="5"/>
      <c r="S1255" s="5"/>
      <c r="T1255" s="5"/>
      <c r="U1255" s="5"/>
      <c r="V1255" s="5"/>
      <c r="W1255" s="5"/>
      <c r="X1255" s="5"/>
      <c r="Y1255" s="5"/>
      <c r="Z1255" s="5"/>
    </row>
    <row r="1256">
      <c r="A1256" s="13" t="str">
        <f>HYPERLINK("http://sigilathenaeum.tumblr.com/post/139862682207","We do not get caught with marijuana")</f>
        <v>We do not get caught with marijuana</v>
      </c>
      <c r="B1256" s="9" t="s">
        <v>1357</v>
      </c>
      <c r="C1256" s="5"/>
      <c r="D1256" s="5"/>
      <c r="E1256" s="5"/>
      <c r="F1256" s="5"/>
      <c r="G1256" s="5"/>
      <c r="H1256" s="5"/>
      <c r="I1256" s="5"/>
      <c r="J1256" s="5"/>
      <c r="K1256" s="5"/>
      <c r="L1256" s="5"/>
      <c r="M1256" s="5"/>
      <c r="N1256" s="5"/>
      <c r="O1256" s="5"/>
      <c r="P1256" s="5"/>
      <c r="Q1256" s="5"/>
      <c r="R1256" s="5"/>
      <c r="S1256" s="5"/>
      <c r="T1256" s="5"/>
      <c r="U1256" s="5"/>
      <c r="V1256" s="5"/>
      <c r="W1256" s="5"/>
      <c r="X1256" s="5"/>
      <c r="Y1256" s="5"/>
      <c r="Z1256" s="5"/>
    </row>
    <row r="1257">
      <c r="A1257" s="13" t="str">
        <f>HYPERLINK("http://sigilathenaeum.tumblr.com/post/139746426257","This house is guarded")</f>
        <v>This house is guarded</v>
      </c>
      <c r="B1257" s="9" t="s">
        <v>1358</v>
      </c>
      <c r="C1257" s="5"/>
      <c r="D1257" s="5"/>
      <c r="E1257" s="5"/>
      <c r="F1257" s="5"/>
      <c r="G1257" s="5"/>
      <c r="H1257" s="5"/>
      <c r="I1257" s="5"/>
      <c r="J1257" s="5"/>
      <c r="K1257" s="5"/>
      <c r="L1257" s="5"/>
      <c r="M1257" s="5"/>
      <c r="N1257" s="5"/>
      <c r="O1257" s="5"/>
      <c r="P1257" s="5"/>
      <c r="Q1257" s="5"/>
      <c r="R1257" s="5"/>
      <c r="S1257" s="5"/>
      <c r="T1257" s="5"/>
      <c r="U1257" s="5"/>
      <c r="V1257" s="5"/>
      <c r="W1257" s="5"/>
      <c r="X1257" s="5"/>
      <c r="Y1257" s="5"/>
      <c r="Z1257" s="5"/>
    </row>
    <row r="1258">
      <c r="A1258" s="13" t="str">
        <f>HYPERLINK("http://sigilathenaeum.tumblr.com/post/163716854812","Happy Home")</f>
        <v>Happy Home</v>
      </c>
      <c r="B1258" s="9" t="s">
        <v>1359</v>
      </c>
      <c r="C1258" s="5"/>
      <c r="D1258" s="4" t="s">
        <v>6</v>
      </c>
      <c r="E1258" s="5"/>
      <c r="F1258" s="5"/>
      <c r="G1258" s="5"/>
      <c r="H1258" s="5"/>
      <c r="I1258" s="5"/>
      <c r="J1258" s="5"/>
      <c r="K1258" s="5"/>
      <c r="L1258" s="5"/>
      <c r="M1258" s="5"/>
      <c r="N1258" s="5"/>
      <c r="O1258" s="5"/>
      <c r="P1258" s="5"/>
      <c r="Q1258" s="5"/>
      <c r="R1258" s="5"/>
      <c r="S1258" s="5"/>
      <c r="T1258" s="5"/>
      <c r="U1258" s="5"/>
      <c r="V1258" s="5"/>
      <c r="W1258" s="5"/>
      <c r="X1258" s="5"/>
      <c r="Y1258" s="5"/>
      <c r="Z1258" s="5"/>
    </row>
    <row r="1259">
      <c r="A1259" s="13" t="str">
        <f>HYPERLINK("http://sigilathenaeum.tumblr.com/post/156455789232","My loved ones are safe in this place")</f>
        <v>My loved ones are safe in this place</v>
      </c>
      <c r="B1259" s="9" t="s">
        <v>1360</v>
      </c>
      <c r="C1259" s="5"/>
      <c r="D1259" s="5"/>
      <c r="E1259" s="5"/>
      <c r="F1259" s="5"/>
      <c r="G1259" s="5"/>
      <c r="H1259" s="5"/>
      <c r="I1259" s="5"/>
      <c r="J1259" s="5"/>
      <c r="K1259" s="5"/>
      <c r="L1259" s="5"/>
      <c r="M1259" s="5"/>
      <c r="N1259" s="5"/>
      <c r="O1259" s="5"/>
      <c r="P1259" s="5"/>
      <c r="Q1259" s="5"/>
      <c r="R1259" s="5"/>
      <c r="S1259" s="5"/>
      <c r="T1259" s="5"/>
      <c r="U1259" s="5"/>
      <c r="V1259" s="5"/>
      <c r="W1259" s="5"/>
      <c r="X1259" s="5"/>
      <c r="Y1259" s="5"/>
      <c r="Z1259" s="5"/>
    </row>
    <row r="1260">
      <c r="A1260" s="13" t="str">
        <f>HYPERLINK("http://sigilathenaeum.tumblr.com/post/139862931487","Protection from theft")</f>
        <v>Protection from theft</v>
      </c>
      <c r="B1260" s="9" t="s">
        <v>1361</v>
      </c>
      <c r="C1260" s="5"/>
      <c r="D1260" s="5"/>
      <c r="E1260" s="5"/>
      <c r="F1260" s="5"/>
      <c r="G1260" s="5"/>
      <c r="H1260" s="5"/>
      <c r="I1260" s="5"/>
      <c r="J1260" s="5"/>
      <c r="K1260" s="5"/>
      <c r="L1260" s="5"/>
      <c r="M1260" s="5"/>
      <c r="N1260" s="5"/>
      <c r="O1260" s="5"/>
      <c r="P1260" s="5"/>
      <c r="Q1260" s="5"/>
      <c r="R1260" s="5"/>
      <c r="S1260" s="5"/>
      <c r="T1260" s="5"/>
      <c r="U1260" s="5"/>
      <c r="V1260" s="5"/>
      <c r="W1260" s="5"/>
      <c r="X1260" s="5"/>
      <c r="Y1260" s="5"/>
      <c r="Z1260" s="5"/>
    </row>
    <row r="1261">
      <c r="A1261" s="13" t="str">
        <f>HYPERLINK("http://sigilathenaeum.tumblr.com/post/139862831427","Nothing escapes")</f>
        <v>Nothing escapes</v>
      </c>
      <c r="B1261" s="9" t="s">
        <v>1362</v>
      </c>
      <c r="C1261" s="5"/>
      <c r="D1261" s="5"/>
      <c r="E1261" s="5"/>
      <c r="F1261" s="5"/>
      <c r="G1261" s="5"/>
      <c r="H1261" s="5"/>
      <c r="I1261" s="5"/>
      <c r="J1261" s="5"/>
      <c r="K1261" s="5"/>
      <c r="L1261" s="5"/>
      <c r="M1261" s="5"/>
      <c r="N1261" s="5"/>
      <c r="O1261" s="5"/>
      <c r="P1261" s="5"/>
      <c r="Q1261" s="5"/>
      <c r="R1261" s="5"/>
      <c r="S1261" s="5"/>
      <c r="T1261" s="5"/>
      <c r="U1261" s="5"/>
      <c r="V1261" s="5"/>
      <c r="W1261" s="5"/>
      <c r="X1261" s="5"/>
      <c r="Y1261" s="5"/>
      <c r="Z1261" s="5"/>
    </row>
    <row r="1262">
      <c r="A1262" s="13" t="str">
        <f>HYPERLINK("http://sigilathenaeum.tumblr.com/post/139862592162","I am protected from jinxes")</f>
        <v>I am protected from jinxes</v>
      </c>
      <c r="B1262" s="9" t="s">
        <v>1363</v>
      </c>
      <c r="C1262" s="5"/>
      <c r="D1262" s="5"/>
      <c r="E1262" s="5"/>
      <c r="F1262" s="5"/>
      <c r="G1262" s="5"/>
      <c r="H1262" s="5"/>
      <c r="I1262" s="5"/>
      <c r="J1262" s="5"/>
      <c r="K1262" s="5"/>
      <c r="L1262" s="5"/>
      <c r="M1262" s="5"/>
      <c r="N1262" s="5"/>
      <c r="O1262" s="5"/>
      <c r="P1262" s="5"/>
      <c r="Q1262" s="5"/>
      <c r="R1262" s="5"/>
      <c r="S1262" s="5"/>
      <c r="T1262" s="5"/>
      <c r="U1262" s="5"/>
      <c r="V1262" s="5"/>
      <c r="W1262" s="5"/>
      <c r="X1262" s="5"/>
      <c r="Y1262" s="5"/>
      <c r="Z1262" s="5"/>
    </row>
    <row r="1263">
      <c r="A1263" s="13" t="str">
        <f>HYPERLINK("http://sigilathenaeum.tumblr.com/post/139805468417","All past curses set on my family are no more")</f>
        <v>All past curses set on my family are no more</v>
      </c>
      <c r="B1263" s="9" t="s">
        <v>1364</v>
      </c>
      <c r="C1263" s="5"/>
      <c r="D1263" s="5"/>
      <c r="E1263" s="5"/>
      <c r="F1263" s="5"/>
      <c r="G1263" s="5"/>
      <c r="H1263" s="5"/>
      <c r="I1263" s="5"/>
      <c r="J1263" s="5"/>
      <c r="K1263" s="5"/>
      <c r="L1263" s="5"/>
      <c r="M1263" s="5"/>
      <c r="N1263" s="5"/>
      <c r="O1263" s="5"/>
      <c r="P1263" s="5"/>
      <c r="Q1263" s="5"/>
      <c r="R1263" s="5"/>
      <c r="S1263" s="5"/>
      <c r="T1263" s="5"/>
      <c r="U1263" s="5"/>
      <c r="V1263" s="5"/>
      <c r="W1263" s="5"/>
      <c r="X1263" s="5"/>
      <c r="Y1263" s="5"/>
      <c r="Z1263" s="5"/>
    </row>
    <row r="1264">
      <c r="A1264" s="13" t="str">
        <f>HYPERLINK("http://sigilathenaeum.tumblr.com/post/140245719687","This place is free of spirits and negative energies")</f>
        <v>This place is free of spirits and negative energies</v>
      </c>
      <c r="B1264" s="9" t="s">
        <v>1365</v>
      </c>
      <c r="C1264" s="5"/>
      <c r="D1264" s="5"/>
      <c r="E1264" s="5"/>
      <c r="F1264" s="5"/>
      <c r="G1264" s="5"/>
      <c r="H1264" s="5"/>
      <c r="I1264" s="5"/>
      <c r="J1264" s="5"/>
      <c r="K1264" s="5"/>
      <c r="L1264" s="5"/>
      <c r="M1264" s="5"/>
      <c r="N1264" s="5"/>
      <c r="O1264" s="5"/>
      <c r="P1264" s="5"/>
      <c r="Q1264" s="5"/>
      <c r="R1264" s="5"/>
      <c r="S1264" s="5"/>
      <c r="T1264" s="5"/>
      <c r="U1264" s="5"/>
      <c r="V1264" s="5"/>
      <c r="W1264" s="5"/>
      <c r="X1264" s="5"/>
      <c r="Y1264" s="5"/>
      <c r="Z1264" s="5"/>
    </row>
    <row r="1265">
      <c r="A1265" s="13" t="str">
        <f>HYPERLINK("http://sigilathenaeum.tumblr.com/post/140535286892","My demons are banished")</f>
        <v>My demons are banished</v>
      </c>
      <c r="B1265" s="9" t="s">
        <v>1366</v>
      </c>
      <c r="C1265" s="5"/>
      <c r="D1265" s="5"/>
      <c r="E1265" s="5"/>
      <c r="F1265" s="5"/>
      <c r="G1265" s="5"/>
      <c r="H1265" s="5"/>
      <c r="I1265" s="5"/>
      <c r="J1265" s="5"/>
      <c r="K1265" s="5"/>
      <c r="L1265" s="5"/>
      <c r="M1265" s="5"/>
      <c r="N1265" s="5"/>
      <c r="O1265" s="5"/>
      <c r="P1265" s="5"/>
      <c r="Q1265" s="5"/>
      <c r="R1265" s="5"/>
      <c r="S1265" s="5"/>
      <c r="T1265" s="5"/>
      <c r="U1265" s="5"/>
      <c r="V1265" s="5"/>
      <c r="W1265" s="5"/>
      <c r="X1265" s="5"/>
      <c r="Y1265" s="5"/>
      <c r="Z1265" s="5"/>
    </row>
    <row r="1266">
      <c r="A1266" s="13" t="str">
        <f>HYPERLINK("http://sigilathenaeum.tumblr.com/post/140938954382","This money is not stolen")</f>
        <v>This money is not stolen</v>
      </c>
      <c r="B1266" s="9" t="s">
        <v>318</v>
      </c>
      <c r="C1266" s="5"/>
      <c r="D1266" s="4" t="s">
        <v>6</v>
      </c>
      <c r="E1266" s="5"/>
      <c r="F1266" s="5"/>
      <c r="G1266" s="5"/>
      <c r="H1266" s="5"/>
      <c r="I1266" s="5"/>
      <c r="J1266" s="5"/>
      <c r="K1266" s="5"/>
      <c r="L1266" s="5"/>
      <c r="M1266" s="5"/>
      <c r="N1266" s="5"/>
      <c r="O1266" s="5"/>
      <c r="P1266" s="5"/>
      <c r="Q1266" s="5"/>
      <c r="R1266" s="5"/>
      <c r="S1266" s="5"/>
      <c r="T1266" s="5"/>
      <c r="U1266" s="5"/>
      <c r="V1266" s="5"/>
      <c r="W1266" s="5"/>
      <c r="X1266" s="5"/>
      <c r="Y1266" s="5"/>
      <c r="Z1266" s="5"/>
    </row>
    <row r="1267">
      <c r="A1267" s="13" t="str">
        <f>HYPERLINK("http://sigilathenaeum.tumblr.com/post/141104769392","I am safe in the kitchen")</f>
        <v>I am safe in the kitchen</v>
      </c>
      <c r="B1267" s="9" t="s">
        <v>1367</v>
      </c>
      <c r="C1267" s="5"/>
      <c r="D1267" s="5"/>
      <c r="E1267" s="5"/>
      <c r="F1267" s="5"/>
      <c r="G1267" s="5"/>
      <c r="H1267" s="5"/>
      <c r="I1267" s="5"/>
      <c r="J1267" s="5"/>
      <c r="K1267" s="5"/>
      <c r="L1267" s="5"/>
      <c r="M1267" s="5"/>
      <c r="N1267" s="5"/>
      <c r="O1267" s="5"/>
      <c r="P1267" s="5"/>
      <c r="Q1267" s="5"/>
      <c r="R1267" s="5"/>
      <c r="S1267" s="5"/>
      <c r="T1267" s="5"/>
      <c r="U1267" s="5"/>
      <c r="V1267" s="5"/>
      <c r="W1267" s="5"/>
      <c r="X1267" s="5"/>
      <c r="Y1267" s="5"/>
      <c r="Z1267" s="5"/>
    </row>
    <row r="1268">
      <c r="A1268" s="13" t="str">
        <f>HYPERLINK("http://sigilathenaeum.tumblr.com/post/141104620477","I am safe while driving")</f>
        <v>I am safe while driving</v>
      </c>
      <c r="B1268" s="9" t="s">
        <v>1368</v>
      </c>
      <c r="C1268" s="5"/>
      <c r="D1268" s="5"/>
      <c r="E1268" s="5"/>
      <c r="F1268" s="5"/>
      <c r="G1268" s="5"/>
      <c r="H1268" s="5"/>
      <c r="I1268" s="5"/>
      <c r="J1268" s="5"/>
      <c r="K1268" s="5"/>
      <c r="L1268" s="5"/>
      <c r="M1268" s="5"/>
      <c r="N1268" s="5"/>
      <c r="O1268" s="5"/>
      <c r="P1268" s="5"/>
      <c r="Q1268" s="5"/>
      <c r="R1268" s="5"/>
      <c r="S1268" s="5"/>
      <c r="T1268" s="5"/>
      <c r="U1268" s="5"/>
      <c r="V1268" s="5"/>
      <c r="W1268" s="5"/>
      <c r="X1268" s="5"/>
      <c r="Y1268" s="5"/>
      <c r="Z1268" s="5"/>
    </row>
    <row r="1269">
      <c r="A1269" s="13" t="str">
        <f>HYPERLINK("http://sigilathenaeum.tumblr.com/post/141467754277","I am protected from unwanted sexual attention")</f>
        <v>I am protected from unwanted sexual attention</v>
      </c>
      <c r="B1269" s="9" t="s">
        <v>1234</v>
      </c>
      <c r="C1269" s="5"/>
      <c r="D1269" s="5"/>
      <c r="E1269" s="5"/>
      <c r="F1269" s="5"/>
      <c r="G1269" s="5"/>
      <c r="H1269" s="5"/>
      <c r="I1269" s="5"/>
      <c r="J1269" s="5"/>
      <c r="K1269" s="5"/>
      <c r="L1269" s="5"/>
      <c r="M1269" s="5"/>
      <c r="N1269" s="5"/>
      <c r="O1269" s="5"/>
      <c r="P1269" s="5"/>
      <c r="Q1269" s="5"/>
      <c r="R1269" s="5"/>
      <c r="S1269" s="5"/>
      <c r="T1269" s="5"/>
      <c r="U1269" s="5"/>
      <c r="V1269" s="5"/>
      <c r="W1269" s="5"/>
      <c r="X1269" s="5"/>
      <c r="Y1269" s="5"/>
      <c r="Z1269" s="5"/>
    </row>
    <row r="1270">
      <c r="A1270" s="10" t="str">
        <f>HYPERLINK("http://sigilathenaeum.tumblr.com/post/155135871656","I am shielded from unwanted romantic attention")</f>
        <v>I am shielded from unwanted romantic attention</v>
      </c>
      <c r="B1270" s="9" t="s">
        <v>1369</v>
      </c>
      <c r="C1270" s="5"/>
      <c r="D1270" s="5"/>
      <c r="E1270" s="5"/>
      <c r="F1270" s="5"/>
      <c r="G1270" s="5"/>
      <c r="H1270" s="5"/>
      <c r="I1270" s="5"/>
      <c r="J1270" s="5"/>
      <c r="K1270" s="5"/>
      <c r="L1270" s="5"/>
      <c r="M1270" s="5"/>
      <c r="N1270" s="5"/>
      <c r="O1270" s="5"/>
      <c r="P1270" s="5"/>
      <c r="Q1270" s="5"/>
      <c r="R1270" s="5"/>
      <c r="S1270" s="5"/>
      <c r="T1270" s="5"/>
      <c r="U1270" s="5"/>
      <c r="V1270" s="5"/>
      <c r="W1270" s="5"/>
      <c r="X1270" s="5"/>
      <c r="Y1270" s="5"/>
      <c r="Z1270" s="5"/>
    </row>
    <row r="1271">
      <c r="A1271" s="13" t="str">
        <f>HYPERLINK("http://sigilathenaeum.tumblr.com/post/141467327162","The world is not out to get me")</f>
        <v>The world is not out to get me</v>
      </c>
      <c r="B1271" s="9" t="s">
        <v>1370</v>
      </c>
      <c r="C1271" s="5"/>
      <c r="D1271" s="5"/>
      <c r="E1271" s="5"/>
      <c r="F1271" s="5"/>
      <c r="G1271" s="5"/>
      <c r="H1271" s="5"/>
      <c r="I1271" s="5"/>
      <c r="J1271" s="5"/>
      <c r="K1271" s="5"/>
      <c r="L1271" s="5"/>
      <c r="M1271" s="5"/>
      <c r="N1271" s="5"/>
      <c r="O1271" s="5"/>
      <c r="P1271" s="5"/>
      <c r="Q1271" s="5"/>
      <c r="R1271" s="5"/>
      <c r="S1271" s="5"/>
      <c r="T1271" s="5"/>
      <c r="U1271" s="5"/>
      <c r="V1271" s="5"/>
      <c r="W1271" s="5"/>
      <c r="X1271" s="5"/>
      <c r="Y1271" s="5"/>
      <c r="Z1271" s="5"/>
    </row>
    <row r="1272">
      <c r="A1272" s="13" t="str">
        <f>HYPERLINK("http://sigilathenaeum.tumblr.com/post/141496598162","I am protected from rattlesnakes")</f>
        <v>I am protected from rattlesnakes</v>
      </c>
      <c r="B1272" s="9" t="s">
        <v>1371</v>
      </c>
      <c r="C1272" s="5"/>
      <c r="D1272" s="5"/>
      <c r="E1272" s="5"/>
      <c r="F1272" s="5"/>
      <c r="G1272" s="5"/>
      <c r="H1272" s="5"/>
      <c r="I1272" s="5"/>
      <c r="J1272" s="5"/>
      <c r="K1272" s="5"/>
      <c r="L1272" s="5"/>
      <c r="M1272" s="5"/>
      <c r="N1272" s="5"/>
      <c r="O1272" s="5"/>
      <c r="P1272" s="5"/>
      <c r="Q1272" s="5"/>
      <c r="R1272" s="5"/>
      <c r="S1272" s="5"/>
      <c r="T1272" s="5"/>
      <c r="U1272" s="5"/>
      <c r="V1272" s="5"/>
      <c r="W1272" s="5"/>
      <c r="X1272" s="5"/>
      <c r="Y1272" s="5"/>
      <c r="Z1272" s="5"/>
    </row>
    <row r="1273">
      <c r="A1273" s="10" t="str">
        <f>HYPERLINK("http://sigilathenaeum.tumblr.com/post/144171403848","My mother cannot do me emotional harm")</f>
        <v>My mother cannot do me emotional harm</v>
      </c>
      <c r="B1273" s="9" t="s">
        <v>1372</v>
      </c>
      <c r="C1273" s="5"/>
      <c r="D1273" s="5"/>
      <c r="E1273" s="5"/>
      <c r="F1273" s="5"/>
      <c r="G1273" s="5"/>
      <c r="H1273" s="5"/>
      <c r="I1273" s="5"/>
      <c r="J1273" s="5"/>
      <c r="K1273" s="5"/>
      <c r="L1273" s="5"/>
      <c r="M1273" s="5"/>
      <c r="N1273" s="5"/>
      <c r="O1273" s="5"/>
      <c r="P1273" s="5"/>
      <c r="Q1273" s="5"/>
      <c r="R1273" s="5"/>
      <c r="S1273" s="5"/>
      <c r="T1273" s="5"/>
      <c r="U1273" s="5"/>
      <c r="V1273" s="5"/>
      <c r="W1273" s="5"/>
      <c r="X1273" s="5"/>
      <c r="Y1273" s="5"/>
      <c r="Z1273" s="5"/>
    </row>
    <row r="1274">
      <c r="A1274" s="10" t="str">
        <f>HYPERLINK("http://sigilathenaeum.tumblr.com/post/151166145803","My spirit is always with me and protected from outside forces and spirits")</f>
        <v>My spirit is always with me and protected from outside forces and spirits</v>
      </c>
      <c r="B1274" s="9" t="s">
        <v>1373</v>
      </c>
      <c r="C1274" s="5"/>
      <c r="D1274" s="5"/>
      <c r="E1274" s="5"/>
      <c r="F1274" s="5"/>
      <c r="G1274" s="5"/>
      <c r="H1274" s="5"/>
      <c r="I1274" s="5"/>
      <c r="J1274" s="5"/>
      <c r="K1274" s="5"/>
      <c r="L1274" s="5"/>
      <c r="M1274" s="5"/>
      <c r="N1274" s="5"/>
      <c r="O1274" s="5"/>
      <c r="P1274" s="5"/>
      <c r="Q1274" s="5"/>
      <c r="R1274" s="5"/>
      <c r="S1274" s="5"/>
      <c r="T1274" s="5"/>
      <c r="U1274" s="5"/>
      <c r="V1274" s="5"/>
      <c r="W1274" s="5"/>
      <c r="X1274" s="5"/>
      <c r="Y1274" s="5"/>
      <c r="Z1274" s="5"/>
    </row>
    <row r="1275">
      <c r="A1275" s="13" t="str">
        <f>HYPERLINK("http://sigilathenaeum.tumblr.com/post/156142090171","The nation is at peace")</f>
        <v>The nation is at peace</v>
      </c>
      <c r="B1275" s="9" t="s">
        <v>1374</v>
      </c>
      <c r="C1275" s="5"/>
      <c r="D1275" s="5"/>
      <c r="E1275" s="5"/>
      <c r="F1275" s="5"/>
      <c r="G1275" s="5"/>
      <c r="H1275" s="5"/>
      <c r="I1275" s="5"/>
      <c r="J1275" s="5"/>
      <c r="K1275" s="5"/>
      <c r="L1275" s="5"/>
      <c r="M1275" s="5"/>
      <c r="N1275" s="5"/>
      <c r="O1275" s="5"/>
      <c r="P1275" s="5"/>
      <c r="Q1275" s="5"/>
      <c r="R1275" s="5"/>
      <c r="S1275" s="5"/>
      <c r="T1275" s="5"/>
      <c r="U1275" s="5"/>
      <c r="V1275" s="5"/>
      <c r="W1275" s="5"/>
      <c r="X1275" s="5"/>
      <c r="Y1275" s="5"/>
      <c r="Z1275" s="5"/>
    </row>
    <row r="1276">
      <c r="A1276" s="13" t="str">
        <f>HYPERLINK("http://sigilathenaeum.tumblr.com/post/156142090171","The oppressed are safe")</f>
        <v>The oppressed are safe</v>
      </c>
      <c r="B1276" s="9" t="s">
        <v>1374</v>
      </c>
      <c r="C1276" s="5"/>
      <c r="D1276" s="5"/>
      <c r="E1276" s="5"/>
      <c r="F1276" s="5"/>
      <c r="G1276" s="5"/>
      <c r="H1276" s="5"/>
      <c r="I1276" s="5"/>
      <c r="J1276" s="5"/>
      <c r="K1276" s="5"/>
      <c r="L1276" s="5"/>
      <c r="M1276" s="5"/>
      <c r="N1276" s="5"/>
      <c r="O1276" s="5"/>
      <c r="P1276" s="5"/>
      <c r="Q1276" s="5"/>
      <c r="R1276" s="5"/>
      <c r="S1276" s="5"/>
      <c r="T1276" s="5"/>
      <c r="U1276" s="5"/>
      <c r="V1276" s="5"/>
      <c r="W1276" s="5"/>
      <c r="X1276" s="5"/>
      <c r="Y1276" s="5"/>
      <c r="Z1276" s="5"/>
    </row>
    <row r="1277">
      <c r="A1277" s="10" t="str">
        <f>HYPERLINK("http://sigilathenaeum.tumblr.com/post/156459084928","We are not molested")</f>
        <v>We are not molested</v>
      </c>
      <c r="B1277" s="9" t="s">
        <v>231</v>
      </c>
      <c r="C1277" s="5"/>
      <c r="D1277" s="4" t="s">
        <v>6</v>
      </c>
      <c r="E1277" s="5"/>
      <c r="F1277" s="5"/>
      <c r="G1277" s="5"/>
      <c r="H1277" s="5"/>
      <c r="I1277" s="5"/>
      <c r="J1277" s="5"/>
      <c r="K1277" s="5"/>
      <c r="L1277" s="5"/>
      <c r="M1277" s="5"/>
      <c r="N1277" s="5"/>
      <c r="O1277" s="5"/>
      <c r="P1277" s="5"/>
      <c r="Q1277" s="5"/>
      <c r="R1277" s="5"/>
      <c r="S1277" s="5"/>
      <c r="T1277" s="5"/>
      <c r="U1277" s="5"/>
      <c r="V1277" s="5"/>
      <c r="W1277" s="5"/>
      <c r="X1277" s="5"/>
      <c r="Y1277" s="5"/>
      <c r="Z1277" s="5"/>
    </row>
    <row r="1278">
      <c r="A1278" s="10" t="str">
        <f>HYPERLINK("http://sigilathenaeum.tumblr.com/post/157406215660","(Name) will not contact me anymore in any form")</f>
        <v>(Name) will not contact me anymore in any form</v>
      </c>
      <c r="B1278" s="9" t="s">
        <v>1375</v>
      </c>
      <c r="C1278" s="5"/>
      <c r="D1278" s="5"/>
      <c r="E1278" s="5"/>
      <c r="F1278" s="5"/>
      <c r="G1278" s="5"/>
      <c r="H1278" s="5"/>
      <c r="I1278" s="5"/>
      <c r="J1278" s="5"/>
      <c r="K1278" s="5"/>
      <c r="L1278" s="5"/>
      <c r="M1278" s="5"/>
      <c r="N1278" s="5"/>
      <c r="O1278" s="5"/>
      <c r="P1278" s="5"/>
      <c r="Q1278" s="5"/>
      <c r="R1278" s="5"/>
      <c r="S1278" s="5"/>
      <c r="T1278" s="5"/>
      <c r="U1278" s="5"/>
      <c r="V1278" s="5"/>
      <c r="W1278" s="5"/>
      <c r="X1278" s="5"/>
      <c r="Y1278" s="5"/>
      <c r="Z1278" s="5"/>
    </row>
    <row r="1279">
      <c r="A1279" s="10" t="str">
        <f>HYPERLINK("http://sigilathenaeum.tumblr.com/post/159426342297","My child is safe from all harm")</f>
        <v>My child is safe from all harm</v>
      </c>
      <c r="B1279" s="9" t="s">
        <v>1376</v>
      </c>
      <c r="C1279" s="5"/>
      <c r="D1279" s="5"/>
      <c r="E1279" s="5"/>
      <c r="F1279" s="5"/>
      <c r="G1279" s="5"/>
      <c r="H1279" s="5"/>
      <c r="I1279" s="5"/>
      <c r="J1279" s="5"/>
      <c r="K1279" s="5"/>
      <c r="L1279" s="5"/>
      <c r="M1279" s="5"/>
      <c r="N1279" s="5"/>
      <c r="O1279" s="5"/>
      <c r="P1279" s="5"/>
      <c r="Q1279" s="5"/>
      <c r="R1279" s="5"/>
      <c r="S1279" s="5"/>
      <c r="T1279" s="5"/>
      <c r="U1279" s="5"/>
      <c r="V1279" s="5"/>
      <c r="W1279" s="5"/>
      <c r="X1279" s="5"/>
      <c r="Y1279" s="5"/>
      <c r="Z1279" s="5"/>
    </row>
    <row r="1280">
      <c r="A1280" s="10" t="str">
        <f>HYPERLINK("http://sigilathenaeum.tumblr.com/post/159426342297","My child inspires love and protection")</f>
        <v>My child inspires love and protection</v>
      </c>
      <c r="B1280" s="8" t="s">
        <v>1376</v>
      </c>
      <c r="C1280" s="5"/>
      <c r="D1280" s="5"/>
      <c r="E1280" s="5"/>
      <c r="F1280" s="5"/>
      <c r="G1280" s="5"/>
      <c r="H1280" s="5"/>
      <c r="I1280" s="5"/>
      <c r="J1280" s="5"/>
      <c r="K1280" s="5"/>
      <c r="L1280" s="5"/>
      <c r="M1280" s="5"/>
      <c r="N1280" s="5"/>
      <c r="O1280" s="5"/>
      <c r="P1280" s="5"/>
      <c r="Q1280" s="5"/>
      <c r="R1280" s="5"/>
      <c r="S1280" s="5"/>
      <c r="T1280" s="5"/>
      <c r="U1280" s="5"/>
      <c r="V1280" s="5"/>
      <c r="W1280" s="5"/>
      <c r="X1280" s="5"/>
      <c r="Y1280" s="5"/>
      <c r="Z1280" s="5"/>
    </row>
    <row r="1281">
      <c r="A1281" s="10" t="str">
        <f>HYPERLINK("http://sigilathenaeum.tumblr.com/post/159872585582","Others hold no power over me")</f>
        <v>Others hold no power over me</v>
      </c>
      <c r="B1281" s="9" t="s">
        <v>1377</v>
      </c>
      <c r="C1281" s="5"/>
      <c r="D1281" s="5"/>
      <c r="E1281" s="5"/>
      <c r="F1281" s="5"/>
      <c r="G1281" s="5"/>
      <c r="H1281" s="5"/>
      <c r="I1281" s="5"/>
      <c r="J1281" s="5"/>
      <c r="K1281" s="5"/>
      <c r="L1281" s="5"/>
      <c r="M1281" s="5"/>
      <c r="N1281" s="5"/>
      <c r="O1281" s="5"/>
      <c r="P1281" s="5"/>
      <c r="Q1281" s="5"/>
      <c r="R1281" s="5"/>
      <c r="S1281" s="5"/>
      <c r="T1281" s="5"/>
      <c r="U1281" s="5"/>
      <c r="V1281" s="5"/>
      <c r="W1281" s="5"/>
      <c r="X1281" s="5"/>
      <c r="Y1281" s="5"/>
      <c r="Z1281" s="5"/>
    </row>
    <row r="1282">
      <c r="A1282" s="10" t="str">
        <f>HYPERLINK("http://sigilathenaeum.tumblr.com/post/175520189109","My family and friends are not found by ICE")</f>
        <v>My family and friends are not found by ICE</v>
      </c>
      <c r="B1282" s="9" t="s">
        <v>1378</v>
      </c>
      <c r="C1282" s="5"/>
      <c r="D1282" s="4" t="s">
        <v>6</v>
      </c>
      <c r="E1282" s="5"/>
      <c r="F1282" s="5"/>
      <c r="G1282" s="5"/>
      <c r="H1282" s="5"/>
      <c r="I1282" s="5"/>
      <c r="J1282" s="5"/>
      <c r="K1282" s="5"/>
      <c r="L1282" s="5"/>
      <c r="M1282" s="5"/>
      <c r="N1282" s="5"/>
      <c r="O1282" s="5"/>
      <c r="P1282" s="5"/>
      <c r="Q1282" s="5"/>
      <c r="R1282" s="5"/>
      <c r="S1282" s="5"/>
      <c r="T1282" s="5"/>
      <c r="U1282" s="5"/>
      <c r="V1282" s="5"/>
      <c r="W1282" s="5"/>
      <c r="X1282" s="5"/>
      <c r="Y1282" s="5"/>
      <c r="Z1282" s="5"/>
    </row>
    <row r="1283">
      <c r="A1283" s="10" t="str">
        <f>HYPERLINK("http://sigilathenaeum.tumblr.com/post/175485886378","My family and friends are not deported")</f>
        <v>My family and friends are not deported</v>
      </c>
      <c r="B1283" s="9" t="s">
        <v>1379</v>
      </c>
      <c r="C1283" s="5"/>
      <c r="D1283" s="4" t="s">
        <v>6</v>
      </c>
      <c r="E1283" s="5"/>
      <c r="F1283" s="5"/>
      <c r="G1283" s="5"/>
      <c r="H1283" s="5"/>
      <c r="I1283" s="5"/>
      <c r="J1283" s="5"/>
      <c r="K1283" s="5"/>
      <c r="L1283" s="5"/>
      <c r="M1283" s="5"/>
      <c r="N1283" s="5"/>
      <c r="O1283" s="5"/>
      <c r="P1283" s="5"/>
      <c r="Q1283" s="5"/>
      <c r="R1283" s="5"/>
      <c r="S1283" s="5"/>
      <c r="T1283" s="5"/>
      <c r="U1283" s="5"/>
      <c r="V1283" s="5"/>
      <c r="W1283" s="5"/>
      <c r="X1283" s="5"/>
      <c r="Y1283" s="5"/>
      <c r="Z1283" s="5"/>
    </row>
    <row r="1284">
      <c r="A1284" s="5"/>
      <c r="B1284" s="5"/>
      <c r="C1284" s="5"/>
      <c r="D1284" s="5"/>
      <c r="E1284" s="5"/>
      <c r="F1284" s="5"/>
      <c r="G1284" s="5"/>
      <c r="H1284" s="5"/>
      <c r="I1284" s="5"/>
      <c r="J1284" s="5"/>
      <c r="K1284" s="5"/>
      <c r="L1284" s="5"/>
      <c r="M1284" s="5"/>
      <c r="N1284" s="5"/>
      <c r="O1284" s="5"/>
      <c r="P1284" s="5"/>
      <c r="Q1284" s="5"/>
      <c r="R1284" s="5"/>
      <c r="S1284" s="5"/>
      <c r="T1284" s="5"/>
      <c r="U1284" s="5"/>
      <c r="V1284" s="5"/>
      <c r="W1284" s="5"/>
      <c r="X1284" s="5"/>
      <c r="Y1284" s="5"/>
      <c r="Z1284" s="5"/>
    </row>
    <row r="1285">
      <c r="A1285" s="12" t="s">
        <v>1380</v>
      </c>
      <c r="B1285" s="7"/>
      <c r="C1285" s="7"/>
      <c r="D1285" s="7"/>
      <c r="E1285" s="7"/>
      <c r="F1285" s="7"/>
      <c r="G1285" s="7"/>
      <c r="H1285" s="7"/>
      <c r="I1285" s="7"/>
      <c r="J1285" s="7"/>
      <c r="K1285" s="7"/>
      <c r="L1285" s="7"/>
      <c r="M1285" s="7"/>
      <c r="N1285" s="7"/>
      <c r="O1285" s="7"/>
      <c r="P1285" s="7"/>
      <c r="Q1285" s="7"/>
      <c r="R1285" s="7"/>
      <c r="S1285" s="7"/>
      <c r="T1285" s="7"/>
      <c r="U1285" s="7"/>
      <c r="V1285" s="7"/>
      <c r="W1285" s="7"/>
      <c r="X1285" s="7"/>
      <c r="Y1285" s="7"/>
      <c r="Z1285" s="7"/>
    </row>
    <row r="1286">
      <c r="A1286" s="5"/>
      <c r="B1286" s="5"/>
      <c r="C1286" s="5"/>
      <c r="D1286" s="5"/>
      <c r="E1286" s="5"/>
      <c r="F1286" s="5"/>
      <c r="G1286" s="5"/>
      <c r="H1286" s="5"/>
      <c r="I1286" s="5"/>
      <c r="J1286" s="5"/>
      <c r="K1286" s="5"/>
      <c r="L1286" s="5"/>
      <c r="M1286" s="5"/>
      <c r="N1286" s="5"/>
      <c r="O1286" s="5"/>
      <c r="P1286" s="5"/>
      <c r="Q1286" s="5"/>
      <c r="R1286" s="5"/>
      <c r="S1286" s="5"/>
      <c r="T1286" s="5"/>
      <c r="U1286" s="5"/>
      <c r="V1286" s="5"/>
      <c r="W1286" s="5"/>
      <c r="X1286" s="5"/>
      <c r="Y1286" s="5"/>
      <c r="Z1286" s="5"/>
    </row>
    <row r="1287">
      <c r="A1287" s="10" t="str">
        <f>HYPERLINK("http://sigilathenaeum.tumblr.com/post/181532566815","My relationships are full and healthy")</f>
        <v>My relationships are full and healthy</v>
      </c>
      <c r="B1287" s="9" t="s">
        <v>1381</v>
      </c>
      <c r="C1287" s="5"/>
      <c r="D1287" s="4" t="s">
        <v>6</v>
      </c>
      <c r="E1287" s="5"/>
      <c r="F1287" s="5"/>
      <c r="G1287" s="5"/>
      <c r="H1287" s="5"/>
      <c r="I1287" s="5"/>
      <c r="J1287" s="5"/>
      <c r="K1287" s="5"/>
      <c r="L1287" s="5"/>
      <c r="M1287" s="5"/>
      <c r="N1287" s="5"/>
      <c r="O1287" s="5"/>
      <c r="P1287" s="5"/>
      <c r="Q1287" s="5"/>
      <c r="R1287" s="5"/>
      <c r="S1287" s="5"/>
      <c r="T1287" s="5"/>
      <c r="U1287" s="5"/>
      <c r="V1287" s="5"/>
      <c r="W1287" s="5"/>
      <c r="X1287" s="5"/>
      <c r="Y1287" s="5"/>
      <c r="Z1287" s="5"/>
    </row>
    <row r="1288">
      <c r="A1288" s="10" t="str">
        <f>HYPERLINK("http://sigilathenaeum.tumblr.com/post/165309254950","I find love")</f>
        <v>I find love</v>
      </c>
      <c r="B1288" s="9" t="s">
        <v>1382</v>
      </c>
      <c r="C1288" s="5"/>
      <c r="D1288" s="4" t="s">
        <v>6</v>
      </c>
      <c r="E1288" s="5"/>
      <c r="F1288" s="5"/>
      <c r="G1288" s="5"/>
      <c r="H1288" s="5"/>
      <c r="I1288" s="5"/>
      <c r="J1288" s="5"/>
      <c r="K1288" s="5"/>
      <c r="L1288" s="5"/>
      <c r="M1288" s="5"/>
      <c r="N1288" s="5"/>
      <c r="O1288" s="5"/>
      <c r="P1288" s="5"/>
      <c r="Q1288" s="5"/>
      <c r="R1288" s="5"/>
      <c r="S1288" s="5"/>
      <c r="T1288" s="5"/>
      <c r="U1288" s="5"/>
      <c r="V1288" s="5"/>
      <c r="W1288" s="5"/>
      <c r="X1288" s="5"/>
      <c r="Y1288" s="5"/>
      <c r="Z1288" s="5"/>
    </row>
    <row r="1289">
      <c r="A1289" s="13" t="str">
        <f>HYPERLINK("http://sigilathenaeum.tumblr.com/post/129917580427","I will finally find true love")</f>
        <v>I will finally find true love</v>
      </c>
      <c r="B1289" s="9" t="s">
        <v>1383</v>
      </c>
      <c r="C1289" s="5"/>
      <c r="D1289" s="5"/>
      <c r="E1289" s="5"/>
      <c r="F1289" s="5"/>
      <c r="G1289" s="5"/>
      <c r="H1289" s="5"/>
      <c r="I1289" s="5"/>
      <c r="J1289" s="5"/>
      <c r="K1289" s="5"/>
      <c r="L1289" s="5"/>
      <c r="M1289" s="5"/>
      <c r="N1289" s="5"/>
      <c r="O1289" s="5"/>
      <c r="P1289" s="5"/>
      <c r="Q1289" s="5"/>
      <c r="R1289" s="5"/>
      <c r="S1289" s="5"/>
      <c r="T1289" s="5"/>
      <c r="U1289" s="5"/>
      <c r="V1289" s="5"/>
      <c r="W1289" s="5"/>
      <c r="X1289" s="5"/>
      <c r="Y1289" s="5"/>
      <c r="Z1289" s="5"/>
    </row>
    <row r="1290">
      <c r="A1290" s="13" t="str">
        <f>HYPERLINK("http://sigilathenaeum.tumblr.com/post/129916259892","I will have luck confessing my love")</f>
        <v>I will have luck confessing my love</v>
      </c>
      <c r="B1290" s="9" t="s">
        <v>1384</v>
      </c>
      <c r="C1290" s="5"/>
      <c r="D1290" s="5"/>
      <c r="E1290" s="5"/>
      <c r="F1290" s="5"/>
      <c r="G1290" s="5"/>
      <c r="H1290" s="5"/>
      <c r="I1290" s="5"/>
      <c r="J1290" s="5"/>
      <c r="K1290" s="5"/>
      <c r="L1290" s="5"/>
      <c r="M1290" s="5"/>
      <c r="N1290" s="5"/>
      <c r="O1290" s="5"/>
      <c r="P1290" s="5"/>
      <c r="Q1290" s="5"/>
      <c r="R1290" s="5"/>
      <c r="S1290" s="5"/>
      <c r="T1290" s="5"/>
      <c r="U1290" s="5"/>
      <c r="V1290" s="5"/>
      <c r="W1290" s="5"/>
      <c r="X1290" s="5"/>
      <c r="Y1290" s="5"/>
      <c r="Z1290" s="5"/>
    </row>
    <row r="1291">
      <c r="A1291" s="13" t="str">
        <f>HYPERLINK("http://sigilathenaeum.tumblr.com/post/137417098607","I have luck in my love life")</f>
        <v>I have luck in my love life</v>
      </c>
      <c r="B1291" s="9" t="s">
        <v>1385</v>
      </c>
      <c r="C1291" s="5"/>
      <c r="D1291" s="5"/>
      <c r="E1291" s="5"/>
      <c r="F1291" s="5"/>
      <c r="G1291" s="5"/>
      <c r="H1291" s="5"/>
      <c r="I1291" s="5"/>
      <c r="J1291" s="5"/>
      <c r="K1291" s="5"/>
      <c r="L1291" s="5"/>
      <c r="M1291" s="5"/>
      <c r="N1291" s="5"/>
      <c r="O1291" s="5"/>
      <c r="P1291" s="5"/>
      <c r="Q1291" s="5"/>
      <c r="R1291" s="5"/>
      <c r="S1291" s="5"/>
      <c r="T1291" s="5"/>
      <c r="U1291" s="5"/>
      <c r="V1291" s="5"/>
      <c r="W1291" s="5"/>
      <c r="X1291" s="5"/>
      <c r="Y1291" s="5"/>
      <c r="Z1291" s="5"/>
    </row>
    <row r="1292">
      <c r="A1292" s="10" t="str">
        <f>HYPERLINK("http://sigilathenaeum.tumblr.com/post/144589149124","I will find a cute gay boyfriend soon")</f>
        <v>I will find a cute gay boyfriend soon</v>
      </c>
      <c r="B1292" s="9" t="s">
        <v>1386</v>
      </c>
      <c r="C1292" s="5"/>
      <c r="D1292" s="5"/>
      <c r="E1292" s="5"/>
      <c r="F1292" s="5"/>
      <c r="G1292" s="5"/>
      <c r="H1292" s="5"/>
      <c r="I1292" s="5"/>
      <c r="J1292" s="5"/>
      <c r="K1292" s="5"/>
      <c r="L1292" s="5"/>
      <c r="M1292" s="5"/>
      <c r="N1292" s="5"/>
      <c r="O1292" s="5"/>
      <c r="P1292" s="5"/>
      <c r="Q1292" s="5"/>
      <c r="R1292" s="5"/>
      <c r="S1292" s="5"/>
      <c r="T1292" s="5"/>
      <c r="U1292" s="5"/>
      <c r="V1292" s="5"/>
      <c r="W1292" s="5"/>
      <c r="X1292" s="5"/>
      <c r="Y1292" s="5"/>
      <c r="Z1292" s="5"/>
    </row>
    <row r="1293">
      <c r="A1293" s="10" t="str">
        <f>HYPERLINK("http://sigilathenaeum.tumblr.com/post/163770825592","I meet a boy at the cinema")</f>
        <v>I meet a boy at the cinema</v>
      </c>
      <c r="B1293" s="9" t="s">
        <v>1387</v>
      </c>
      <c r="C1293" s="5"/>
      <c r="D1293" s="4" t="s">
        <v>6</v>
      </c>
      <c r="E1293" s="5"/>
      <c r="F1293" s="5"/>
      <c r="G1293" s="5"/>
      <c r="H1293" s="5"/>
      <c r="I1293" s="5"/>
      <c r="J1293" s="5"/>
      <c r="K1293" s="5"/>
      <c r="L1293" s="5"/>
      <c r="M1293" s="5"/>
      <c r="N1293" s="5"/>
      <c r="O1293" s="5"/>
      <c r="P1293" s="5"/>
      <c r="Q1293" s="5"/>
      <c r="R1293" s="5"/>
      <c r="S1293" s="5"/>
      <c r="T1293" s="5"/>
      <c r="U1293" s="5"/>
      <c r="V1293" s="5"/>
      <c r="W1293" s="5"/>
      <c r="X1293" s="5"/>
      <c r="Y1293" s="5"/>
      <c r="Z1293" s="5"/>
    </row>
    <row r="1294">
      <c r="A1294" s="13" t="str">
        <f>HYPERLINK("http://sigilathenaeum.tumblr.com/post/139326134677","I have the courage to confess my love")</f>
        <v>I have the courage to confess my love</v>
      </c>
      <c r="B1294" s="9" t="s">
        <v>1388</v>
      </c>
      <c r="C1294" s="5"/>
      <c r="D1294" s="5"/>
      <c r="E1294" s="5"/>
      <c r="F1294" s="5"/>
      <c r="G1294" s="5"/>
      <c r="H1294" s="5"/>
      <c r="I1294" s="5"/>
      <c r="J1294" s="5"/>
      <c r="K1294" s="5"/>
      <c r="L1294" s="5"/>
      <c r="M1294" s="5"/>
      <c r="N1294" s="5"/>
      <c r="O1294" s="5"/>
      <c r="P1294" s="5"/>
      <c r="Q1294" s="5"/>
      <c r="R1294" s="5"/>
      <c r="S1294" s="5"/>
      <c r="T1294" s="5"/>
      <c r="U1294" s="5"/>
      <c r="V1294" s="5"/>
      <c r="W1294" s="5"/>
      <c r="X1294" s="5"/>
      <c r="Y1294" s="5"/>
      <c r="Z1294" s="5"/>
    </row>
    <row r="1295">
      <c r="A1295" s="13" t="str">
        <f>HYPERLINK("http://sigilathenaeum.tumblr.com/post/140339291367","I have the courage to text first")</f>
        <v>I have the courage to text first</v>
      </c>
      <c r="B1295" s="9" t="s">
        <v>1389</v>
      </c>
      <c r="C1295" s="5"/>
      <c r="D1295" s="5"/>
      <c r="E1295" s="5"/>
      <c r="F1295" s="5"/>
      <c r="G1295" s="5"/>
      <c r="H1295" s="5"/>
      <c r="I1295" s="5"/>
      <c r="J1295" s="5"/>
      <c r="K1295" s="5"/>
      <c r="L1295" s="5"/>
      <c r="M1295" s="5"/>
      <c r="N1295" s="5"/>
      <c r="O1295" s="5"/>
      <c r="P1295" s="5"/>
      <c r="Q1295" s="5"/>
      <c r="R1295" s="5"/>
      <c r="S1295" s="5"/>
      <c r="T1295" s="5"/>
      <c r="U1295" s="5"/>
      <c r="V1295" s="5"/>
      <c r="W1295" s="5"/>
      <c r="X1295" s="5"/>
      <c r="Y1295" s="5"/>
      <c r="Z1295" s="5"/>
    </row>
    <row r="1296">
      <c r="A1296" s="10" t="str">
        <f>HYPERLINK("http://sigilathenaeum.tumblr.com/post/166089055613","I speak naturally and comfortably with my crush")</f>
        <v>I speak naturally and comfortably with my crush</v>
      </c>
      <c r="B1296" s="9" t="s">
        <v>1390</v>
      </c>
      <c r="C1296" s="5"/>
      <c r="D1296" s="4" t="s">
        <v>6</v>
      </c>
      <c r="E1296" s="5"/>
      <c r="F1296" s="5"/>
      <c r="G1296" s="5"/>
      <c r="H1296" s="5"/>
      <c r="I1296" s="5"/>
      <c r="J1296" s="5"/>
      <c r="K1296" s="5"/>
      <c r="L1296" s="5"/>
      <c r="M1296" s="5"/>
      <c r="N1296" s="5"/>
      <c r="O1296" s="5"/>
      <c r="P1296" s="5"/>
      <c r="Q1296" s="5"/>
      <c r="R1296" s="5"/>
      <c r="S1296" s="5"/>
      <c r="T1296" s="5"/>
      <c r="U1296" s="5"/>
      <c r="V1296" s="5"/>
      <c r="W1296" s="5"/>
      <c r="X1296" s="5"/>
      <c r="Y1296" s="5"/>
      <c r="Z1296" s="5"/>
    </row>
    <row r="1297">
      <c r="A1297" s="10" t="str">
        <f>HYPERLINK("http://sigilathenaeum.tumblr.com/post/181560549948","May my crush notice me in a positive way")</f>
        <v>May my crush notice me in a positive way</v>
      </c>
      <c r="B1297" s="9" t="s">
        <v>1391</v>
      </c>
      <c r="C1297" s="5"/>
      <c r="D1297" s="4" t="s">
        <v>6</v>
      </c>
      <c r="E1297" s="5"/>
      <c r="F1297" s="5"/>
      <c r="G1297" s="5"/>
      <c r="H1297" s="5"/>
      <c r="I1297" s="5"/>
      <c r="J1297" s="5"/>
      <c r="K1297" s="5"/>
      <c r="L1297" s="5"/>
      <c r="M1297" s="5"/>
      <c r="N1297" s="5"/>
      <c r="O1297" s="5"/>
      <c r="P1297" s="5"/>
      <c r="Q1297" s="5"/>
      <c r="R1297" s="5"/>
      <c r="S1297" s="5"/>
      <c r="T1297" s="5"/>
      <c r="U1297" s="5"/>
      <c r="V1297" s="5"/>
      <c r="W1297" s="5"/>
      <c r="X1297" s="5"/>
      <c r="Y1297" s="5"/>
      <c r="Z1297" s="5"/>
    </row>
    <row r="1298">
      <c r="A1298" s="13" t="str">
        <f>HYPERLINK("http://sigilathenaeum.tumblr.com/post/142461285062","I attract relationships that are good for me")</f>
        <v>I attract relationships that are good for me</v>
      </c>
      <c r="B1298" s="9" t="s">
        <v>1392</v>
      </c>
      <c r="C1298" s="5"/>
      <c r="D1298" s="5"/>
      <c r="E1298" s="5"/>
      <c r="F1298" s="5"/>
      <c r="G1298" s="5"/>
      <c r="H1298" s="5"/>
      <c r="I1298" s="5"/>
      <c r="J1298" s="5"/>
      <c r="K1298" s="5"/>
      <c r="L1298" s="5"/>
      <c r="M1298" s="5"/>
      <c r="N1298" s="5"/>
      <c r="O1298" s="5"/>
      <c r="P1298" s="5"/>
      <c r="Q1298" s="5"/>
      <c r="R1298" s="5"/>
      <c r="S1298" s="5"/>
      <c r="T1298" s="5"/>
      <c r="U1298" s="5"/>
      <c r="V1298" s="5"/>
      <c r="W1298" s="5"/>
      <c r="X1298" s="5"/>
      <c r="Y1298" s="5"/>
      <c r="Z1298" s="5"/>
    </row>
    <row r="1299">
      <c r="A1299" s="13" t="str">
        <f>HYPERLINK("http://sigilathenaeum.tumblr.com/post/130018913967","The love of my life is safe and happy")</f>
        <v>The love of my life is safe and happy</v>
      </c>
      <c r="B1299" s="9" t="s">
        <v>1393</v>
      </c>
      <c r="C1299" s="5"/>
      <c r="D1299" s="5"/>
      <c r="E1299" s="5"/>
      <c r="F1299" s="5"/>
      <c r="G1299" s="5"/>
      <c r="H1299" s="5"/>
      <c r="I1299" s="5"/>
      <c r="J1299" s="5"/>
      <c r="K1299" s="5"/>
      <c r="L1299" s="5"/>
      <c r="M1299" s="5"/>
      <c r="N1299" s="5"/>
      <c r="O1299" s="5"/>
      <c r="P1299" s="5"/>
      <c r="Q1299" s="5"/>
      <c r="R1299" s="5"/>
      <c r="S1299" s="5"/>
      <c r="T1299" s="5"/>
      <c r="U1299" s="5"/>
      <c r="V1299" s="5"/>
      <c r="W1299" s="5"/>
      <c r="X1299" s="5"/>
      <c r="Y1299" s="5"/>
      <c r="Z1299" s="5"/>
    </row>
    <row r="1300">
      <c r="A1300" s="13" t="str">
        <f>HYPERLINK("http://sigilathenaeum.tumblr.com/post/130018913967","We will be together soon")</f>
        <v>We will be together soon</v>
      </c>
      <c r="B1300" s="9" t="s">
        <v>1393</v>
      </c>
      <c r="C1300" s="5"/>
      <c r="D1300" s="5"/>
      <c r="E1300" s="5"/>
      <c r="F1300" s="5"/>
      <c r="G1300" s="5"/>
      <c r="H1300" s="5"/>
      <c r="I1300" s="5"/>
      <c r="J1300" s="5"/>
      <c r="K1300" s="5"/>
      <c r="L1300" s="5"/>
      <c r="M1300" s="5"/>
      <c r="N1300" s="5"/>
      <c r="O1300" s="5"/>
      <c r="P1300" s="5"/>
      <c r="Q1300" s="5"/>
      <c r="R1300" s="5"/>
      <c r="S1300" s="5"/>
      <c r="T1300" s="5"/>
      <c r="U1300" s="5"/>
      <c r="V1300" s="5"/>
      <c r="W1300" s="5"/>
      <c r="X1300" s="5"/>
      <c r="Y1300" s="5"/>
      <c r="Z1300" s="5"/>
    </row>
    <row r="1301">
      <c r="A1301" s="10" t="str">
        <f>HYPERLINK("http://sigilathenaeum.tumblr.com/post/156600016306","We find the time to be together in our busy schedules")</f>
        <v>We find the time to be together in our busy schedules</v>
      </c>
      <c r="B1301" s="9" t="s">
        <v>1394</v>
      </c>
      <c r="C1301" s="5"/>
      <c r="D1301" s="5"/>
      <c r="E1301" s="5"/>
      <c r="F1301" s="5"/>
      <c r="G1301" s="5"/>
      <c r="H1301" s="5"/>
      <c r="I1301" s="5"/>
      <c r="J1301" s="5"/>
      <c r="K1301" s="5"/>
      <c r="L1301" s="5"/>
      <c r="M1301" s="5"/>
      <c r="N1301" s="5"/>
      <c r="O1301" s="5"/>
      <c r="P1301" s="5"/>
      <c r="Q1301" s="5"/>
      <c r="R1301" s="5"/>
      <c r="S1301" s="5"/>
      <c r="T1301" s="5"/>
      <c r="U1301" s="5"/>
      <c r="V1301" s="5"/>
      <c r="W1301" s="5"/>
      <c r="X1301" s="5"/>
      <c r="Y1301" s="5"/>
      <c r="Z1301" s="5"/>
    </row>
    <row r="1302">
      <c r="A1302" s="13" t="str">
        <f>HYPERLINK("http://sigilathenaeum.tumblr.com/post/130027589272","I will find the one I am looking for")</f>
        <v>I will find the one I am looking for</v>
      </c>
      <c r="B1302" s="9" t="s">
        <v>1395</v>
      </c>
      <c r="C1302" s="5"/>
      <c r="D1302" s="5"/>
      <c r="E1302" s="5"/>
      <c r="F1302" s="5"/>
      <c r="G1302" s="5"/>
      <c r="H1302" s="5"/>
      <c r="I1302" s="5"/>
      <c r="J1302" s="5"/>
      <c r="K1302" s="5"/>
      <c r="L1302" s="5"/>
      <c r="M1302" s="5"/>
      <c r="N1302" s="5"/>
      <c r="O1302" s="5"/>
      <c r="P1302" s="5"/>
      <c r="Q1302" s="5"/>
      <c r="R1302" s="5"/>
      <c r="S1302" s="5"/>
      <c r="T1302" s="5"/>
      <c r="U1302" s="5"/>
      <c r="V1302" s="5"/>
      <c r="W1302" s="5"/>
      <c r="X1302" s="5"/>
      <c r="Y1302" s="5"/>
      <c r="Z1302" s="5"/>
    </row>
    <row r="1303">
      <c r="A1303" s="10" t="str">
        <f>HYPERLINK("http://sigilathenaeum.tumblr.com/post/162918617847","I receive the type of lover I want")</f>
        <v>I receive the type of lover I want</v>
      </c>
      <c r="B1303" s="9" t="s">
        <v>1396</v>
      </c>
      <c r="C1303" s="5"/>
      <c r="D1303" s="4" t="s">
        <v>6</v>
      </c>
      <c r="E1303" s="5"/>
      <c r="F1303" s="5"/>
      <c r="G1303" s="5"/>
      <c r="H1303" s="5"/>
      <c r="I1303" s="5"/>
      <c r="J1303" s="5"/>
      <c r="K1303" s="5"/>
      <c r="L1303" s="5"/>
      <c r="M1303" s="5"/>
      <c r="N1303" s="5"/>
      <c r="O1303" s="5"/>
      <c r="P1303" s="5"/>
      <c r="Q1303" s="5"/>
      <c r="R1303" s="5"/>
      <c r="S1303" s="5"/>
      <c r="T1303" s="5"/>
      <c r="U1303" s="5"/>
      <c r="V1303" s="5"/>
      <c r="W1303" s="5"/>
      <c r="X1303" s="5"/>
      <c r="Y1303" s="5"/>
      <c r="Z1303" s="5"/>
    </row>
    <row r="1304">
      <c r="A1304" s="13" t="str">
        <f>HYPERLINK("http://sigilathenaeum.tumblr.com/post/130154836972","All his lies are uncovered and I see his true nature")</f>
        <v>All his lies are uncovered and I see his true nature</v>
      </c>
      <c r="B1304" s="9" t="s">
        <v>1397</v>
      </c>
      <c r="C1304" s="5"/>
      <c r="D1304" s="5"/>
      <c r="E1304" s="5"/>
      <c r="F1304" s="5"/>
      <c r="G1304" s="5"/>
      <c r="H1304" s="5"/>
      <c r="I1304" s="5"/>
      <c r="J1304" s="5"/>
      <c r="K1304" s="5"/>
      <c r="L1304" s="5"/>
      <c r="M1304" s="5"/>
      <c r="N1304" s="5"/>
      <c r="O1304" s="5"/>
      <c r="P1304" s="5"/>
      <c r="Q1304" s="5"/>
      <c r="R1304" s="5"/>
      <c r="S1304" s="5"/>
      <c r="T1304" s="5"/>
      <c r="U1304" s="5"/>
      <c r="V1304" s="5"/>
      <c r="W1304" s="5"/>
      <c r="X1304" s="5"/>
      <c r="Y1304" s="5"/>
      <c r="Z1304" s="5"/>
    </row>
    <row r="1305">
      <c r="A1305" s="13" t="str">
        <f>HYPERLINK("http://sigilathenaeum.tumblr.com/post/130414214967","I am over my past crushes")</f>
        <v>I am over my past crushes</v>
      </c>
      <c r="B1305" s="9" t="s">
        <v>1398</v>
      </c>
      <c r="C1305" s="5"/>
      <c r="D1305" s="5"/>
      <c r="E1305" s="5"/>
      <c r="F1305" s="5"/>
      <c r="G1305" s="5"/>
      <c r="H1305" s="5"/>
      <c r="I1305" s="5"/>
      <c r="J1305" s="5"/>
      <c r="K1305" s="5"/>
      <c r="L1305" s="5"/>
      <c r="M1305" s="5"/>
      <c r="N1305" s="5"/>
      <c r="O1305" s="5"/>
      <c r="P1305" s="5"/>
      <c r="Q1305" s="5"/>
      <c r="R1305" s="5"/>
      <c r="S1305" s="5"/>
      <c r="T1305" s="5"/>
      <c r="U1305" s="5"/>
      <c r="V1305" s="5"/>
      <c r="W1305" s="5"/>
      <c r="X1305" s="5"/>
      <c r="Y1305" s="5"/>
      <c r="Z1305" s="5"/>
    </row>
    <row r="1306">
      <c r="A1306" s="11" t="s">
        <v>1399</v>
      </c>
      <c r="B1306" s="9" t="s">
        <v>1400</v>
      </c>
      <c r="C1306" s="5"/>
      <c r="D1306" s="4" t="s">
        <v>6</v>
      </c>
      <c r="E1306" s="5"/>
      <c r="F1306" s="5"/>
      <c r="G1306" s="5"/>
      <c r="H1306" s="5"/>
      <c r="I1306" s="5"/>
      <c r="J1306" s="5"/>
      <c r="K1306" s="5"/>
      <c r="L1306" s="5"/>
      <c r="M1306" s="5"/>
      <c r="N1306" s="5"/>
      <c r="O1306" s="5"/>
      <c r="P1306" s="5"/>
      <c r="Q1306" s="5"/>
      <c r="R1306" s="5"/>
      <c r="S1306" s="5"/>
      <c r="T1306" s="5"/>
      <c r="U1306" s="5"/>
      <c r="V1306" s="5"/>
      <c r="W1306" s="5"/>
      <c r="X1306" s="5"/>
      <c r="Y1306" s="5"/>
      <c r="Z1306" s="5"/>
    </row>
    <row r="1307">
      <c r="A1307" s="13" t="str">
        <f>HYPERLINK("http://sigilathenaeum.tumblr.com/post/130374090682","I am free of jealousy")</f>
        <v>I am free of jealousy</v>
      </c>
      <c r="B1307" s="9" t="s">
        <v>1401</v>
      </c>
      <c r="C1307" s="5"/>
      <c r="D1307" s="5"/>
      <c r="E1307" s="5"/>
      <c r="F1307" s="5"/>
      <c r="G1307" s="5"/>
      <c r="H1307" s="5"/>
      <c r="I1307" s="5"/>
      <c r="J1307" s="5"/>
      <c r="K1307" s="5"/>
      <c r="L1307" s="5"/>
      <c r="M1307" s="5"/>
      <c r="N1307" s="5"/>
      <c r="O1307" s="5"/>
      <c r="P1307" s="5"/>
      <c r="Q1307" s="5"/>
      <c r="R1307" s="5"/>
      <c r="S1307" s="5"/>
      <c r="T1307" s="5"/>
      <c r="U1307" s="5"/>
      <c r="V1307" s="5"/>
      <c r="W1307" s="5"/>
      <c r="X1307" s="5"/>
      <c r="Y1307" s="5"/>
      <c r="Z1307" s="5"/>
    </row>
    <row r="1308">
      <c r="A1308" s="10" t="str">
        <f>HYPERLINK("http://sigilathenaeum.tumblr.com/post/166371887533","My emotional baggage does not scare away my significant other")</f>
        <v>My emotional baggage does not scare away my significant other</v>
      </c>
      <c r="B1308" s="9" t="s">
        <v>1402</v>
      </c>
      <c r="C1308" s="5"/>
      <c r="D1308" s="4" t="s">
        <v>6</v>
      </c>
      <c r="E1308" s="5"/>
      <c r="F1308" s="5"/>
      <c r="G1308" s="5"/>
      <c r="H1308" s="5"/>
      <c r="I1308" s="5"/>
      <c r="J1308" s="5"/>
      <c r="K1308" s="5"/>
      <c r="L1308" s="5"/>
      <c r="M1308" s="5"/>
      <c r="N1308" s="5"/>
      <c r="O1308" s="5"/>
      <c r="P1308" s="5"/>
      <c r="Q1308" s="5"/>
      <c r="R1308" s="5"/>
      <c r="S1308" s="5"/>
      <c r="T1308" s="5"/>
      <c r="U1308" s="5"/>
      <c r="V1308" s="5"/>
      <c r="W1308" s="5"/>
      <c r="X1308" s="5"/>
      <c r="Y1308" s="5"/>
      <c r="Z1308" s="5"/>
    </row>
    <row r="1309">
      <c r="A1309" s="13" t="str">
        <f>HYPERLINK("http://sigilathenaeum.tumblr.com/post/130721959307","The person I am interested in notices me")</f>
        <v>The person I am interested in notices me</v>
      </c>
      <c r="B1309" s="9" t="s">
        <v>1403</v>
      </c>
      <c r="C1309" s="5"/>
      <c r="D1309" s="5"/>
      <c r="E1309" s="5"/>
      <c r="F1309" s="5"/>
      <c r="G1309" s="5"/>
      <c r="H1309" s="5"/>
      <c r="I1309" s="5"/>
      <c r="J1309" s="5"/>
      <c r="K1309" s="5"/>
      <c r="L1309" s="5"/>
      <c r="M1309" s="5"/>
      <c r="N1309" s="5"/>
      <c r="O1309" s="5"/>
      <c r="P1309" s="5"/>
      <c r="Q1309" s="5"/>
      <c r="R1309" s="5"/>
      <c r="S1309" s="5"/>
      <c r="T1309" s="5"/>
      <c r="U1309" s="5"/>
      <c r="V1309" s="5"/>
      <c r="W1309" s="5"/>
      <c r="X1309" s="5"/>
      <c r="Y1309" s="5"/>
      <c r="Z1309" s="5"/>
    </row>
    <row r="1310">
      <c r="A1310" s="13" t="str">
        <f>HYPERLINK("http://sigilathenaeum.tumblr.com/post/130907286207","I can see the truth of how others feel about me")</f>
        <v>I can see the truth of how others feel about me</v>
      </c>
      <c r="B1310" s="9" t="s">
        <v>1404</v>
      </c>
      <c r="C1310" s="5"/>
      <c r="D1310" s="5"/>
      <c r="E1310" s="5"/>
      <c r="F1310" s="5"/>
      <c r="G1310" s="5"/>
      <c r="H1310" s="5"/>
      <c r="I1310" s="5"/>
      <c r="J1310" s="5"/>
      <c r="K1310" s="5"/>
      <c r="L1310" s="5"/>
      <c r="M1310" s="5"/>
      <c r="N1310" s="5"/>
      <c r="O1310" s="5"/>
      <c r="P1310" s="5"/>
      <c r="Q1310" s="5"/>
      <c r="R1310" s="5"/>
      <c r="S1310" s="5"/>
      <c r="T1310" s="5"/>
      <c r="U1310" s="5"/>
      <c r="V1310" s="5"/>
      <c r="W1310" s="5"/>
      <c r="X1310" s="5"/>
      <c r="Y1310" s="5"/>
      <c r="Z1310" s="5"/>
    </row>
    <row r="1311">
      <c r="A1311" s="13" t="str">
        <f>HYPERLINK("http://sigilathenaeum.tumblr.com/post/130987501492","I have a great sex life")</f>
        <v>I have a great sex life</v>
      </c>
      <c r="B1311" s="9" t="s">
        <v>1405</v>
      </c>
      <c r="C1311" s="5"/>
      <c r="D1311" s="5"/>
      <c r="E1311" s="5"/>
      <c r="F1311" s="5"/>
      <c r="G1311" s="5"/>
      <c r="H1311" s="5"/>
      <c r="I1311" s="5"/>
      <c r="J1311" s="5"/>
      <c r="K1311" s="5"/>
      <c r="L1311" s="5"/>
      <c r="M1311" s="5"/>
      <c r="N1311" s="5"/>
      <c r="O1311" s="5"/>
      <c r="P1311" s="5"/>
      <c r="Q1311" s="5"/>
      <c r="R1311" s="5"/>
      <c r="S1311" s="5"/>
      <c r="T1311" s="5"/>
      <c r="U1311" s="5"/>
      <c r="V1311" s="5"/>
      <c r="W1311" s="5"/>
      <c r="X1311" s="5"/>
      <c r="Y1311" s="5"/>
      <c r="Z1311" s="5"/>
    </row>
    <row r="1312">
      <c r="A1312" s="13" t="str">
        <f>HYPERLINK("http://sigilathenaeum.tumblr.com/post/142462584663","I am comfortable with having sex")</f>
        <v>I am comfortable with having sex</v>
      </c>
      <c r="B1312" s="9" t="s">
        <v>1406</v>
      </c>
      <c r="C1312" s="5"/>
      <c r="D1312" s="5"/>
      <c r="E1312" s="5"/>
      <c r="F1312" s="5"/>
      <c r="G1312" s="5"/>
      <c r="H1312" s="5"/>
      <c r="I1312" s="5"/>
      <c r="J1312" s="5"/>
      <c r="K1312" s="5"/>
      <c r="L1312" s="5"/>
      <c r="M1312" s="5"/>
      <c r="N1312" s="5"/>
      <c r="O1312" s="5"/>
      <c r="P1312" s="5"/>
      <c r="Q1312" s="5"/>
      <c r="R1312" s="5"/>
      <c r="S1312" s="5"/>
      <c r="T1312" s="5"/>
      <c r="U1312" s="5"/>
      <c r="V1312" s="5"/>
      <c r="W1312" s="5"/>
      <c r="X1312" s="5"/>
      <c r="Y1312" s="5"/>
      <c r="Z1312" s="5"/>
    </row>
    <row r="1313">
      <c r="A1313" s="10" t="str">
        <f>HYPERLINK("http://sigilathenaeum.tumblr.com/post/162919920818","I am present in my body and fearless during sex")</f>
        <v>I am present in my body and fearless during sex</v>
      </c>
      <c r="B1313" s="9" t="s">
        <v>843</v>
      </c>
      <c r="C1313" s="5"/>
      <c r="D1313" s="4" t="s">
        <v>6</v>
      </c>
      <c r="E1313" s="5"/>
      <c r="F1313" s="5"/>
      <c r="G1313" s="5"/>
      <c r="H1313" s="5"/>
      <c r="I1313" s="5"/>
      <c r="J1313" s="5"/>
      <c r="K1313" s="5"/>
      <c r="L1313" s="5"/>
      <c r="M1313" s="5"/>
      <c r="N1313" s="5"/>
      <c r="O1313" s="5"/>
      <c r="P1313" s="5"/>
      <c r="Q1313" s="5"/>
      <c r="R1313" s="5"/>
      <c r="S1313" s="5"/>
      <c r="T1313" s="5"/>
      <c r="U1313" s="5"/>
      <c r="V1313" s="5"/>
      <c r="W1313" s="5"/>
      <c r="X1313" s="5"/>
      <c r="Y1313" s="5"/>
      <c r="Z1313" s="5"/>
    </row>
    <row r="1314">
      <c r="A1314" s="10" t="str">
        <f>HYPERLINK("http://sigilathenaeum.tumblr.com/post/149191517212","I am more intimate/horny when I’m with my partner")</f>
        <v>I am more intimate/horny when I’m with my partner</v>
      </c>
      <c r="B1314" s="9" t="s">
        <v>1407</v>
      </c>
      <c r="C1314" s="5"/>
      <c r="D1314" s="5"/>
      <c r="E1314" s="5"/>
      <c r="F1314" s="5"/>
      <c r="G1314" s="5"/>
      <c r="H1314" s="5"/>
      <c r="I1314" s="5"/>
      <c r="J1314" s="5"/>
      <c r="K1314" s="5"/>
      <c r="L1314" s="5"/>
      <c r="M1314" s="5"/>
      <c r="N1314" s="5"/>
      <c r="O1314" s="5"/>
      <c r="P1314" s="5"/>
      <c r="Q1314" s="5"/>
      <c r="R1314" s="5"/>
      <c r="S1314" s="5"/>
      <c r="T1314" s="5"/>
      <c r="U1314" s="5"/>
      <c r="V1314" s="5"/>
      <c r="W1314" s="5"/>
      <c r="X1314" s="5"/>
      <c r="Y1314" s="5"/>
      <c r="Z1314" s="5"/>
    </row>
    <row r="1315">
      <c r="A1315" s="13" t="str">
        <f>HYPERLINK("http://sigilathenaeum.tumblr.com/post/133657094357","I will orgasm")</f>
        <v>I will orgasm</v>
      </c>
      <c r="B1315" s="9" t="s">
        <v>1408</v>
      </c>
      <c r="C1315" s="5"/>
      <c r="D1315" s="5"/>
      <c r="E1315" s="5"/>
      <c r="F1315" s="5"/>
      <c r="G1315" s="5"/>
      <c r="H1315" s="5"/>
      <c r="I1315" s="5"/>
      <c r="J1315" s="5"/>
      <c r="K1315" s="5"/>
      <c r="L1315" s="5"/>
      <c r="M1315" s="5"/>
      <c r="N1315" s="5"/>
      <c r="O1315" s="5"/>
      <c r="P1315" s="5"/>
      <c r="Q1315" s="5"/>
      <c r="R1315" s="5"/>
      <c r="S1315" s="5"/>
      <c r="T1315" s="5"/>
      <c r="U1315" s="5"/>
      <c r="V1315" s="5"/>
      <c r="W1315" s="5"/>
      <c r="X1315" s="5"/>
      <c r="Y1315" s="5"/>
      <c r="Z1315" s="5"/>
    </row>
    <row r="1316">
      <c r="A1316" s="10" t="str">
        <f>HYPERLINK("http://sigilathenaeum.tumblr.com/post/166337648779","I am pleasured during sex")</f>
        <v>I am pleasured during sex</v>
      </c>
      <c r="B1316" s="9" t="s">
        <v>1409</v>
      </c>
      <c r="C1316" s="5"/>
      <c r="D1316" s="4" t="s">
        <v>6</v>
      </c>
      <c r="E1316" s="5"/>
      <c r="F1316" s="5"/>
      <c r="G1316" s="5"/>
      <c r="H1316" s="5"/>
      <c r="I1316" s="5"/>
      <c r="J1316" s="5"/>
      <c r="K1316" s="5"/>
      <c r="L1316" s="5"/>
      <c r="M1316" s="5"/>
      <c r="N1316" s="5"/>
      <c r="O1316" s="5"/>
      <c r="P1316" s="5"/>
      <c r="Q1316" s="5"/>
      <c r="R1316" s="5"/>
      <c r="S1316" s="5"/>
      <c r="T1316" s="5"/>
      <c r="U1316" s="5"/>
      <c r="V1316" s="5"/>
      <c r="W1316" s="5"/>
      <c r="X1316" s="5"/>
      <c r="Y1316" s="5"/>
      <c r="Z1316" s="5"/>
    </row>
    <row r="1317">
      <c r="A1317" s="13" t="str">
        <f>HYPERLINK("http://sigilathenaeum.tumblr.com/post/132032113107","My crush will talk to me")</f>
        <v>My crush will talk to me</v>
      </c>
      <c r="B1317" s="9" t="s">
        <v>1410</v>
      </c>
      <c r="C1317" s="5"/>
      <c r="D1317" s="5"/>
      <c r="E1317" s="5"/>
      <c r="F1317" s="5"/>
      <c r="G1317" s="5"/>
      <c r="H1317" s="5"/>
      <c r="I1317" s="5"/>
      <c r="J1317" s="5"/>
      <c r="K1317" s="5"/>
      <c r="L1317" s="5"/>
      <c r="M1317" s="5"/>
      <c r="N1317" s="5"/>
      <c r="O1317" s="5"/>
      <c r="P1317" s="5"/>
      <c r="Q1317" s="5"/>
      <c r="R1317" s="5"/>
      <c r="S1317" s="5"/>
      <c r="T1317" s="5"/>
      <c r="U1317" s="5"/>
      <c r="V1317" s="5"/>
      <c r="W1317" s="5"/>
      <c r="X1317" s="5"/>
      <c r="Y1317" s="5"/>
      <c r="Z1317" s="5"/>
    </row>
    <row r="1318">
      <c r="A1318" s="13" t="str">
        <f>HYPERLINK("http://sigilathenaeum.tumblr.com/post/154484675858","I know how my crush feels about me")</f>
        <v>I know how my crush feels about me</v>
      </c>
      <c r="B1318" s="9" t="s">
        <v>1411</v>
      </c>
      <c r="C1318" s="5"/>
      <c r="D1318" s="5"/>
      <c r="E1318" s="5"/>
      <c r="F1318" s="5"/>
      <c r="G1318" s="5"/>
      <c r="H1318" s="5"/>
      <c r="I1318" s="5"/>
      <c r="J1318" s="5"/>
      <c r="K1318" s="5"/>
      <c r="L1318" s="5"/>
      <c r="M1318" s="5"/>
      <c r="N1318" s="5"/>
      <c r="O1318" s="5"/>
      <c r="P1318" s="5"/>
      <c r="Q1318" s="5"/>
      <c r="R1318" s="5"/>
      <c r="S1318" s="5"/>
      <c r="T1318" s="5"/>
      <c r="U1318" s="5"/>
      <c r="V1318" s="5"/>
      <c r="W1318" s="5"/>
      <c r="X1318" s="5"/>
      <c r="Y1318" s="5"/>
      <c r="Z1318" s="5"/>
    </row>
    <row r="1319">
      <c r="A1319" s="13" t="str">
        <f>HYPERLINK("http://sigilathenaeum.tumblr.com/post/132122217872","Our love is protected through hardships")</f>
        <v>Our love is protected through hardships</v>
      </c>
      <c r="B1319" s="9" t="s">
        <v>1412</v>
      </c>
      <c r="C1319" s="5"/>
      <c r="D1319" s="5"/>
      <c r="E1319" s="5"/>
      <c r="F1319" s="5"/>
      <c r="G1319" s="5"/>
      <c r="H1319" s="5"/>
      <c r="I1319" s="5"/>
      <c r="J1319" s="5"/>
      <c r="K1319" s="5"/>
      <c r="L1319" s="5"/>
      <c r="M1319" s="5"/>
      <c r="N1319" s="5"/>
      <c r="O1319" s="5"/>
      <c r="P1319" s="5"/>
      <c r="Q1319" s="5"/>
      <c r="R1319" s="5"/>
      <c r="S1319" s="5"/>
      <c r="T1319" s="5"/>
      <c r="U1319" s="5"/>
      <c r="V1319" s="5"/>
      <c r="W1319" s="5"/>
      <c r="X1319" s="5"/>
      <c r="Y1319" s="5"/>
      <c r="Z1319" s="5"/>
    </row>
    <row r="1320">
      <c r="A1320" s="10" t="str">
        <f>HYPERLINK("http://sigilathenaeum.tumblr.com/post/181531388755","I am with my Twin Flame")</f>
        <v>I am with my Twin Flame</v>
      </c>
      <c r="B1320" s="9" t="s">
        <v>1413</v>
      </c>
      <c r="C1320" s="5"/>
      <c r="D1320" s="4" t="s">
        <v>6</v>
      </c>
      <c r="E1320" s="5"/>
      <c r="F1320" s="5"/>
      <c r="G1320" s="5"/>
      <c r="H1320" s="5"/>
      <c r="I1320" s="5"/>
      <c r="J1320" s="5"/>
      <c r="K1320" s="5"/>
      <c r="L1320" s="5"/>
      <c r="M1320" s="5"/>
      <c r="N1320" s="5"/>
      <c r="O1320" s="5"/>
      <c r="P1320" s="5"/>
      <c r="Q1320" s="5"/>
      <c r="R1320" s="5"/>
      <c r="S1320" s="5"/>
      <c r="T1320" s="5"/>
      <c r="U1320" s="5"/>
      <c r="V1320" s="5"/>
      <c r="W1320" s="5"/>
      <c r="X1320" s="5"/>
      <c r="Y1320" s="5"/>
      <c r="Z1320" s="5"/>
    </row>
    <row r="1321">
      <c r="A1321" s="13" t="str">
        <f>HYPERLINK("http://sigilathenaeum.tumblr.com/post/132829163207","I am free of unhealthy relationships")</f>
        <v>I am free of unhealthy relationships</v>
      </c>
      <c r="B1321" s="9" t="s">
        <v>1414</v>
      </c>
      <c r="C1321" s="5"/>
      <c r="D1321" s="5"/>
      <c r="E1321" s="5"/>
      <c r="F1321" s="5"/>
      <c r="G1321" s="5"/>
      <c r="H1321" s="5"/>
      <c r="I1321" s="5"/>
      <c r="J1321" s="5"/>
      <c r="K1321" s="5"/>
      <c r="L1321" s="5"/>
      <c r="M1321" s="5"/>
      <c r="N1321" s="5"/>
      <c r="O1321" s="5"/>
      <c r="P1321" s="5"/>
      <c r="Q1321" s="5"/>
      <c r="R1321" s="5"/>
      <c r="S1321" s="5"/>
      <c r="T1321" s="5"/>
      <c r="U1321" s="5"/>
      <c r="V1321" s="5"/>
      <c r="W1321" s="5"/>
      <c r="X1321" s="5"/>
      <c r="Y1321" s="5"/>
      <c r="Z1321" s="5"/>
    </row>
    <row r="1322">
      <c r="A1322" s="13" t="str">
        <f>HYPERLINK("http://sigilathenaeum.tumblr.com/post/132964183882","My boyfriend accepts our separation and forgets me with grace")</f>
        <v>My boyfriend accepts our separation and forgets me with grace</v>
      </c>
      <c r="B1322" s="9" t="s">
        <v>1415</v>
      </c>
      <c r="C1322" s="5"/>
      <c r="D1322" s="5"/>
      <c r="E1322" s="5"/>
      <c r="F1322" s="5"/>
      <c r="G1322" s="5"/>
      <c r="H1322" s="5"/>
      <c r="I1322" s="5"/>
      <c r="J1322" s="5"/>
      <c r="K1322" s="5"/>
      <c r="L1322" s="5"/>
      <c r="M1322" s="5"/>
      <c r="N1322" s="5"/>
      <c r="O1322" s="5"/>
      <c r="P1322" s="5"/>
      <c r="Q1322" s="5"/>
      <c r="R1322" s="5"/>
      <c r="S1322" s="5"/>
      <c r="T1322" s="5"/>
      <c r="U1322" s="5"/>
      <c r="V1322" s="5"/>
      <c r="W1322" s="5"/>
      <c r="X1322" s="5"/>
      <c r="Y1322" s="5"/>
      <c r="Z1322" s="5"/>
    </row>
    <row r="1323">
      <c r="A1323" s="13" t="str">
        <f>HYPERLINK("http://sigilathenaeum.tumblr.com/post/132963959817","I am smothered in love and affection")</f>
        <v>I am smothered in love and affection</v>
      </c>
      <c r="B1323" s="9" t="s">
        <v>1416</v>
      </c>
      <c r="C1323" s="5"/>
      <c r="D1323" s="5"/>
      <c r="E1323" s="5"/>
      <c r="F1323" s="5"/>
      <c r="G1323" s="5"/>
      <c r="H1323" s="5"/>
      <c r="I1323" s="5"/>
      <c r="J1323" s="5"/>
      <c r="K1323" s="5"/>
      <c r="L1323" s="5"/>
      <c r="M1323" s="5"/>
      <c r="N1323" s="5"/>
      <c r="O1323" s="5"/>
      <c r="P1323" s="5"/>
      <c r="Q1323" s="5"/>
      <c r="R1323" s="5"/>
      <c r="S1323" s="5"/>
      <c r="T1323" s="5"/>
      <c r="U1323" s="5"/>
      <c r="V1323" s="5"/>
      <c r="W1323" s="5"/>
      <c r="X1323" s="5"/>
      <c r="Y1323" s="5"/>
      <c r="Z1323" s="5"/>
    </row>
    <row r="1324">
      <c r="A1324" s="13" t="str">
        <f>HYPERLINK("http://sigilathenaeum.tumblr.com/post/140277958097","I am loved in all my messy glory")</f>
        <v>I am loved in all my messy glory</v>
      </c>
      <c r="B1324" s="9" t="s">
        <v>1417</v>
      </c>
      <c r="C1324" s="5"/>
      <c r="D1324" s="5"/>
      <c r="E1324" s="5"/>
      <c r="F1324" s="5"/>
      <c r="G1324" s="5"/>
      <c r="H1324" s="5"/>
      <c r="I1324" s="5"/>
      <c r="J1324" s="5"/>
      <c r="K1324" s="5"/>
      <c r="L1324" s="5"/>
      <c r="M1324" s="5"/>
      <c r="N1324" s="5"/>
      <c r="O1324" s="5"/>
      <c r="P1324" s="5"/>
      <c r="Q1324" s="5"/>
      <c r="R1324" s="5"/>
      <c r="S1324" s="5"/>
      <c r="T1324" s="5"/>
      <c r="U1324" s="5"/>
      <c r="V1324" s="5"/>
      <c r="W1324" s="5"/>
      <c r="X1324" s="5"/>
      <c r="Y1324" s="5"/>
      <c r="Z1324" s="5"/>
    </row>
    <row r="1325">
      <c r="A1325" s="10" t="str">
        <f>HYPERLINK("http://sigilathenaeum.tumblr.com/post/159842161812","I am loved on both the inside and outside")</f>
        <v>I am loved on both the inside and outside</v>
      </c>
      <c r="B1325" s="9" t="s">
        <v>1418</v>
      </c>
      <c r="C1325" s="5"/>
      <c r="D1325" s="5"/>
      <c r="E1325" s="5"/>
      <c r="F1325" s="5"/>
      <c r="G1325" s="5"/>
      <c r="H1325" s="5"/>
      <c r="I1325" s="5"/>
      <c r="J1325" s="5"/>
      <c r="K1325" s="5"/>
      <c r="L1325" s="5"/>
      <c r="M1325" s="5"/>
      <c r="N1325" s="5"/>
      <c r="O1325" s="5"/>
      <c r="P1325" s="5"/>
      <c r="Q1325" s="5"/>
      <c r="R1325" s="5"/>
      <c r="S1325" s="5"/>
      <c r="T1325" s="5"/>
      <c r="U1325" s="5"/>
      <c r="V1325" s="5"/>
      <c r="W1325" s="5"/>
      <c r="X1325" s="5"/>
      <c r="Y1325" s="5"/>
      <c r="Z1325" s="5"/>
    </row>
    <row r="1326">
      <c r="A1326" s="13" t="str">
        <f>HYPERLINK("http://sigilathenaeum.tumblr.com/post/132911001587","My relationship remains strong and healthy")</f>
        <v>My relationship remains strong and healthy</v>
      </c>
      <c r="B1326" s="9" t="s">
        <v>1419</v>
      </c>
      <c r="C1326" s="5"/>
      <c r="D1326" s="5"/>
      <c r="E1326" s="5"/>
      <c r="F1326" s="5"/>
      <c r="G1326" s="5"/>
      <c r="H1326" s="5"/>
      <c r="I1326" s="5"/>
      <c r="J1326" s="5"/>
      <c r="K1326" s="5"/>
      <c r="L1326" s="5"/>
      <c r="M1326" s="5"/>
      <c r="N1326" s="5"/>
      <c r="O1326" s="5"/>
      <c r="P1326" s="5"/>
      <c r="Q1326" s="5"/>
      <c r="R1326" s="5"/>
      <c r="S1326" s="5"/>
      <c r="T1326" s="5"/>
      <c r="U1326" s="5"/>
      <c r="V1326" s="5"/>
      <c r="W1326" s="5"/>
      <c r="X1326" s="5"/>
      <c r="Y1326" s="5"/>
      <c r="Z1326" s="5"/>
    </row>
    <row r="1327">
      <c r="A1327" s="13" t="str">
        <f>HYPERLINK("http://sigilathenaeum.tumblr.com/post/133160441322","I am going to see my lover this Saturday")</f>
        <v>I am going to see my lover this Saturday</v>
      </c>
      <c r="B1327" s="9" t="s">
        <v>1420</v>
      </c>
      <c r="C1327" s="5"/>
      <c r="D1327" s="5"/>
      <c r="E1327" s="5"/>
      <c r="F1327" s="5"/>
      <c r="G1327" s="5"/>
      <c r="H1327" s="5"/>
      <c r="I1327" s="5"/>
      <c r="J1327" s="5"/>
      <c r="K1327" s="5"/>
      <c r="L1327" s="5"/>
      <c r="M1327" s="5"/>
      <c r="N1327" s="5"/>
      <c r="O1327" s="5"/>
      <c r="P1327" s="5"/>
      <c r="Q1327" s="5"/>
      <c r="R1327" s="5"/>
      <c r="S1327" s="5"/>
      <c r="T1327" s="5"/>
      <c r="U1327" s="5"/>
      <c r="V1327" s="5"/>
      <c r="W1327" s="5"/>
      <c r="X1327" s="5"/>
      <c r="Y1327" s="5"/>
      <c r="Z1327" s="5"/>
    </row>
    <row r="1328">
      <c r="A1328" s="13" t="str">
        <f>HYPERLINK("http://sigilathenaeum.tumblr.com/post/133112749412","My ex-girlfriend and I get along when we are together")</f>
        <v>My ex-girlfriend and I get along when we are together</v>
      </c>
      <c r="B1328" s="9" t="s">
        <v>1421</v>
      </c>
      <c r="C1328" s="5"/>
      <c r="D1328" s="5"/>
      <c r="E1328" s="5"/>
      <c r="F1328" s="5"/>
      <c r="G1328" s="5"/>
      <c r="H1328" s="5"/>
      <c r="I1328" s="5"/>
      <c r="J1328" s="5"/>
      <c r="K1328" s="5"/>
      <c r="L1328" s="5"/>
      <c r="M1328" s="5"/>
      <c r="N1328" s="5"/>
      <c r="O1328" s="5"/>
      <c r="P1328" s="5"/>
      <c r="Q1328" s="5"/>
      <c r="R1328" s="5"/>
      <c r="S1328" s="5"/>
      <c r="T1328" s="5"/>
      <c r="U1328" s="5"/>
      <c r="V1328" s="5"/>
      <c r="W1328" s="5"/>
      <c r="X1328" s="5"/>
      <c r="Y1328" s="5"/>
      <c r="Z1328" s="5"/>
    </row>
    <row r="1329">
      <c r="A1329" s="13" t="str">
        <f>HYPERLINK("http://sigilathenaeum.tumblr.com/post/133434554117","I am attractive")</f>
        <v>I am attractive</v>
      </c>
      <c r="B1329" s="9" t="s">
        <v>1422</v>
      </c>
      <c r="C1329" s="5"/>
      <c r="D1329" s="5"/>
      <c r="E1329" s="5"/>
      <c r="F1329" s="5"/>
      <c r="G1329" s="5"/>
      <c r="H1329" s="5"/>
      <c r="I1329" s="5"/>
      <c r="J1329" s="5"/>
      <c r="K1329" s="5"/>
      <c r="L1329" s="5"/>
      <c r="M1329" s="5"/>
      <c r="N1329" s="5"/>
      <c r="O1329" s="5"/>
      <c r="P1329" s="5"/>
      <c r="Q1329" s="5"/>
      <c r="R1329" s="5"/>
      <c r="S1329" s="5"/>
      <c r="T1329" s="5"/>
      <c r="U1329" s="5"/>
      <c r="V1329" s="5"/>
      <c r="W1329" s="5"/>
      <c r="X1329" s="5"/>
      <c r="Y1329" s="5"/>
      <c r="Z1329" s="5"/>
    </row>
    <row r="1330">
      <c r="A1330" s="13" t="str">
        <f>HYPERLINK("http://sigilathenaeum.tumblr.com/post/140586295102","I am desirable")</f>
        <v>I am desirable</v>
      </c>
      <c r="B1330" s="9" t="s">
        <v>1423</v>
      </c>
      <c r="C1330" s="5"/>
      <c r="D1330" s="5"/>
      <c r="E1330" s="5"/>
      <c r="F1330" s="5"/>
      <c r="G1330" s="5"/>
      <c r="H1330" s="5"/>
      <c r="I1330" s="5"/>
      <c r="J1330" s="5"/>
      <c r="K1330" s="5"/>
      <c r="L1330" s="5"/>
      <c r="M1330" s="5"/>
      <c r="N1330" s="5"/>
      <c r="O1330" s="5"/>
      <c r="P1330" s="5"/>
      <c r="Q1330" s="5"/>
      <c r="R1330" s="5"/>
      <c r="S1330" s="5"/>
      <c r="T1330" s="5"/>
      <c r="U1330" s="5"/>
      <c r="V1330" s="5"/>
      <c r="W1330" s="5"/>
      <c r="X1330" s="5"/>
      <c r="Y1330" s="5"/>
      <c r="Z1330" s="5"/>
    </row>
    <row r="1331">
      <c r="A1331" s="13" t="str">
        <f>HYPERLINK("http://sigilathenaeum.tumblr.com/post/136121119577","I attract others of my gender")</f>
        <v>I attract others of my gender</v>
      </c>
      <c r="B1331" s="9" t="s">
        <v>1424</v>
      </c>
      <c r="C1331" s="5"/>
      <c r="D1331" s="5"/>
      <c r="E1331" s="5"/>
      <c r="F1331" s="5"/>
      <c r="G1331" s="5"/>
      <c r="H1331" s="5"/>
      <c r="I1331" s="5"/>
      <c r="J1331" s="5"/>
      <c r="K1331" s="5"/>
      <c r="L1331" s="5"/>
      <c r="M1331" s="5"/>
      <c r="N1331" s="5"/>
      <c r="O1331" s="5"/>
      <c r="P1331" s="5"/>
      <c r="Q1331" s="5"/>
      <c r="R1331" s="5"/>
      <c r="S1331" s="5"/>
      <c r="T1331" s="5"/>
      <c r="U1331" s="5"/>
      <c r="V1331" s="5"/>
      <c r="W1331" s="5"/>
      <c r="X1331" s="5"/>
      <c r="Y1331" s="5"/>
      <c r="Z1331" s="5"/>
    </row>
    <row r="1332">
      <c r="A1332" s="13" t="str">
        <f>HYPERLINK("http://sigilathenaeum.tumblr.com/post/138504169122","Only those with good intentions are attracted to me")</f>
        <v>Only those with good intentions are attracted to me</v>
      </c>
      <c r="B1332" s="9" t="s">
        <v>1425</v>
      </c>
      <c r="C1332" s="5"/>
      <c r="D1332" s="5"/>
      <c r="E1332" s="5"/>
      <c r="F1332" s="5"/>
      <c r="G1332" s="5"/>
      <c r="H1332" s="5"/>
      <c r="I1332" s="5"/>
      <c r="J1332" s="5"/>
      <c r="K1332" s="5"/>
      <c r="L1332" s="5"/>
      <c r="M1332" s="5"/>
      <c r="N1332" s="5"/>
      <c r="O1332" s="5"/>
      <c r="P1332" s="5"/>
      <c r="Q1332" s="5"/>
      <c r="R1332" s="5"/>
      <c r="S1332" s="5"/>
      <c r="T1332" s="5"/>
      <c r="U1332" s="5"/>
      <c r="V1332" s="5"/>
      <c r="W1332" s="5"/>
      <c r="X1332" s="5"/>
      <c r="Y1332" s="5"/>
      <c r="Z1332" s="5"/>
    </row>
    <row r="1333">
      <c r="A1333" s="13" t="str">
        <f>HYPERLINK("http://sigilathenaeum.tumblr.com/post/133884650417","I am not negative or mean to the ones I love")</f>
        <v>I am not negative or mean to the ones I love</v>
      </c>
      <c r="B1333" s="9" t="s">
        <v>69</v>
      </c>
      <c r="C1333" s="5"/>
      <c r="D1333" s="4" t="s">
        <v>6</v>
      </c>
      <c r="E1333" s="5"/>
      <c r="F1333" s="5"/>
      <c r="G1333" s="5"/>
      <c r="H1333" s="5"/>
      <c r="I1333" s="5"/>
      <c r="J1333" s="5"/>
      <c r="K1333" s="5"/>
      <c r="L1333" s="5"/>
      <c r="M1333" s="5"/>
      <c r="N1333" s="5"/>
      <c r="O1333" s="5"/>
      <c r="P1333" s="5"/>
      <c r="Q1333" s="5"/>
      <c r="R1333" s="5"/>
      <c r="S1333" s="5"/>
      <c r="T1333" s="5"/>
      <c r="U1333" s="5"/>
      <c r="V1333" s="5"/>
      <c r="W1333" s="5"/>
      <c r="X1333" s="5"/>
      <c r="Y1333" s="5"/>
      <c r="Z1333" s="5"/>
    </row>
    <row r="1334">
      <c r="A1334" s="13" t="str">
        <f>HYPERLINK("http://sigilathenaeum.tumblr.com/post/134068632872","The relationship between the three of us is strong")</f>
        <v>The relationship between the three of us is strong</v>
      </c>
      <c r="B1334" s="9" t="s">
        <v>1426</v>
      </c>
      <c r="C1334" s="5"/>
      <c r="D1334" s="5"/>
      <c r="E1334" s="5"/>
      <c r="F1334" s="5"/>
      <c r="G1334" s="5"/>
      <c r="H1334" s="5"/>
      <c r="I1334" s="5"/>
      <c r="J1334" s="5"/>
      <c r="K1334" s="5"/>
      <c r="L1334" s="5"/>
      <c r="M1334" s="5"/>
      <c r="N1334" s="5"/>
      <c r="O1334" s="5"/>
      <c r="P1334" s="5"/>
      <c r="Q1334" s="5"/>
      <c r="R1334" s="5"/>
      <c r="S1334" s="5"/>
      <c r="T1334" s="5"/>
      <c r="U1334" s="5"/>
      <c r="V1334" s="5"/>
      <c r="W1334" s="5"/>
      <c r="X1334" s="5"/>
      <c r="Y1334" s="5"/>
      <c r="Z1334" s="5"/>
    </row>
    <row r="1335">
      <c r="A1335" s="13" t="str">
        <f>HYPERLINK("http://sigilathenaeum.tumblr.com/post/134363935232","I communicate my feelings with ease")</f>
        <v>I communicate my feelings with ease</v>
      </c>
      <c r="B1335" s="9" t="s">
        <v>1427</v>
      </c>
      <c r="C1335" s="5"/>
      <c r="D1335" s="5"/>
      <c r="E1335" s="5"/>
      <c r="F1335" s="5"/>
      <c r="G1335" s="5"/>
      <c r="H1335" s="5"/>
      <c r="I1335" s="5"/>
      <c r="J1335" s="5"/>
      <c r="K1335" s="5"/>
      <c r="L1335" s="5"/>
      <c r="M1335" s="5"/>
      <c r="N1335" s="5"/>
      <c r="O1335" s="5"/>
      <c r="P1335" s="5"/>
      <c r="Q1335" s="5"/>
      <c r="R1335" s="5"/>
      <c r="S1335" s="5"/>
      <c r="T1335" s="5"/>
      <c r="U1335" s="5"/>
      <c r="V1335" s="5"/>
      <c r="W1335" s="5"/>
      <c r="X1335" s="5"/>
      <c r="Y1335" s="5"/>
      <c r="Z1335" s="5"/>
    </row>
    <row r="1336">
      <c r="A1336" s="13" t="str">
        <f>HYPERLINK("http://sigilathenaeum.tumblr.com/post/134363815887","Communication between us is strong")</f>
        <v>Communication between us is strong</v>
      </c>
      <c r="B1336" s="9" t="s">
        <v>1428</v>
      </c>
      <c r="C1336" s="5"/>
      <c r="D1336" s="5"/>
      <c r="E1336" s="5"/>
      <c r="F1336" s="5"/>
      <c r="G1336" s="5"/>
      <c r="H1336" s="5"/>
      <c r="I1336" s="5"/>
      <c r="J1336" s="5"/>
      <c r="K1336" s="5"/>
      <c r="L1336" s="5"/>
      <c r="M1336" s="5"/>
      <c r="N1336" s="5"/>
      <c r="O1336" s="5"/>
      <c r="P1336" s="5"/>
      <c r="Q1336" s="5"/>
      <c r="R1336" s="5"/>
      <c r="S1336" s="5"/>
      <c r="T1336" s="5"/>
      <c r="U1336" s="5"/>
      <c r="V1336" s="5"/>
      <c r="W1336" s="5"/>
      <c r="X1336" s="5"/>
      <c r="Y1336" s="5"/>
      <c r="Z1336" s="5"/>
    </row>
    <row r="1337">
      <c r="A1337" s="13" t="str">
        <f>HYPERLINK("http://sigilathenaeum.tumblr.com/post/138582800307","We have long, meaningful conversations")</f>
        <v>We have long, meaningful conversations</v>
      </c>
      <c r="B1337" s="9" t="s">
        <v>1429</v>
      </c>
      <c r="C1337" s="5"/>
      <c r="D1337" s="5"/>
      <c r="E1337" s="5"/>
      <c r="F1337" s="5"/>
      <c r="G1337" s="5"/>
      <c r="H1337" s="5"/>
      <c r="I1337" s="5"/>
      <c r="J1337" s="5"/>
      <c r="K1337" s="5"/>
      <c r="L1337" s="5"/>
      <c r="M1337" s="5"/>
      <c r="N1337" s="5"/>
      <c r="O1337" s="5"/>
      <c r="P1337" s="5"/>
      <c r="Q1337" s="5"/>
      <c r="R1337" s="5"/>
      <c r="S1337" s="5"/>
      <c r="T1337" s="5"/>
      <c r="U1337" s="5"/>
      <c r="V1337" s="5"/>
      <c r="W1337" s="5"/>
      <c r="X1337" s="5"/>
      <c r="Y1337" s="5"/>
      <c r="Z1337" s="5"/>
    </row>
    <row r="1338">
      <c r="A1338" s="13" t="str">
        <f>HYPERLINK("http://sigilathenaeum.tumblr.com/post/141105015047","Our conversations are not dull")</f>
        <v>Our conversations are not dull</v>
      </c>
      <c r="B1338" s="9" t="s">
        <v>1430</v>
      </c>
      <c r="C1338" s="5"/>
      <c r="D1338" s="5"/>
      <c r="E1338" s="5"/>
      <c r="F1338" s="5"/>
      <c r="G1338" s="5"/>
      <c r="H1338" s="5"/>
      <c r="I1338" s="5"/>
      <c r="J1338" s="5"/>
      <c r="K1338" s="5"/>
      <c r="L1338" s="5"/>
      <c r="M1338" s="5"/>
      <c r="N1338" s="5"/>
      <c r="O1338" s="5"/>
      <c r="P1338" s="5"/>
      <c r="Q1338" s="5"/>
      <c r="R1338" s="5"/>
      <c r="S1338" s="5"/>
      <c r="T1338" s="5"/>
      <c r="U1338" s="5"/>
      <c r="V1338" s="5"/>
      <c r="W1338" s="5"/>
      <c r="X1338" s="5"/>
      <c r="Y1338" s="5"/>
      <c r="Z1338" s="5"/>
    </row>
    <row r="1339">
      <c r="A1339" s="13" t="str">
        <f>HYPERLINK("http://sigilathenaeum.tumblr.com/post/139076436752","We enjoy talking to each other")</f>
        <v>We enjoy talking to each other</v>
      </c>
      <c r="B1339" s="9" t="s">
        <v>1431</v>
      </c>
      <c r="C1339" s="5"/>
      <c r="D1339" s="5"/>
      <c r="E1339" s="5"/>
      <c r="F1339" s="5"/>
      <c r="G1339" s="5"/>
      <c r="H1339" s="5"/>
      <c r="I1339" s="5"/>
      <c r="J1339" s="5"/>
      <c r="K1339" s="5"/>
      <c r="L1339" s="5"/>
      <c r="M1339" s="5"/>
      <c r="N1339" s="5"/>
      <c r="O1339" s="5"/>
      <c r="P1339" s="5"/>
      <c r="Q1339" s="5"/>
      <c r="R1339" s="5"/>
      <c r="S1339" s="5"/>
      <c r="T1339" s="5"/>
      <c r="U1339" s="5"/>
      <c r="V1339" s="5"/>
      <c r="W1339" s="5"/>
      <c r="X1339" s="5"/>
      <c r="Y1339" s="5"/>
      <c r="Z1339" s="5"/>
    </row>
    <row r="1340">
      <c r="A1340" s="13" t="str">
        <f>HYPERLINK("http://sigilathenaeum.tumblr.com/post/136195452997","Our conflicts are resolved peacefully and with ease")</f>
        <v>Our conflicts are resolved peacefully and with ease</v>
      </c>
      <c r="B1340" s="9" t="s">
        <v>1432</v>
      </c>
      <c r="C1340" s="5"/>
      <c r="D1340" s="5"/>
      <c r="E1340" s="5"/>
      <c r="F1340" s="5"/>
      <c r="G1340" s="5"/>
      <c r="H1340" s="5"/>
      <c r="I1340" s="5"/>
      <c r="J1340" s="5"/>
      <c r="K1340" s="5"/>
      <c r="L1340" s="5"/>
      <c r="M1340" s="5"/>
      <c r="N1340" s="5"/>
      <c r="O1340" s="5"/>
      <c r="P1340" s="5"/>
      <c r="Q1340" s="5"/>
      <c r="R1340" s="5"/>
      <c r="S1340" s="5"/>
      <c r="T1340" s="5"/>
      <c r="U1340" s="5"/>
      <c r="V1340" s="5"/>
      <c r="W1340" s="5"/>
      <c r="X1340" s="5"/>
      <c r="Y1340" s="5"/>
      <c r="Z1340" s="5"/>
    </row>
    <row r="1341">
      <c r="A1341" s="13" t="str">
        <f>HYPERLINK("http://sigilathenaeum.tumblr.com/post/134363769897","I am over my past relationships")</f>
        <v>I am over my past relationships</v>
      </c>
      <c r="B1341" s="9" t="s">
        <v>1433</v>
      </c>
      <c r="C1341" s="5"/>
      <c r="D1341" s="5"/>
      <c r="E1341" s="5"/>
      <c r="F1341" s="5"/>
      <c r="G1341" s="5"/>
      <c r="H1341" s="5"/>
      <c r="I1341" s="5"/>
      <c r="J1341" s="5"/>
      <c r="K1341" s="5"/>
      <c r="L1341" s="5"/>
      <c r="M1341" s="5"/>
      <c r="N1341" s="5"/>
      <c r="O1341" s="5"/>
      <c r="P1341" s="5"/>
      <c r="Q1341" s="5"/>
      <c r="R1341" s="5"/>
      <c r="S1341" s="5"/>
      <c r="T1341" s="5"/>
      <c r="U1341" s="5"/>
      <c r="V1341" s="5"/>
      <c r="W1341" s="5"/>
      <c r="X1341" s="5"/>
      <c r="Y1341" s="5"/>
      <c r="Z1341" s="5"/>
    </row>
    <row r="1342">
      <c r="A1342" s="13" t="str">
        <f>HYPERLINK("http://sigilathenaeum.tumblr.com/post/134363450222","I am open about my body with my significant other")</f>
        <v>I am open about my body with my significant other</v>
      </c>
      <c r="B1342" s="9" t="s">
        <v>1434</v>
      </c>
      <c r="C1342" s="5"/>
      <c r="D1342" s="5"/>
      <c r="E1342" s="5"/>
      <c r="F1342" s="5"/>
      <c r="G1342" s="5"/>
      <c r="H1342" s="5"/>
      <c r="I1342" s="5"/>
      <c r="J1342" s="5"/>
      <c r="K1342" s="5"/>
      <c r="L1342" s="5"/>
      <c r="M1342" s="5"/>
      <c r="N1342" s="5"/>
      <c r="O1342" s="5"/>
      <c r="P1342" s="5"/>
      <c r="Q1342" s="5"/>
      <c r="R1342" s="5"/>
      <c r="S1342" s="5"/>
      <c r="T1342" s="5"/>
      <c r="U1342" s="5"/>
      <c r="V1342" s="5"/>
      <c r="W1342" s="5"/>
      <c r="X1342" s="5"/>
      <c r="Y1342" s="5"/>
      <c r="Z1342" s="5"/>
    </row>
    <row r="1343">
      <c r="A1343" s="13" t="str">
        <f>HYPERLINK("http://sigilathenaeum.tumblr.com/post/137600272402","I am not afraid to show affection")</f>
        <v>I am not afraid to show affection</v>
      </c>
      <c r="B1343" s="9" t="s">
        <v>1435</v>
      </c>
      <c r="C1343" s="5"/>
      <c r="D1343" s="5"/>
      <c r="E1343" s="5"/>
      <c r="F1343" s="5"/>
      <c r="G1343" s="5"/>
      <c r="H1343" s="5"/>
      <c r="I1343" s="5"/>
      <c r="J1343" s="5"/>
      <c r="K1343" s="5"/>
      <c r="L1343" s="5"/>
      <c r="M1343" s="5"/>
      <c r="N1343" s="5"/>
      <c r="O1343" s="5"/>
      <c r="P1343" s="5"/>
      <c r="Q1343" s="5"/>
      <c r="R1343" s="5"/>
      <c r="S1343" s="5"/>
      <c r="T1343" s="5"/>
      <c r="U1343" s="5"/>
      <c r="V1343" s="5"/>
      <c r="W1343" s="5"/>
      <c r="X1343" s="5"/>
      <c r="Y1343" s="5"/>
      <c r="Z1343" s="5"/>
    </row>
    <row r="1344">
      <c r="A1344" s="13" t="str">
        <f>HYPERLINK("http://sigilathenaeum.tumblr.com/post/134821884377","Our bond is strong, we never grow apart")</f>
        <v>Our bond is strong, we never grow apart</v>
      </c>
      <c r="B1344" s="9" t="s">
        <v>1436</v>
      </c>
      <c r="C1344" s="5"/>
      <c r="D1344" s="5"/>
      <c r="E1344" s="5"/>
      <c r="F1344" s="5"/>
      <c r="G1344" s="5"/>
      <c r="H1344" s="5"/>
      <c r="I1344" s="5"/>
      <c r="J1344" s="5"/>
      <c r="K1344" s="5"/>
      <c r="L1344" s="5"/>
      <c r="M1344" s="5"/>
      <c r="N1344" s="5"/>
      <c r="O1344" s="5"/>
      <c r="P1344" s="5"/>
      <c r="Q1344" s="5"/>
      <c r="R1344" s="5"/>
      <c r="S1344" s="5"/>
      <c r="T1344" s="5"/>
      <c r="U1344" s="5"/>
      <c r="V1344" s="5"/>
      <c r="W1344" s="5"/>
      <c r="X1344" s="5"/>
      <c r="Y1344" s="5"/>
      <c r="Z1344" s="5"/>
    </row>
    <row r="1345">
      <c r="A1345" s="13" t="str">
        <f>HYPERLINK("http://sigilathenaeum.tumblr.com/post/134951952977","I will be kissed under the mistletoe")</f>
        <v>I will be kissed under the mistletoe</v>
      </c>
      <c r="B1345" s="9" t="s">
        <v>1437</v>
      </c>
      <c r="C1345" s="5"/>
      <c r="D1345" s="5"/>
      <c r="E1345" s="5"/>
      <c r="F1345" s="5"/>
      <c r="G1345" s="5"/>
      <c r="H1345" s="5"/>
      <c r="I1345" s="5"/>
      <c r="J1345" s="5"/>
      <c r="K1345" s="5"/>
      <c r="L1345" s="5"/>
      <c r="M1345" s="5"/>
      <c r="N1345" s="5"/>
      <c r="O1345" s="5"/>
      <c r="P1345" s="5"/>
      <c r="Q1345" s="5"/>
      <c r="R1345" s="5"/>
      <c r="S1345" s="5"/>
      <c r="T1345" s="5"/>
      <c r="U1345" s="5"/>
      <c r="V1345" s="5"/>
      <c r="W1345" s="5"/>
      <c r="X1345" s="5"/>
      <c r="Y1345" s="5"/>
      <c r="Z1345" s="5"/>
    </row>
    <row r="1346">
      <c r="A1346" s="13" t="str">
        <f>HYPERLINK("http://sigilathenaeum.tumblr.com/post/138559145307","I have the courage to kiss her")</f>
        <v>I have the courage to kiss her</v>
      </c>
      <c r="B1346" s="9" t="s">
        <v>1438</v>
      </c>
      <c r="C1346" s="5"/>
      <c r="D1346" s="5"/>
      <c r="E1346" s="5"/>
      <c r="F1346" s="5"/>
      <c r="G1346" s="5"/>
      <c r="H1346" s="5"/>
      <c r="I1346" s="5"/>
      <c r="J1346" s="5"/>
      <c r="K1346" s="5"/>
      <c r="L1346" s="5"/>
      <c r="M1346" s="5"/>
      <c r="N1346" s="5"/>
      <c r="O1346" s="5"/>
      <c r="P1346" s="5"/>
      <c r="Q1346" s="5"/>
      <c r="R1346" s="5"/>
      <c r="S1346" s="5"/>
      <c r="T1346" s="5"/>
      <c r="U1346" s="5"/>
      <c r="V1346" s="5"/>
      <c r="W1346" s="5"/>
      <c r="X1346" s="5"/>
      <c r="Y1346" s="5"/>
      <c r="Z1346" s="5"/>
    </row>
    <row r="1347">
      <c r="A1347" s="13" t="str">
        <f>HYPERLINK("http://sigilathenaeum.tumblr.com/post/138944784747","I am not afraid to kiss my partner")</f>
        <v>I am not afraid to kiss my partner</v>
      </c>
      <c r="B1347" s="9" t="s">
        <v>1439</v>
      </c>
      <c r="C1347" s="5"/>
      <c r="D1347" s="5"/>
      <c r="E1347" s="5"/>
      <c r="F1347" s="5"/>
      <c r="G1347" s="5"/>
      <c r="H1347" s="5"/>
      <c r="I1347" s="5"/>
      <c r="J1347" s="5"/>
      <c r="K1347" s="5"/>
      <c r="L1347" s="5"/>
      <c r="M1347" s="5"/>
      <c r="N1347" s="5"/>
      <c r="O1347" s="5"/>
      <c r="P1347" s="5"/>
      <c r="Q1347" s="5"/>
      <c r="R1347" s="5"/>
      <c r="S1347" s="5"/>
      <c r="T1347" s="5"/>
      <c r="U1347" s="5"/>
      <c r="V1347" s="5"/>
      <c r="W1347" s="5"/>
      <c r="X1347" s="5"/>
      <c r="Y1347" s="5"/>
      <c r="Z1347" s="5"/>
    </row>
    <row r="1348">
      <c r="A1348" s="13" t="str">
        <f>HYPERLINK("http://sigilathenaeum.tumblr.com/post/138559145307","I am an excellent kisser")</f>
        <v>I am an excellent kisser</v>
      </c>
      <c r="B1348" s="9" t="s">
        <v>1438</v>
      </c>
      <c r="C1348" s="5"/>
      <c r="D1348" s="5"/>
      <c r="E1348" s="5"/>
      <c r="F1348" s="5"/>
      <c r="G1348" s="5"/>
      <c r="H1348" s="5"/>
      <c r="I1348" s="5"/>
      <c r="J1348" s="5"/>
      <c r="K1348" s="5"/>
      <c r="L1348" s="5"/>
      <c r="M1348" s="5"/>
      <c r="N1348" s="5"/>
      <c r="O1348" s="5"/>
      <c r="P1348" s="5"/>
      <c r="Q1348" s="5"/>
      <c r="R1348" s="5"/>
      <c r="S1348" s="5"/>
      <c r="T1348" s="5"/>
      <c r="U1348" s="5"/>
      <c r="V1348" s="5"/>
      <c r="W1348" s="5"/>
      <c r="X1348" s="5"/>
      <c r="Y1348" s="5"/>
      <c r="Z1348" s="5"/>
    </row>
    <row r="1349">
      <c r="A1349" s="13" t="str">
        <f>HYPERLINK("http://sigilathenaeum.tumblr.com/post/138559026737","Kissable")</f>
        <v>Kissable</v>
      </c>
      <c r="B1349" s="9" t="s">
        <v>1440</v>
      </c>
      <c r="C1349" s="5"/>
      <c r="D1349" s="5"/>
      <c r="E1349" s="5"/>
      <c r="F1349" s="5"/>
      <c r="G1349" s="5"/>
      <c r="H1349" s="5"/>
      <c r="I1349" s="5"/>
      <c r="J1349" s="5"/>
      <c r="K1349" s="5"/>
      <c r="L1349" s="5"/>
      <c r="M1349" s="5"/>
      <c r="N1349" s="5"/>
      <c r="O1349" s="5"/>
      <c r="P1349" s="5"/>
      <c r="Q1349" s="5"/>
      <c r="R1349" s="5"/>
      <c r="S1349" s="5"/>
      <c r="T1349" s="5"/>
      <c r="U1349" s="5"/>
      <c r="V1349" s="5"/>
      <c r="W1349" s="5"/>
      <c r="X1349" s="5"/>
      <c r="Y1349" s="5"/>
      <c r="Z1349" s="5"/>
    </row>
    <row r="1350">
      <c r="A1350" s="10" t="str">
        <f>HYPERLINK("http://sigilathenaeum.tumblr.com/post/150180314378","I make strong and meaningful relationships")</f>
        <v>I make strong and meaningful relationships</v>
      </c>
      <c r="B1350" s="9" t="s">
        <v>1441</v>
      </c>
      <c r="C1350" s="5"/>
      <c r="D1350" s="5"/>
      <c r="E1350" s="5"/>
      <c r="F1350" s="5"/>
      <c r="G1350" s="5"/>
      <c r="H1350" s="5"/>
      <c r="I1350" s="5"/>
      <c r="J1350" s="5"/>
      <c r="K1350" s="5"/>
      <c r="L1350" s="5"/>
      <c r="M1350" s="5"/>
      <c r="N1350" s="5"/>
      <c r="O1350" s="5"/>
      <c r="P1350" s="5"/>
      <c r="Q1350" s="5"/>
      <c r="R1350" s="5"/>
      <c r="S1350" s="5"/>
      <c r="T1350" s="5"/>
      <c r="U1350" s="5"/>
      <c r="V1350" s="5"/>
      <c r="W1350" s="5"/>
      <c r="X1350" s="5"/>
      <c r="Y1350" s="5"/>
      <c r="Z1350" s="5"/>
    </row>
    <row r="1351">
      <c r="A1351" s="13" t="str">
        <f>HYPERLINK("http://sigilathenaeum.tumblr.com/post/135146879492","Our relationship is strong")</f>
        <v>Our relationship is strong</v>
      </c>
      <c r="B1351" s="9" t="s">
        <v>1442</v>
      </c>
      <c r="C1351" s="5"/>
      <c r="D1351" s="5"/>
      <c r="E1351" s="5"/>
      <c r="F1351" s="5"/>
      <c r="G1351" s="5"/>
      <c r="H1351" s="5"/>
      <c r="I1351" s="5"/>
      <c r="J1351" s="5"/>
      <c r="K1351" s="5"/>
      <c r="L1351" s="5"/>
      <c r="M1351" s="5"/>
      <c r="N1351" s="5"/>
      <c r="O1351" s="5"/>
      <c r="P1351" s="5"/>
      <c r="Q1351" s="5"/>
      <c r="R1351" s="5"/>
      <c r="S1351" s="5"/>
      <c r="T1351" s="5"/>
      <c r="U1351" s="5"/>
      <c r="V1351" s="5"/>
      <c r="W1351" s="5"/>
      <c r="X1351" s="5"/>
      <c r="Y1351" s="5"/>
      <c r="Z1351" s="5"/>
    </row>
    <row r="1352">
      <c r="A1352" s="13" t="str">
        <f>HYPERLINK("http://sigilathenaeum.tumblr.com/post/141407339097","Our relationship is strong and lasting")</f>
        <v>Our relationship is strong and lasting</v>
      </c>
      <c r="B1352" s="9" t="s">
        <v>1443</v>
      </c>
      <c r="C1352" s="5"/>
      <c r="D1352" s="5"/>
      <c r="E1352" s="5"/>
      <c r="F1352" s="5"/>
      <c r="G1352" s="5"/>
      <c r="H1352" s="5"/>
      <c r="I1352" s="5"/>
      <c r="J1352" s="5"/>
      <c r="K1352" s="5"/>
      <c r="L1352" s="5"/>
      <c r="M1352" s="5"/>
      <c r="N1352" s="5"/>
      <c r="O1352" s="5"/>
      <c r="P1352" s="5"/>
      <c r="Q1352" s="5"/>
      <c r="R1352" s="5"/>
      <c r="S1352" s="5"/>
      <c r="T1352" s="5"/>
      <c r="U1352" s="5"/>
      <c r="V1352" s="5"/>
      <c r="W1352" s="5"/>
      <c r="X1352" s="5"/>
      <c r="Y1352" s="5"/>
      <c r="Z1352" s="5"/>
    </row>
    <row r="1353">
      <c r="A1353" s="10" t="str">
        <f>HYPERLINK("http://sigilathenaeum.tumblr.com/post/151162411731","Our love is forever and always")</f>
        <v>Our love is forever and always</v>
      </c>
      <c r="B1353" s="9" t="s">
        <v>1444</v>
      </c>
      <c r="C1353" s="5"/>
      <c r="D1353" s="5"/>
      <c r="E1353" s="5"/>
      <c r="F1353" s="5"/>
      <c r="G1353" s="5"/>
      <c r="H1353" s="5"/>
      <c r="I1353" s="5"/>
      <c r="J1353" s="5"/>
      <c r="K1353" s="5"/>
      <c r="L1353" s="5"/>
      <c r="M1353" s="5"/>
      <c r="N1353" s="5"/>
      <c r="O1353" s="5"/>
      <c r="P1353" s="5"/>
      <c r="Q1353" s="5"/>
      <c r="R1353" s="5"/>
      <c r="S1353" s="5"/>
      <c r="T1353" s="5"/>
      <c r="U1353" s="5"/>
      <c r="V1353" s="5"/>
      <c r="W1353" s="5"/>
      <c r="X1353" s="5"/>
      <c r="Y1353" s="5"/>
      <c r="Z1353" s="5"/>
    </row>
    <row r="1354">
      <c r="A1354" s="10" t="str">
        <f>HYPERLINK("http://sigilathenaeum.tumblr.com/post/155140346347","Our love is stronger than ever")</f>
        <v>Our love is stronger than ever</v>
      </c>
      <c r="B1354" s="9" t="s">
        <v>1445</v>
      </c>
      <c r="C1354" s="5"/>
      <c r="D1354" s="5"/>
      <c r="E1354" s="5"/>
      <c r="F1354" s="5"/>
      <c r="G1354" s="5"/>
      <c r="H1354" s="5"/>
      <c r="I1354" s="5"/>
      <c r="J1354" s="5"/>
      <c r="K1354" s="5"/>
      <c r="L1354" s="5"/>
      <c r="M1354" s="5"/>
      <c r="N1354" s="5"/>
      <c r="O1354" s="5"/>
      <c r="P1354" s="5"/>
      <c r="Q1354" s="5"/>
      <c r="R1354" s="5"/>
      <c r="S1354" s="5"/>
      <c r="T1354" s="5"/>
      <c r="U1354" s="5"/>
      <c r="V1354" s="5"/>
      <c r="W1354" s="5"/>
      <c r="X1354" s="5"/>
      <c r="Y1354" s="5"/>
      <c r="Z1354" s="5"/>
    </row>
    <row r="1355">
      <c r="A1355" s="10" t="str">
        <f>HYPERLINK("http://sigilathenaeum.tumblr.com/post/181385739381","Leo, Virgo, Scorpio, our love is forever")</f>
        <v>Leo, Virgo, Scorpio, our love is forever</v>
      </c>
      <c r="B1355" s="9" t="s">
        <v>1446</v>
      </c>
      <c r="C1355" s="5"/>
      <c r="D1355" s="4" t="s">
        <v>6</v>
      </c>
      <c r="E1355" s="5"/>
      <c r="F1355" s="5"/>
      <c r="G1355" s="5"/>
      <c r="H1355" s="5"/>
      <c r="I1355" s="5"/>
      <c r="J1355" s="5"/>
      <c r="K1355" s="5"/>
      <c r="L1355" s="5"/>
      <c r="M1355" s="5"/>
      <c r="N1355" s="5"/>
      <c r="O1355" s="5"/>
      <c r="P1355" s="5"/>
      <c r="Q1355" s="5"/>
      <c r="R1355" s="5"/>
      <c r="S1355" s="5"/>
      <c r="T1355" s="5"/>
      <c r="U1355" s="5"/>
      <c r="V1355" s="5"/>
      <c r="W1355" s="5"/>
      <c r="X1355" s="5"/>
      <c r="Y1355" s="5"/>
      <c r="Z1355" s="5"/>
    </row>
    <row r="1356">
      <c r="A1356" s="10" t="str">
        <f>HYPERLINK("http://sigilathenaeum.tumblr.com/post/144176169168","We connect better")</f>
        <v>We connect better</v>
      </c>
      <c r="B1356" s="9" t="s">
        <v>1447</v>
      </c>
      <c r="C1356" s="5"/>
      <c r="D1356" s="5"/>
      <c r="E1356" s="5"/>
      <c r="F1356" s="5"/>
      <c r="G1356" s="5"/>
      <c r="H1356" s="5"/>
      <c r="I1356" s="5"/>
      <c r="J1356" s="5"/>
      <c r="K1356" s="5"/>
      <c r="L1356" s="5"/>
      <c r="M1356" s="5"/>
      <c r="N1356" s="5"/>
      <c r="O1356" s="5"/>
      <c r="P1356" s="5"/>
      <c r="Q1356" s="5"/>
      <c r="R1356" s="5"/>
      <c r="S1356" s="5"/>
      <c r="T1356" s="5"/>
      <c r="U1356" s="5"/>
      <c r="V1356" s="5"/>
      <c r="W1356" s="5"/>
      <c r="X1356" s="5"/>
      <c r="Y1356" s="5"/>
      <c r="Z1356" s="5"/>
    </row>
    <row r="1357">
      <c r="A1357" s="13" t="str">
        <f>HYPERLINK("http://sigilathenaeum.tumblr.com/post/135343524547","I heal quickly and completely from my break up")</f>
        <v>I heal quickly and completely from my break up</v>
      </c>
      <c r="B1357" s="9" t="s">
        <v>1448</v>
      </c>
      <c r="C1357" s="5"/>
      <c r="D1357" s="5"/>
      <c r="E1357" s="5"/>
      <c r="F1357" s="5"/>
      <c r="G1357" s="5"/>
      <c r="H1357" s="5"/>
      <c r="I1357" s="5"/>
      <c r="J1357" s="5"/>
      <c r="K1357" s="5"/>
      <c r="L1357" s="5"/>
      <c r="M1357" s="5"/>
      <c r="N1357" s="5"/>
      <c r="O1357" s="5"/>
      <c r="P1357" s="5"/>
      <c r="Q1357" s="5"/>
      <c r="R1357" s="5"/>
      <c r="S1357" s="5"/>
      <c r="T1357" s="5"/>
      <c r="U1357" s="5"/>
      <c r="V1357" s="5"/>
      <c r="W1357" s="5"/>
      <c r="X1357" s="5"/>
      <c r="Y1357" s="5"/>
      <c r="Z1357" s="5"/>
    </row>
    <row r="1358">
      <c r="A1358" s="13" t="str">
        <f>HYPERLINK("http://sigilathenaeum.tumblr.com/post/137559242117","I am dealing with my break up well")</f>
        <v>I am dealing with my break up well</v>
      </c>
      <c r="B1358" s="9" t="s">
        <v>1449</v>
      </c>
      <c r="C1358" s="5"/>
      <c r="D1358" s="5"/>
      <c r="E1358" s="5"/>
      <c r="F1358" s="5"/>
      <c r="G1358" s="5"/>
      <c r="H1358" s="5"/>
      <c r="I1358" s="5"/>
      <c r="J1358" s="5"/>
      <c r="K1358" s="5"/>
      <c r="L1358" s="5"/>
      <c r="M1358" s="5"/>
      <c r="N1358" s="5"/>
      <c r="O1358" s="5"/>
      <c r="P1358" s="5"/>
      <c r="Q1358" s="5"/>
      <c r="R1358" s="5"/>
      <c r="S1358" s="5"/>
      <c r="T1358" s="5"/>
      <c r="U1358" s="5"/>
      <c r="V1358" s="5"/>
      <c r="W1358" s="5"/>
      <c r="X1358" s="5"/>
      <c r="Y1358" s="5"/>
      <c r="Z1358" s="5"/>
    </row>
    <row r="1359">
      <c r="A1359" s="10" t="str">
        <f>HYPERLINK("http://sigilathenaeum.tumblr.com/post/146113767290","I easily forget and move on from my ex relationship")</f>
        <v>I easily forget and move on from my ex relationship</v>
      </c>
      <c r="B1359" s="9" t="s">
        <v>1450</v>
      </c>
      <c r="C1359" s="5"/>
      <c r="D1359" s="5"/>
      <c r="E1359" s="5"/>
      <c r="F1359" s="5"/>
      <c r="G1359" s="5"/>
      <c r="H1359" s="5"/>
      <c r="I1359" s="5"/>
      <c r="J1359" s="5"/>
      <c r="K1359" s="5"/>
      <c r="L1359" s="5"/>
      <c r="M1359" s="5"/>
      <c r="N1359" s="5"/>
      <c r="O1359" s="5"/>
      <c r="P1359" s="5"/>
      <c r="Q1359" s="5"/>
      <c r="R1359" s="5"/>
      <c r="S1359" s="5"/>
      <c r="T1359" s="5"/>
      <c r="U1359" s="5"/>
      <c r="V1359" s="5"/>
      <c r="W1359" s="5"/>
      <c r="X1359" s="5"/>
      <c r="Y1359" s="5"/>
      <c r="Z1359" s="5"/>
    </row>
    <row r="1360">
      <c r="A1360" s="10" t="str">
        <f>HYPERLINK("http://sigilathenaeum.tumblr.com/post/145612662009","I am protected from heartbreak and all romantic intentions")</f>
        <v>I am protected from heartbreak and all romantic intentions</v>
      </c>
      <c r="B1360" s="9" t="s">
        <v>1451</v>
      </c>
      <c r="C1360" s="5"/>
      <c r="D1360" s="5"/>
      <c r="E1360" s="5"/>
      <c r="F1360" s="5"/>
      <c r="G1360" s="5"/>
      <c r="H1360" s="5"/>
      <c r="I1360" s="5"/>
      <c r="J1360" s="5"/>
      <c r="K1360" s="5"/>
      <c r="L1360" s="5"/>
      <c r="M1360" s="5"/>
      <c r="N1360" s="5"/>
      <c r="O1360" s="5"/>
      <c r="P1360" s="5"/>
      <c r="Q1360" s="5"/>
      <c r="R1360" s="5"/>
      <c r="S1360" s="5"/>
      <c r="T1360" s="5"/>
      <c r="U1360" s="5"/>
      <c r="V1360" s="5"/>
      <c r="W1360" s="5"/>
      <c r="X1360" s="5"/>
      <c r="Y1360" s="5"/>
      <c r="Z1360" s="5"/>
    </row>
    <row r="1361">
      <c r="A1361" s="10" t="str">
        <f>HYPERLINK("http://sigilathenaeum.tumblr.com/post/147674300982","I forget my old lover")</f>
        <v>I forget my old lover</v>
      </c>
      <c r="B1361" s="9" t="s">
        <v>1452</v>
      </c>
      <c r="C1361" s="5"/>
      <c r="D1361" s="5"/>
      <c r="E1361" s="5"/>
      <c r="F1361" s="5"/>
      <c r="G1361" s="5"/>
      <c r="H1361" s="5"/>
      <c r="I1361" s="5"/>
      <c r="J1361" s="5"/>
      <c r="K1361" s="5"/>
      <c r="L1361" s="5"/>
      <c r="M1361" s="5"/>
      <c r="N1361" s="5"/>
      <c r="O1361" s="5"/>
      <c r="P1361" s="5"/>
      <c r="Q1361" s="5"/>
      <c r="R1361" s="5"/>
      <c r="S1361" s="5"/>
      <c r="T1361" s="5"/>
      <c r="U1361" s="5"/>
      <c r="V1361" s="5"/>
      <c r="W1361" s="5"/>
      <c r="X1361" s="5"/>
      <c r="Y1361" s="5"/>
      <c r="Z1361" s="5"/>
    </row>
    <row r="1362">
      <c r="A1362" s="10" t="str">
        <f>HYPERLINK("http://sigilathenaeum.tumblr.com/post/181531030550","My romantic relationship is accepted by my family and is unbreakable")</f>
        <v>My romantic relationship is accepted by my family and is unbreakable</v>
      </c>
      <c r="B1362" s="9" t="s">
        <v>1453</v>
      </c>
      <c r="C1362" s="5"/>
      <c r="D1362" s="4" t="s">
        <v>6</v>
      </c>
      <c r="E1362" s="5"/>
      <c r="F1362" s="5"/>
      <c r="G1362" s="5"/>
      <c r="H1362" s="5"/>
      <c r="I1362" s="5"/>
      <c r="J1362" s="5"/>
      <c r="K1362" s="5"/>
      <c r="L1362" s="5"/>
      <c r="M1362" s="5"/>
      <c r="N1362" s="5"/>
      <c r="O1362" s="5"/>
      <c r="P1362" s="5"/>
      <c r="Q1362" s="5"/>
      <c r="R1362" s="5"/>
      <c r="S1362" s="5"/>
      <c r="T1362" s="5"/>
      <c r="U1362" s="5"/>
      <c r="V1362" s="5"/>
      <c r="W1362" s="5"/>
      <c r="X1362" s="5"/>
      <c r="Y1362" s="5"/>
      <c r="Z1362" s="5"/>
    </row>
    <row r="1363">
      <c r="A1363" s="13" t="str">
        <f>HYPERLINK("http://sigilathenaeum.tumblr.com/post/136051885722","I determine if this relationship is the right one")</f>
        <v>I determine if this relationship is the right one</v>
      </c>
      <c r="B1363" s="9" t="s">
        <v>1454</v>
      </c>
      <c r="C1363" s="5"/>
      <c r="D1363" s="5"/>
      <c r="E1363" s="5"/>
      <c r="F1363" s="5"/>
      <c r="G1363" s="5"/>
      <c r="H1363" s="5"/>
      <c r="I1363" s="5"/>
      <c r="J1363" s="5"/>
      <c r="K1363" s="5"/>
      <c r="L1363" s="5"/>
      <c r="M1363" s="5"/>
      <c r="N1363" s="5"/>
      <c r="O1363" s="5"/>
      <c r="P1363" s="5"/>
      <c r="Q1363" s="5"/>
      <c r="R1363" s="5"/>
      <c r="S1363" s="5"/>
      <c r="T1363" s="5"/>
      <c r="U1363" s="5"/>
      <c r="V1363" s="5"/>
      <c r="W1363" s="5"/>
      <c r="X1363" s="5"/>
      <c r="Y1363" s="5"/>
      <c r="Z1363" s="5"/>
    </row>
    <row r="1364">
      <c r="A1364" s="13" t="str">
        <f>HYPERLINK("http://sigilathenaeum.tumblr.com/post/136051885722","No one’s feelings are hurt")</f>
        <v>No one’s feelings are hurt</v>
      </c>
      <c r="B1364" s="9" t="s">
        <v>1454</v>
      </c>
      <c r="C1364" s="5"/>
      <c r="D1364" s="5"/>
      <c r="E1364" s="5"/>
      <c r="F1364" s="5"/>
      <c r="G1364" s="5"/>
      <c r="H1364" s="5"/>
      <c r="I1364" s="5"/>
      <c r="J1364" s="5"/>
      <c r="K1364" s="5"/>
      <c r="L1364" s="5"/>
      <c r="M1364" s="5"/>
      <c r="N1364" s="5"/>
      <c r="O1364" s="5"/>
      <c r="P1364" s="5"/>
      <c r="Q1364" s="5"/>
      <c r="R1364" s="5"/>
      <c r="S1364" s="5"/>
      <c r="T1364" s="5"/>
      <c r="U1364" s="5"/>
      <c r="V1364" s="5"/>
      <c r="W1364" s="5"/>
      <c r="X1364" s="5"/>
      <c r="Y1364" s="5"/>
      <c r="Z1364" s="5"/>
    </row>
    <row r="1365">
      <c r="A1365" s="13" t="str">
        <f>HYPERLINK("http://sigilathenaeum.tumblr.com/post/138559473552","I will not get attached")</f>
        <v>I will not get attached</v>
      </c>
      <c r="B1365" s="9" t="s">
        <v>1455</v>
      </c>
      <c r="C1365" s="5"/>
      <c r="D1365" s="5"/>
      <c r="E1365" s="5"/>
      <c r="F1365" s="5"/>
      <c r="G1365" s="5"/>
      <c r="H1365" s="5"/>
      <c r="I1365" s="5"/>
      <c r="J1365" s="5"/>
      <c r="K1365" s="5"/>
      <c r="L1365" s="5"/>
      <c r="M1365" s="5"/>
      <c r="N1365" s="5"/>
      <c r="O1365" s="5"/>
      <c r="P1365" s="5"/>
      <c r="Q1365" s="5"/>
      <c r="R1365" s="5"/>
      <c r="S1365" s="5"/>
      <c r="T1365" s="5"/>
      <c r="U1365" s="5"/>
      <c r="V1365" s="5"/>
      <c r="W1365" s="5"/>
      <c r="X1365" s="5"/>
      <c r="Y1365" s="5"/>
      <c r="Z1365" s="5"/>
    </row>
    <row r="1366">
      <c r="A1366" s="13" t="str">
        <f>HYPERLINK("http://sigilathenaeum.tumblr.com/post/137600390962","My love is strong")</f>
        <v>My love is strong</v>
      </c>
      <c r="B1366" s="9" t="s">
        <v>1456</v>
      </c>
      <c r="C1366" s="5"/>
      <c r="D1366" s="5"/>
      <c r="E1366" s="5"/>
      <c r="F1366" s="5"/>
      <c r="G1366" s="5"/>
      <c r="H1366" s="5"/>
      <c r="I1366" s="5"/>
      <c r="J1366" s="5"/>
      <c r="K1366" s="5"/>
      <c r="L1366" s="5"/>
      <c r="M1366" s="5"/>
      <c r="N1366" s="5"/>
      <c r="O1366" s="5"/>
      <c r="P1366" s="5"/>
      <c r="Q1366" s="5"/>
      <c r="R1366" s="5"/>
      <c r="S1366" s="5"/>
      <c r="T1366" s="5"/>
      <c r="U1366" s="5"/>
      <c r="V1366" s="5"/>
      <c r="W1366" s="5"/>
      <c r="X1366" s="5"/>
      <c r="Y1366" s="5"/>
      <c r="Z1366" s="5"/>
    </row>
    <row r="1367">
      <c r="A1367" s="13" t="str">
        <f>HYPERLINK("http://sigilathenaeum.tumblr.com/post/138428211062","Our relationship survives long distance")</f>
        <v>Our relationship survives long distance</v>
      </c>
      <c r="B1367" s="9" t="s">
        <v>1457</v>
      </c>
      <c r="C1367" s="5"/>
      <c r="D1367" s="5"/>
      <c r="E1367" s="5"/>
      <c r="F1367" s="5"/>
      <c r="G1367" s="5"/>
      <c r="H1367" s="5"/>
      <c r="I1367" s="5"/>
      <c r="J1367" s="5"/>
      <c r="K1367" s="5"/>
      <c r="L1367" s="5"/>
      <c r="M1367" s="5"/>
      <c r="N1367" s="5"/>
      <c r="O1367" s="5"/>
      <c r="P1367" s="5"/>
      <c r="Q1367" s="5"/>
      <c r="R1367" s="5"/>
      <c r="S1367" s="5"/>
      <c r="T1367" s="5"/>
      <c r="U1367" s="5"/>
      <c r="V1367" s="5"/>
      <c r="W1367" s="5"/>
      <c r="X1367" s="5"/>
      <c r="Y1367" s="5"/>
      <c r="Z1367" s="5"/>
    </row>
    <row r="1368">
      <c r="A1368" s="13" t="str">
        <f>HYPERLINK("http://sigilathenaeum.tumblr.com/post/156456345943","We stay connected")</f>
        <v>We stay connected</v>
      </c>
      <c r="B1368" s="9" t="s">
        <v>1458</v>
      </c>
      <c r="C1368" s="5"/>
      <c r="D1368" s="5"/>
      <c r="E1368" s="5"/>
      <c r="F1368" s="5"/>
      <c r="G1368" s="5"/>
      <c r="H1368" s="5"/>
      <c r="I1368" s="5"/>
      <c r="J1368" s="5"/>
      <c r="K1368" s="5"/>
      <c r="L1368" s="5"/>
      <c r="M1368" s="5"/>
      <c r="N1368" s="5"/>
      <c r="O1368" s="5"/>
      <c r="P1368" s="5"/>
      <c r="Q1368" s="5"/>
      <c r="R1368" s="5"/>
      <c r="S1368" s="5"/>
      <c r="T1368" s="5"/>
      <c r="U1368" s="5"/>
      <c r="V1368" s="5"/>
      <c r="W1368" s="5"/>
      <c r="X1368" s="5"/>
      <c r="Y1368" s="5"/>
      <c r="Z1368" s="5"/>
    </row>
    <row r="1369">
      <c r="A1369" s="13" t="str">
        <f>HYPERLINK("http://sigilathenaeum.tumblr.com/post/141407408122","We will see each other soon")</f>
        <v>We will see each other soon</v>
      </c>
      <c r="B1369" s="9" t="s">
        <v>1459</v>
      </c>
      <c r="C1369" s="5"/>
      <c r="D1369" s="5"/>
      <c r="E1369" s="5"/>
      <c r="F1369" s="5"/>
      <c r="G1369" s="5"/>
      <c r="H1369" s="5"/>
      <c r="I1369" s="5"/>
      <c r="J1369" s="5"/>
      <c r="K1369" s="5"/>
      <c r="L1369" s="5"/>
      <c r="M1369" s="5"/>
      <c r="N1369" s="5"/>
      <c r="O1369" s="5"/>
      <c r="P1369" s="5"/>
      <c r="Q1369" s="5"/>
      <c r="R1369" s="5"/>
      <c r="S1369" s="5"/>
      <c r="T1369" s="5"/>
      <c r="U1369" s="5"/>
      <c r="V1369" s="5"/>
      <c r="W1369" s="5"/>
      <c r="X1369" s="5"/>
      <c r="Y1369" s="5"/>
      <c r="Z1369" s="5"/>
    </row>
    <row r="1370">
      <c r="A1370" s="13" t="str">
        <f>HYPERLINK("http://sigilathenaeum.tumblr.com/post/138878881657","I do not lose myself in my relationship")</f>
        <v>I do not lose myself in my relationship</v>
      </c>
      <c r="B1370" s="9" t="s">
        <v>1460</v>
      </c>
      <c r="C1370" s="5"/>
      <c r="D1370" s="5"/>
      <c r="E1370" s="5"/>
      <c r="F1370" s="5"/>
      <c r="G1370" s="5"/>
      <c r="H1370" s="5"/>
      <c r="I1370" s="5"/>
      <c r="J1370" s="5"/>
      <c r="K1370" s="5"/>
      <c r="L1370" s="5"/>
      <c r="M1370" s="5"/>
      <c r="N1370" s="5"/>
      <c r="O1370" s="5"/>
      <c r="P1370" s="5"/>
      <c r="Q1370" s="5"/>
      <c r="R1370" s="5"/>
      <c r="S1370" s="5"/>
      <c r="T1370" s="5"/>
      <c r="U1370" s="5"/>
      <c r="V1370" s="5"/>
      <c r="W1370" s="5"/>
      <c r="X1370" s="5"/>
      <c r="Y1370" s="5"/>
      <c r="Z1370" s="5"/>
    </row>
    <row r="1371">
      <c r="A1371" s="13" t="str">
        <f>HYPERLINK("http://sigilathenaeum.tumblr.com/post/138878830717","I am not awkward in my romantic relationship")</f>
        <v>I am not awkward in my romantic relationship</v>
      </c>
      <c r="B1371" s="9" t="s">
        <v>1461</v>
      </c>
      <c r="C1371" s="5"/>
      <c r="D1371" s="5"/>
      <c r="E1371" s="5"/>
      <c r="F1371" s="5"/>
      <c r="G1371" s="5"/>
      <c r="H1371" s="5"/>
      <c r="I1371" s="5"/>
      <c r="J1371" s="5"/>
      <c r="K1371" s="5"/>
      <c r="L1371" s="5"/>
      <c r="M1371" s="5"/>
      <c r="N1371" s="5"/>
      <c r="O1371" s="5"/>
      <c r="P1371" s="5"/>
      <c r="Q1371" s="5"/>
      <c r="R1371" s="5"/>
      <c r="S1371" s="5"/>
      <c r="T1371" s="5"/>
      <c r="U1371" s="5"/>
      <c r="V1371" s="5"/>
      <c r="W1371" s="5"/>
      <c r="X1371" s="5"/>
      <c r="Y1371" s="5"/>
      <c r="Z1371" s="5"/>
    </row>
    <row r="1372">
      <c r="A1372" s="13" t="str">
        <f>HYPERLINK("http://sigilathenaeum.tumblr.com/post/138878756452","I am open to honest, loyal, passionate love")</f>
        <v>I am open to honest, loyal, passionate love</v>
      </c>
      <c r="B1372" s="9" t="s">
        <v>1462</v>
      </c>
      <c r="C1372" s="5"/>
      <c r="D1372" s="5"/>
      <c r="E1372" s="5"/>
      <c r="F1372" s="5"/>
      <c r="G1372" s="5"/>
      <c r="H1372" s="5"/>
      <c r="I1372" s="5"/>
      <c r="J1372" s="5"/>
      <c r="K1372" s="5"/>
      <c r="L1372" s="5"/>
      <c r="M1372" s="5"/>
      <c r="N1372" s="5"/>
      <c r="O1372" s="5"/>
      <c r="P1372" s="5"/>
      <c r="Q1372" s="5"/>
      <c r="R1372" s="5"/>
      <c r="S1372" s="5"/>
      <c r="T1372" s="5"/>
      <c r="U1372" s="5"/>
      <c r="V1372" s="5"/>
      <c r="W1372" s="5"/>
      <c r="X1372" s="5"/>
      <c r="Y1372" s="5"/>
      <c r="Z1372" s="5"/>
    </row>
    <row r="1373">
      <c r="A1373" s="13" t="str">
        <f>HYPERLINK("http://sigilathenaeum.tumblr.com/post/138933257337","I receive the same love I give")</f>
        <v>I receive the same love I give</v>
      </c>
      <c r="B1373" s="9" t="s">
        <v>1463</v>
      </c>
      <c r="C1373" s="5"/>
      <c r="D1373" s="5"/>
      <c r="E1373" s="5"/>
      <c r="F1373" s="5"/>
      <c r="G1373" s="5"/>
      <c r="H1373" s="5"/>
      <c r="I1373" s="5"/>
      <c r="J1373" s="5"/>
      <c r="K1373" s="5"/>
      <c r="L1373" s="5"/>
      <c r="M1373" s="5"/>
      <c r="N1373" s="5"/>
      <c r="O1373" s="5"/>
      <c r="P1373" s="5"/>
      <c r="Q1373" s="5"/>
      <c r="R1373" s="5"/>
      <c r="S1373" s="5"/>
      <c r="T1373" s="5"/>
      <c r="U1373" s="5"/>
      <c r="V1373" s="5"/>
      <c r="W1373" s="5"/>
      <c r="X1373" s="5"/>
      <c r="Y1373" s="5"/>
      <c r="Z1373" s="5"/>
    </row>
    <row r="1374">
      <c r="A1374" s="13" t="str">
        <f>HYPERLINK("http://sigilathenaeum.tumblr.com/post/138944981857","My relationship goes at a slow, comfortable, and steady pace")</f>
        <v>My relationship goes at a slow, comfortable, and steady pace</v>
      </c>
      <c r="B1374" s="9" t="s">
        <v>1464</v>
      </c>
      <c r="C1374" s="5"/>
      <c r="D1374" s="5"/>
      <c r="E1374" s="5"/>
      <c r="F1374" s="5"/>
      <c r="G1374" s="5"/>
      <c r="H1374" s="5"/>
      <c r="I1374" s="5"/>
      <c r="J1374" s="5"/>
      <c r="K1374" s="5"/>
      <c r="L1374" s="5"/>
      <c r="M1374" s="5"/>
      <c r="N1374" s="5"/>
      <c r="O1374" s="5"/>
      <c r="P1374" s="5"/>
      <c r="Q1374" s="5"/>
      <c r="R1374" s="5"/>
      <c r="S1374" s="5"/>
      <c r="T1374" s="5"/>
      <c r="U1374" s="5"/>
      <c r="V1374" s="5"/>
      <c r="W1374" s="5"/>
      <c r="X1374" s="5"/>
      <c r="Y1374" s="5"/>
      <c r="Z1374" s="5"/>
    </row>
    <row r="1375">
      <c r="A1375" s="13" t="str">
        <f>HYPERLINK("http://sigilathenaeum.tumblr.com/post/139008395302","I am told I am loved")</f>
        <v>I am told I am loved</v>
      </c>
      <c r="B1375" s="9" t="s">
        <v>1465</v>
      </c>
      <c r="C1375" s="5"/>
      <c r="D1375" s="5"/>
      <c r="E1375" s="5"/>
      <c r="F1375" s="5"/>
      <c r="G1375" s="5"/>
      <c r="H1375" s="5"/>
      <c r="I1375" s="5"/>
      <c r="J1375" s="5"/>
      <c r="K1375" s="5"/>
      <c r="L1375" s="5"/>
      <c r="M1375" s="5"/>
      <c r="N1375" s="5"/>
      <c r="O1375" s="5"/>
      <c r="P1375" s="5"/>
      <c r="Q1375" s="5"/>
      <c r="R1375" s="5"/>
      <c r="S1375" s="5"/>
      <c r="T1375" s="5"/>
      <c r="U1375" s="5"/>
      <c r="V1375" s="5"/>
      <c r="W1375" s="5"/>
      <c r="X1375" s="5"/>
      <c r="Y1375" s="5"/>
      <c r="Z1375" s="5"/>
    </row>
    <row r="1376">
      <c r="A1376" s="13" t="str">
        <f>HYPERLINK("http://sigilathenaeum.tumblr.com/post/139008363807","They know I love them")</f>
        <v>They know I love them</v>
      </c>
      <c r="B1376" s="9" t="s">
        <v>1466</v>
      </c>
      <c r="C1376" s="5"/>
      <c r="D1376" s="5"/>
      <c r="E1376" s="5"/>
      <c r="F1376" s="5"/>
      <c r="G1376" s="5"/>
      <c r="H1376" s="5"/>
      <c r="I1376" s="5"/>
      <c r="J1376" s="5"/>
      <c r="K1376" s="5"/>
      <c r="L1376" s="5"/>
      <c r="M1376" s="5"/>
      <c r="N1376" s="5"/>
      <c r="O1376" s="5"/>
      <c r="P1376" s="5"/>
      <c r="Q1376" s="5"/>
      <c r="R1376" s="5"/>
      <c r="S1376" s="5"/>
      <c r="T1376" s="5"/>
      <c r="U1376" s="5"/>
      <c r="V1376" s="5"/>
      <c r="W1376" s="5"/>
      <c r="X1376" s="5"/>
      <c r="Y1376" s="5"/>
      <c r="Z1376" s="5"/>
    </row>
    <row r="1377">
      <c r="A1377" s="10" t="str">
        <f>HYPERLINK("http://sigilathenaeum.tumblr.com/post/159425842217","They feel loved and in comfort while with me")</f>
        <v>They feel loved and in comfort while with me</v>
      </c>
      <c r="B1377" s="9" t="s">
        <v>1467</v>
      </c>
      <c r="C1377" s="5"/>
      <c r="D1377" s="5"/>
      <c r="E1377" s="5"/>
      <c r="F1377" s="5"/>
      <c r="G1377" s="5"/>
      <c r="H1377" s="5"/>
      <c r="I1377" s="5"/>
      <c r="J1377" s="5"/>
      <c r="K1377" s="5"/>
      <c r="L1377" s="5"/>
      <c r="M1377" s="5"/>
      <c r="N1377" s="5"/>
      <c r="O1377" s="5"/>
      <c r="P1377" s="5"/>
      <c r="Q1377" s="5"/>
      <c r="R1377" s="5"/>
      <c r="S1377" s="5"/>
      <c r="T1377" s="5"/>
      <c r="U1377" s="5"/>
      <c r="V1377" s="5"/>
      <c r="W1377" s="5"/>
      <c r="X1377" s="5"/>
      <c r="Y1377" s="5"/>
      <c r="Z1377" s="5"/>
    </row>
    <row r="1378">
      <c r="A1378" s="10" t="str">
        <f>HYPERLINK("http://sigilathenaeum.tumblr.com/post/147674005567","My love is with you")</f>
        <v>My love is with you</v>
      </c>
      <c r="B1378" s="9" t="s">
        <v>1468</v>
      </c>
      <c r="C1378" s="5"/>
      <c r="D1378" s="5"/>
      <c r="E1378" s="5"/>
      <c r="F1378" s="5"/>
      <c r="G1378" s="5"/>
      <c r="H1378" s="5"/>
      <c r="I1378" s="5"/>
      <c r="J1378" s="5"/>
      <c r="K1378" s="5"/>
      <c r="L1378" s="5"/>
      <c r="M1378" s="5"/>
      <c r="N1378" s="5"/>
      <c r="O1378" s="5"/>
      <c r="P1378" s="5"/>
      <c r="Q1378" s="5"/>
      <c r="R1378" s="5"/>
      <c r="S1378" s="5"/>
      <c r="T1378" s="5"/>
      <c r="U1378" s="5"/>
      <c r="V1378" s="5"/>
      <c r="W1378" s="5"/>
      <c r="X1378" s="5"/>
      <c r="Y1378" s="5"/>
      <c r="Z1378" s="5"/>
    </row>
    <row r="1379">
      <c r="A1379" s="13" t="str">
        <f>HYPERLINK("http://sigilathenaeum.tumblr.com/post/139403269182","He takes our relationship seriously")</f>
        <v>He takes our relationship seriously</v>
      </c>
      <c r="B1379" s="9" t="s">
        <v>1469</v>
      </c>
      <c r="C1379" s="5"/>
      <c r="D1379" s="5"/>
      <c r="E1379" s="5"/>
      <c r="F1379" s="5"/>
      <c r="G1379" s="5"/>
      <c r="H1379" s="5"/>
      <c r="I1379" s="5"/>
      <c r="J1379" s="5"/>
      <c r="K1379" s="5"/>
      <c r="L1379" s="5"/>
      <c r="M1379" s="5"/>
      <c r="N1379" s="5"/>
      <c r="O1379" s="5"/>
      <c r="P1379" s="5"/>
      <c r="Q1379" s="5"/>
      <c r="R1379" s="5"/>
      <c r="S1379" s="5"/>
      <c r="T1379" s="5"/>
      <c r="U1379" s="5"/>
      <c r="V1379" s="5"/>
      <c r="W1379" s="5"/>
      <c r="X1379" s="5"/>
      <c r="Y1379" s="5"/>
      <c r="Z1379" s="5"/>
    </row>
    <row r="1380">
      <c r="A1380" s="13" t="str">
        <f>HYPERLINK("http://sigilathenaeum.tumblr.com/post/139326438012","I am comfortable with my partner")</f>
        <v>I am comfortable with my partner</v>
      </c>
      <c r="B1380" s="9" t="s">
        <v>1470</v>
      </c>
      <c r="C1380" s="5"/>
      <c r="D1380" s="5"/>
      <c r="E1380" s="5"/>
      <c r="F1380" s="5"/>
      <c r="G1380" s="5"/>
      <c r="H1380" s="5"/>
      <c r="I1380" s="5"/>
      <c r="J1380" s="5"/>
      <c r="K1380" s="5"/>
      <c r="L1380" s="5"/>
      <c r="M1380" s="5"/>
      <c r="N1380" s="5"/>
      <c r="O1380" s="5"/>
      <c r="P1380" s="5"/>
      <c r="Q1380" s="5"/>
      <c r="R1380" s="5"/>
      <c r="S1380" s="5"/>
      <c r="T1380" s="5"/>
      <c r="U1380" s="5"/>
      <c r="V1380" s="5"/>
      <c r="W1380" s="5"/>
      <c r="X1380" s="5"/>
      <c r="Y1380" s="5"/>
      <c r="Z1380" s="5"/>
    </row>
    <row r="1381">
      <c r="A1381" s="13" t="str">
        <f>HYPERLINK("http://sigilathenaeum.tumblr.com/post/139326438012","My ex does not bother me")</f>
        <v>My ex does not bother me</v>
      </c>
      <c r="B1381" s="9" t="s">
        <v>1470</v>
      </c>
      <c r="C1381" s="5"/>
      <c r="D1381" s="5"/>
      <c r="E1381" s="5"/>
      <c r="F1381" s="5"/>
      <c r="G1381" s="5"/>
      <c r="H1381" s="5"/>
      <c r="I1381" s="5"/>
      <c r="J1381" s="5"/>
      <c r="K1381" s="5"/>
      <c r="L1381" s="5"/>
      <c r="M1381" s="5"/>
      <c r="N1381" s="5"/>
      <c r="O1381" s="5"/>
      <c r="P1381" s="5"/>
      <c r="Q1381" s="5"/>
      <c r="R1381" s="5"/>
      <c r="S1381" s="5"/>
      <c r="T1381" s="5"/>
      <c r="U1381" s="5"/>
      <c r="V1381" s="5"/>
      <c r="W1381" s="5"/>
      <c r="X1381" s="5"/>
      <c r="Y1381" s="5"/>
      <c r="Z1381" s="5"/>
    </row>
    <row r="1382">
      <c r="A1382" s="13" t="str">
        <f>HYPERLINK("http://sigilathenaeum.tumblr.com/post/139457409487","Our time apart is beneficial for the both of us")</f>
        <v>Our time apart is beneficial for the both of us</v>
      </c>
      <c r="B1382" s="9" t="s">
        <v>1471</v>
      </c>
      <c r="C1382" s="5"/>
      <c r="D1382" s="5"/>
      <c r="E1382" s="5"/>
      <c r="F1382" s="5"/>
      <c r="G1382" s="5"/>
      <c r="H1382" s="5"/>
      <c r="I1382" s="5"/>
      <c r="J1382" s="5"/>
      <c r="K1382" s="5"/>
      <c r="L1382" s="5"/>
      <c r="M1382" s="5"/>
      <c r="N1382" s="5"/>
      <c r="O1382" s="5"/>
      <c r="P1382" s="5"/>
      <c r="Q1382" s="5"/>
      <c r="R1382" s="5"/>
      <c r="S1382" s="5"/>
      <c r="T1382" s="5"/>
      <c r="U1382" s="5"/>
      <c r="V1382" s="5"/>
      <c r="W1382" s="5"/>
      <c r="X1382" s="5"/>
      <c r="Y1382" s="5"/>
      <c r="Z1382" s="5"/>
    </row>
    <row r="1383">
      <c r="A1383" s="13" t="str">
        <f>HYPERLINK("http://sigilathenaeum.tumblr.com/post/140639050682","I am accepted by my partner’s family")</f>
        <v>I am accepted by my partner’s family</v>
      </c>
      <c r="B1383" s="9" t="s">
        <v>1472</v>
      </c>
      <c r="C1383" s="5"/>
      <c r="D1383" s="5"/>
      <c r="E1383" s="5"/>
      <c r="F1383" s="5"/>
      <c r="G1383" s="5"/>
      <c r="H1383" s="5"/>
      <c r="I1383" s="5"/>
      <c r="J1383" s="5"/>
      <c r="K1383" s="5"/>
      <c r="L1383" s="5"/>
      <c r="M1383" s="5"/>
      <c r="N1383" s="5"/>
      <c r="O1383" s="5"/>
      <c r="P1383" s="5"/>
      <c r="Q1383" s="5"/>
      <c r="R1383" s="5"/>
      <c r="S1383" s="5"/>
      <c r="T1383" s="5"/>
      <c r="U1383" s="5"/>
      <c r="V1383" s="5"/>
      <c r="W1383" s="5"/>
      <c r="X1383" s="5"/>
      <c r="Y1383" s="5"/>
      <c r="Z1383" s="5"/>
    </row>
    <row r="1384">
      <c r="A1384" s="13" t="str">
        <f>HYPERLINK("http://sigilathenaeum.tumblr.com/post/140938878912","Problems from past relationships will not affect current ones")</f>
        <v>Problems from past relationships will not affect current ones</v>
      </c>
      <c r="B1384" s="9" t="s">
        <v>1473</v>
      </c>
      <c r="C1384" s="5"/>
      <c r="D1384" s="5"/>
      <c r="E1384" s="5"/>
      <c r="F1384" s="5"/>
      <c r="G1384" s="5"/>
      <c r="H1384" s="5"/>
      <c r="I1384" s="5"/>
      <c r="J1384" s="5"/>
      <c r="K1384" s="5"/>
      <c r="L1384" s="5"/>
      <c r="M1384" s="5"/>
      <c r="N1384" s="5"/>
      <c r="O1384" s="5"/>
      <c r="P1384" s="5"/>
      <c r="Q1384" s="5"/>
      <c r="R1384" s="5"/>
      <c r="S1384" s="5"/>
      <c r="T1384" s="5"/>
      <c r="U1384" s="5"/>
      <c r="V1384" s="5"/>
      <c r="W1384" s="5"/>
      <c r="X1384" s="5"/>
      <c r="Y1384" s="5"/>
      <c r="Z1384" s="5"/>
    </row>
    <row r="1385">
      <c r="A1385" s="13" t="str">
        <f>HYPERLINK("http://sigilathenaeum.tumblr.com/post/141512400262","I have the courage to end this relationship")</f>
        <v>I have the courage to end this relationship</v>
      </c>
      <c r="B1385" s="9" t="s">
        <v>1474</v>
      </c>
      <c r="C1385" s="5"/>
      <c r="D1385" s="5"/>
      <c r="E1385" s="5"/>
      <c r="F1385" s="5"/>
      <c r="G1385" s="5"/>
      <c r="H1385" s="5"/>
      <c r="I1385" s="5"/>
      <c r="J1385" s="5"/>
      <c r="K1385" s="5"/>
      <c r="L1385" s="5"/>
      <c r="M1385" s="5"/>
      <c r="N1385" s="5"/>
      <c r="O1385" s="5"/>
      <c r="P1385" s="5"/>
      <c r="Q1385" s="5"/>
      <c r="R1385" s="5"/>
      <c r="S1385" s="5"/>
      <c r="T1385" s="5"/>
      <c r="U1385" s="5"/>
      <c r="V1385" s="5"/>
      <c r="W1385" s="5"/>
      <c r="X1385" s="5"/>
      <c r="Y1385" s="5"/>
      <c r="Z1385" s="5"/>
    </row>
    <row r="1386">
      <c r="A1386" s="13" t="str">
        <f>HYPERLINK("http://sigilathenaeum.tumblr.com/post/142469431776","I get what I need in relationships")</f>
        <v>I get what I need in relationships</v>
      </c>
      <c r="B1386" s="9" t="s">
        <v>1475</v>
      </c>
      <c r="C1386" s="5"/>
      <c r="D1386" s="5"/>
      <c r="E1386" s="5"/>
      <c r="F1386" s="5"/>
      <c r="G1386" s="5"/>
      <c r="H1386" s="5"/>
      <c r="I1386" s="5"/>
      <c r="J1386" s="5"/>
      <c r="K1386" s="5"/>
      <c r="L1386" s="5"/>
      <c r="M1386" s="5"/>
      <c r="N1386" s="5"/>
      <c r="O1386" s="5"/>
      <c r="P1386" s="5"/>
      <c r="Q1386" s="5"/>
      <c r="R1386" s="5"/>
      <c r="S1386" s="5"/>
      <c r="T1386" s="5"/>
      <c r="U1386" s="5"/>
      <c r="V1386" s="5"/>
      <c r="W1386" s="5"/>
      <c r="X1386" s="5"/>
      <c r="Y1386" s="5"/>
      <c r="Z1386" s="5"/>
    </row>
    <row r="1387">
      <c r="A1387" s="13" t="str">
        <f>HYPERLINK("http://sigilathenaeum.tumblr.com/post/142664314987","My relationships are harmonious")</f>
        <v>My relationships are harmonious</v>
      </c>
      <c r="B1387" s="9" t="s">
        <v>1476</v>
      </c>
      <c r="C1387" s="5"/>
      <c r="D1387" s="5"/>
      <c r="E1387" s="5"/>
      <c r="F1387" s="5"/>
      <c r="G1387" s="5"/>
      <c r="H1387" s="5"/>
      <c r="I1387" s="5"/>
      <c r="J1387" s="5"/>
      <c r="K1387" s="5"/>
      <c r="L1387" s="5"/>
      <c r="M1387" s="5"/>
      <c r="N1387" s="5"/>
      <c r="O1387" s="5"/>
      <c r="P1387" s="5"/>
      <c r="Q1387" s="5"/>
      <c r="R1387" s="5"/>
      <c r="S1387" s="5"/>
      <c r="T1387" s="5"/>
      <c r="U1387" s="5"/>
      <c r="V1387" s="5"/>
      <c r="W1387" s="5"/>
      <c r="X1387" s="5"/>
      <c r="Y1387" s="5"/>
      <c r="Z1387" s="5"/>
    </row>
    <row r="1388">
      <c r="A1388" s="10" t="str">
        <f>HYPERLINK("http://sigilathenaeum.tumblr.com/post/155136522638","My relationships are healthy and fulfilling")</f>
        <v>My relationships are healthy and fulfilling</v>
      </c>
      <c r="B1388" s="9" t="s">
        <v>1477</v>
      </c>
      <c r="C1388" s="5"/>
      <c r="D1388" s="5"/>
      <c r="E1388" s="5"/>
      <c r="F1388" s="5"/>
      <c r="G1388" s="5"/>
      <c r="H1388" s="5"/>
      <c r="I1388" s="5"/>
      <c r="J1388" s="5"/>
      <c r="K1388" s="5"/>
      <c r="L1388" s="5"/>
      <c r="M1388" s="5"/>
      <c r="N1388" s="5"/>
      <c r="O1388" s="5"/>
      <c r="P1388" s="5"/>
      <c r="Q1388" s="5"/>
      <c r="R1388" s="5"/>
      <c r="S1388" s="5"/>
      <c r="T1388" s="5"/>
      <c r="U1388" s="5"/>
      <c r="V1388" s="5"/>
      <c r="W1388" s="5"/>
      <c r="X1388" s="5"/>
      <c r="Y1388" s="5"/>
      <c r="Z1388" s="5"/>
    </row>
    <row r="1389">
      <c r="A1389" s="13" t="str">
        <f>HYPERLINK("http://sigilathenaeum.tumblr.com/post/143136895709","I trust my partner")</f>
        <v>I trust my partner</v>
      </c>
      <c r="B1389" s="9" t="s">
        <v>1478</v>
      </c>
      <c r="C1389" s="5"/>
      <c r="D1389" s="5"/>
      <c r="E1389" s="5"/>
      <c r="F1389" s="5"/>
      <c r="G1389" s="5"/>
      <c r="H1389" s="5"/>
      <c r="I1389" s="5"/>
      <c r="J1389" s="5"/>
      <c r="K1389" s="5"/>
      <c r="L1389" s="5"/>
      <c r="M1389" s="5"/>
      <c r="N1389" s="5"/>
      <c r="O1389" s="5"/>
      <c r="P1389" s="5"/>
      <c r="Q1389" s="5"/>
      <c r="R1389" s="5"/>
      <c r="S1389" s="5"/>
      <c r="T1389" s="5"/>
      <c r="U1389" s="5"/>
      <c r="V1389" s="5"/>
      <c r="W1389" s="5"/>
      <c r="X1389" s="5"/>
      <c r="Y1389" s="5"/>
      <c r="Z1389" s="5"/>
    </row>
    <row r="1390">
      <c r="A1390" s="13" t="str">
        <f>HYPERLINK("http://sigilathenaeum.tumblr.com/post/143134343312","I am faithful ")</f>
        <v>I am faithful </v>
      </c>
      <c r="B1390" s="9" t="s">
        <v>1479</v>
      </c>
      <c r="C1390" s="5"/>
      <c r="D1390" s="5"/>
      <c r="E1390" s="5"/>
      <c r="F1390" s="5"/>
      <c r="G1390" s="5"/>
      <c r="H1390" s="5"/>
      <c r="I1390" s="5"/>
      <c r="J1390" s="5"/>
      <c r="K1390" s="5"/>
      <c r="L1390" s="5"/>
      <c r="M1390" s="5"/>
      <c r="N1390" s="5"/>
      <c r="O1390" s="5"/>
      <c r="P1390" s="5"/>
      <c r="Q1390" s="5"/>
      <c r="R1390" s="5"/>
      <c r="S1390" s="5"/>
      <c r="T1390" s="5"/>
      <c r="U1390" s="5"/>
      <c r="V1390" s="5"/>
      <c r="W1390" s="5"/>
      <c r="X1390" s="5"/>
      <c r="Y1390" s="5"/>
      <c r="Z1390" s="5"/>
    </row>
    <row r="1391">
      <c r="A1391" s="10" t="str">
        <f>HYPERLINK("http://sigilathenaeum.tumblr.com/post/144555741197","We forgive and work to mend our relationship")</f>
        <v>We forgive and work to mend our relationship</v>
      </c>
      <c r="B1391" s="9" t="s">
        <v>1480</v>
      </c>
      <c r="C1391" s="5"/>
      <c r="D1391" s="5"/>
      <c r="E1391" s="5"/>
      <c r="F1391" s="5"/>
      <c r="G1391" s="5"/>
      <c r="H1391" s="5"/>
      <c r="I1391" s="5"/>
      <c r="J1391" s="5"/>
      <c r="K1391" s="5"/>
      <c r="L1391" s="5"/>
      <c r="M1391" s="5"/>
      <c r="N1391" s="5"/>
      <c r="O1391" s="5"/>
      <c r="P1391" s="5"/>
      <c r="Q1391" s="5"/>
      <c r="R1391" s="5"/>
      <c r="S1391" s="5"/>
      <c r="T1391" s="5"/>
      <c r="U1391" s="5"/>
      <c r="V1391" s="5"/>
      <c r="W1391" s="5"/>
      <c r="X1391" s="5"/>
      <c r="Y1391" s="5"/>
      <c r="Z1391" s="5"/>
    </row>
    <row r="1392">
      <c r="A1392" s="10" t="str">
        <f>HYPERLINK("http://sigilathenaeum.tumblr.com/post/149185230061","I get rid of the toxic people in my life")</f>
        <v>I get rid of the toxic people in my life</v>
      </c>
      <c r="B1392" s="9" t="s">
        <v>1481</v>
      </c>
      <c r="C1392" s="5"/>
      <c r="D1392" s="5"/>
      <c r="E1392" s="5"/>
      <c r="F1392" s="5"/>
      <c r="G1392" s="5"/>
      <c r="H1392" s="5"/>
      <c r="I1392" s="5"/>
      <c r="J1392" s="5"/>
      <c r="K1392" s="5"/>
      <c r="L1392" s="5"/>
      <c r="M1392" s="5"/>
      <c r="N1392" s="5"/>
      <c r="O1392" s="5"/>
      <c r="P1392" s="5"/>
      <c r="Q1392" s="5"/>
      <c r="R1392" s="5"/>
      <c r="S1392" s="5"/>
      <c r="T1392" s="5"/>
      <c r="U1392" s="5"/>
      <c r="V1392" s="5"/>
      <c r="W1392" s="5"/>
      <c r="X1392" s="5"/>
      <c r="Y1392" s="5"/>
      <c r="Z1392" s="5"/>
    </row>
    <row r="1393">
      <c r="A1393" s="10" t="str">
        <f>HYPERLINK("http://sigilathenaeum.tumblr.com/post/149991360950","Good people pass through my life")</f>
        <v>Good people pass through my life</v>
      </c>
      <c r="B1393" s="9" t="s">
        <v>1482</v>
      </c>
      <c r="C1393" s="5"/>
      <c r="D1393" s="5"/>
      <c r="E1393" s="5"/>
      <c r="F1393" s="5"/>
      <c r="G1393" s="5"/>
      <c r="H1393" s="5"/>
      <c r="I1393" s="5"/>
      <c r="J1393" s="5"/>
      <c r="K1393" s="5"/>
      <c r="L1393" s="5"/>
      <c r="M1393" s="5"/>
      <c r="N1393" s="5"/>
      <c r="O1393" s="5"/>
      <c r="P1393" s="5"/>
      <c r="Q1393" s="5"/>
      <c r="R1393" s="5"/>
      <c r="S1393" s="5"/>
      <c r="T1393" s="5"/>
      <c r="U1393" s="5"/>
      <c r="V1393" s="5"/>
      <c r="W1393" s="5"/>
      <c r="X1393" s="5"/>
      <c r="Y1393" s="5"/>
      <c r="Z1393" s="5"/>
    </row>
    <row r="1394">
      <c r="A1394" s="10" t="str">
        <f>HYPERLINK("http://sigilathenaeum.tumblr.com/post/157399602107","Freya will bless this wedding and my marriage, from now and forever")</f>
        <v>Freya will bless this wedding and my marriage, from now and forever</v>
      </c>
      <c r="B1394" s="9" t="s">
        <v>1483</v>
      </c>
      <c r="C1394" s="5"/>
      <c r="D1394" s="5"/>
      <c r="E1394" s="5"/>
      <c r="F1394" s="5"/>
      <c r="G1394" s="5"/>
      <c r="H1394" s="5"/>
      <c r="I1394" s="5"/>
      <c r="J1394" s="5"/>
      <c r="K1394" s="5"/>
      <c r="L1394" s="5"/>
      <c r="M1394" s="5"/>
      <c r="N1394" s="5"/>
      <c r="O1394" s="5"/>
      <c r="P1394" s="5"/>
      <c r="Q1394" s="5"/>
      <c r="R1394" s="5"/>
      <c r="S1394" s="5"/>
      <c r="T1394" s="5"/>
      <c r="U1394" s="5"/>
      <c r="V1394" s="5"/>
      <c r="W1394" s="5"/>
      <c r="X1394" s="5"/>
      <c r="Y1394" s="5"/>
      <c r="Z1394" s="5"/>
    </row>
    <row r="1395">
      <c r="A1395" s="10" t="str">
        <f>HYPERLINK("http://sigilathenaeum.tumblr.com/post/163766515785","My handfasting is perfect")</f>
        <v>My handfasting is perfect</v>
      </c>
      <c r="B1395" s="9" t="s">
        <v>234</v>
      </c>
      <c r="C1395" s="5"/>
      <c r="D1395" s="4" t="s">
        <v>6</v>
      </c>
      <c r="E1395" s="5"/>
      <c r="F1395" s="5"/>
      <c r="G1395" s="5"/>
      <c r="H1395" s="5"/>
      <c r="I1395" s="5"/>
      <c r="J1395" s="5"/>
      <c r="K1395" s="5"/>
      <c r="L1395" s="5"/>
      <c r="M1395" s="5"/>
      <c r="N1395" s="5"/>
      <c r="O1395" s="5"/>
      <c r="P1395" s="5"/>
      <c r="Q1395" s="5"/>
      <c r="R1395" s="5"/>
      <c r="S1395" s="5"/>
      <c r="T1395" s="5"/>
      <c r="U1395" s="5"/>
      <c r="V1395" s="5"/>
      <c r="W1395" s="5"/>
      <c r="X1395" s="5"/>
      <c r="Y1395" s="5"/>
      <c r="Z1395" s="5"/>
    </row>
    <row r="1396">
      <c r="A1396" s="10" t="str">
        <f>HYPERLINK("http://sigilathenaeum.tumblr.com/post/159873486935","I do not isolate myself from those who love me")</f>
        <v>I do not isolate myself from those who love me</v>
      </c>
      <c r="B1396" s="9" t="s">
        <v>1484</v>
      </c>
      <c r="C1396" s="5"/>
      <c r="D1396" s="5"/>
      <c r="E1396" s="5"/>
      <c r="F1396" s="5"/>
      <c r="G1396" s="5"/>
      <c r="H1396" s="5"/>
      <c r="I1396" s="5"/>
      <c r="J1396" s="5"/>
      <c r="K1396" s="5"/>
      <c r="L1396" s="5"/>
      <c r="M1396" s="5"/>
      <c r="N1396" s="5"/>
      <c r="O1396" s="5"/>
      <c r="P1396" s="5"/>
      <c r="Q1396" s="5"/>
      <c r="R1396" s="5"/>
      <c r="S1396" s="5"/>
      <c r="T1396" s="5"/>
      <c r="U1396" s="5"/>
      <c r="V1396" s="5"/>
      <c r="W1396" s="5"/>
      <c r="X1396" s="5"/>
      <c r="Y1396" s="5"/>
      <c r="Z1396" s="5"/>
    </row>
    <row r="1397">
      <c r="A1397" s="10" t="str">
        <f>HYPERLINK("http://sigilathenaeum.tumblr.com/post/183414929881","I do not project my beliefs onto others")</f>
        <v>I do not project my beliefs onto others</v>
      </c>
      <c r="B1397" s="9" t="s">
        <v>1485</v>
      </c>
      <c r="C1397" s="5"/>
      <c r="D1397" s="4" t="s">
        <v>6</v>
      </c>
      <c r="E1397" s="5"/>
      <c r="F1397" s="5"/>
      <c r="G1397" s="5"/>
      <c r="H1397" s="5"/>
      <c r="I1397" s="5"/>
      <c r="J1397" s="5"/>
      <c r="K1397" s="5"/>
      <c r="L1397" s="5"/>
      <c r="M1397" s="5"/>
      <c r="N1397" s="5"/>
      <c r="O1397" s="5"/>
      <c r="P1397" s="5"/>
      <c r="Q1397" s="5"/>
      <c r="R1397" s="5"/>
      <c r="S1397" s="5"/>
      <c r="T1397" s="5"/>
      <c r="U1397" s="5"/>
      <c r="V1397" s="5"/>
      <c r="W1397" s="5"/>
      <c r="X1397" s="5"/>
      <c r="Y1397" s="5"/>
      <c r="Z1397" s="5"/>
    </row>
    <row r="1398">
      <c r="A1398" s="10" t="str">
        <f>HYPERLINK("http://sigilathenaeum.tumblr.com/post/183414812172","I do not idolize those who are unworthy")</f>
        <v>I do not idolize those who are unworthy</v>
      </c>
      <c r="B1398" s="9" t="s">
        <v>1486</v>
      </c>
      <c r="C1398" s="5"/>
      <c r="D1398" s="4" t="s">
        <v>6</v>
      </c>
      <c r="E1398" s="5"/>
      <c r="F1398" s="5"/>
      <c r="G1398" s="5"/>
      <c r="H1398" s="5"/>
      <c r="I1398" s="5"/>
      <c r="J1398" s="5"/>
      <c r="K1398" s="5"/>
      <c r="L1398" s="5"/>
      <c r="M1398" s="5"/>
      <c r="N1398" s="5"/>
      <c r="O1398" s="5"/>
      <c r="P1398" s="5"/>
      <c r="Q1398" s="5"/>
      <c r="R1398" s="5"/>
      <c r="S1398" s="5"/>
      <c r="T1398" s="5"/>
      <c r="U1398" s="5"/>
      <c r="V1398" s="5"/>
      <c r="W1398" s="5"/>
      <c r="X1398" s="5"/>
      <c r="Y1398" s="5"/>
      <c r="Z1398" s="5"/>
    </row>
    <row r="1399">
      <c r="A1399" s="5"/>
      <c r="B1399" s="5"/>
      <c r="C1399" s="5"/>
      <c r="D1399" s="5"/>
      <c r="E1399" s="5"/>
      <c r="F1399" s="5"/>
      <c r="G1399" s="5"/>
      <c r="H1399" s="5"/>
      <c r="I1399" s="5"/>
      <c r="J1399" s="5"/>
      <c r="K1399" s="5"/>
      <c r="L1399" s="5"/>
      <c r="M1399" s="5"/>
      <c r="N1399" s="5"/>
      <c r="O1399" s="5"/>
      <c r="P1399" s="5"/>
      <c r="Q1399" s="5"/>
      <c r="R1399" s="5"/>
      <c r="S1399" s="5"/>
      <c r="T1399" s="5"/>
      <c r="U1399" s="5"/>
      <c r="V1399" s="5"/>
      <c r="W1399" s="5"/>
      <c r="X1399" s="5"/>
      <c r="Y1399" s="5"/>
      <c r="Z1399" s="5"/>
    </row>
    <row r="1400">
      <c r="A1400" s="12" t="s">
        <v>1487</v>
      </c>
      <c r="B1400" s="7"/>
      <c r="C1400" s="7"/>
      <c r="D1400" s="7"/>
      <c r="E1400" s="7"/>
      <c r="F1400" s="7"/>
      <c r="G1400" s="7"/>
      <c r="H1400" s="7"/>
      <c r="I1400" s="7"/>
      <c r="J1400" s="7"/>
      <c r="K1400" s="7"/>
      <c r="L1400" s="7"/>
      <c r="M1400" s="7"/>
      <c r="N1400" s="7"/>
      <c r="O1400" s="7"/>
      <c r="P1400" s="7"/>
      <c r="Q1400" s="7"/>
      <c r="R1400" s="7"/>
      <c r="S1400" s="7"/>
      <c r="T1400" s="7"/>
      <c r="U1400" s="7"/>
      <c r="V1400" s="7"/>
      <c r="W1400" s="7"/>
      <c r="X1400" s="7"/>
      <c r="Y1400" s="7"/>
      <c r="Z1400" s="7"/>
    </row>
    <row r="1401">
      <c r="A1401" s="5"/>
      <c r="B1401" s="5"/>
      <c r="C1401" s="5"/>
      <c r="D1401" s="5"/>
      <c r="E1401" s="5"/>
      <c r="F1401" s="5"/>
      <c r="G1401" s="5"/>
      <c r="H1401" s="5"/>
      <c r="I1401" s="5"/>
      <c r="J1401" s="5"/>
      <c r="K1401" s="5"/>
      <c r="L1401" s="5"/>
      <c r="M1401" s="5"/>
      <c r="N1401" s="5"/>
      <c r="O1401" s="5"/>
      <c r="P1401" s="5"/>
      <c r="Q1401" s="5"/>
      <c r="R1401" s="5"/>
      <c r="S1401" s="5"/>
      <c r="T1401" s="5"/>
      <c r="U1401" s="5"/>
      <c r="V1401" s="5"/>
      <c r="W1401" s="5"/>
      <c r="X1401" s="5"/>
      <c r="Y1401" s="5"/>
      <c r="Z1401" s="5"/>
    </row>
    <row r="1402">
      <c r="A1402" s="13" t="str">
        <f>HYPERLINK("http://sigilathenaeum.tumblr.com/post/128237472897","I am not distracted while doing my schoolwork")</f>
        <v>I am not distracted while doing my schoolwork</v>
      </c>
      <c r="B1402" s="9" t="s">
        <v>1488</v>
      </c>
      <c r="C1402" s="5"/>
      <c r="D1402" s="5"/>
      <c r="E1402" s="5"/>
      <c r="F1402" s="5"/>
      <c r="G1402" s="5"/>
      <c r="H1402" s="5"/>
      <c r="I1402" s="5"/>
      <c r="J1402" s="5"/>
      <c r="K1402" s="5"/>
      <c r="L1402" s="5"/>
      <c r="M1402" s="5"/>
      <c r="N1402" s="5"/>
      <c r="O1402" s="5"/>
      <c r="P1402" s="5"/>
      <c r="Q1402" s="5"/>
      <c r="R1402" s="5"/>
      <c r="S1402" s="5"/>
      <c r="T1402" s="5"/>
      <c r="U1402" s="5"/>
      <c r="V1402" s="5"/>
      <c r="W1402" s="5"/>
      <c r="X1402" s="5"/>
      <c r="Y1402" s="5"/>
      <c r="Z1402" s="5"/>
    </row>
    <row r="1403">
      <c r="A1403" s="13" t="str">
        <f>HYPERLINK("http://sigilathenaeum.tumblr.com/post/128413445997","This spot is conducive to study")</f>
        <v>This spot is conducive to study</v>
      </c>
      <c r="B1403" s="9" t="s">
        <v>1489</v>
      </c>
      <c r="C1403" s="5"/>
      <c r="D1403" s="5"/>
      <c r="E1403" s="5"/>
      <c r="F1403" s="5"/>
      <c r="G1403" s="5"/>
      <c r="H1403" s="5"/>
      <c r="I1403" s="5"/>
      <c r="J1403" s="5"/>
      <c r="K1403" s="5"/>
      <c r="L1403" s="5"/>
      <c r="M1403" s="5"/>
      <c r="N1403" s="5"/>
      <c r="O1403" s="5"/>
      <c r="P1403" s="5"/>
      <c r="Q1403" s="5"/>
      <c r="R1403" s="5"/>
      <c r="S1403" s="5"/>
      <c r="T1403" s="5"/>
      <c r="U1403" s="5"/>
      <c r="V1403" s="5"/>
      <c r="W1403" s="5"/>
      <c r="X1403" s="5"/>
      <c r="Y1403" s="5"/>
      <c r="Z1403" s="5"/>
    </row>
    <row r="1404">
      <c r="A1404" s="13" t="str">
        <f>HYPERLINK("http://sigilathenaeum.tumblr.com/post/128137876792","I do well in class")</f>
        <v>I do well in class</v>
      </c>
      <c r="B1404" s="9" t="s">
        <v>1490</v>
      </c>
      <c r="C1404" s="5"/>
      <c r="D1404" s="5"/>
      <c r="E1404" s="5"/>
      <c r="F1404" s="5"/>
      <c r="G1404" s="5"/>
      <c r="H1404" s="5"/>
      <c r="I1404" s="5"/>
      <c r="J1404" s="5"/>
      <c r="K1404" s="5"/>
      <c r="L1404" s="5"/>
      <c r="M1404" s="5"/>
      <c r="N1404" s="5"/>
      <c r="O1404" s="5"/>
      <c r="P1404" s="5"/>
      <c r="Q1404" s="5"/>
      <c r="R1404" s="5"/>
      <c r="S1404" s="5"/>
      <c r="T1404" s="5"/>
      <c r="U1404" s="5"/>
      <c r="V1404" s="5"/>
      <c r="W1404" s="5"/>
      <c r="X1404" s="5"/>
      <c r="Y1404" s="5"/>
      <c r="Z1404" s="5"/>
    </row>
    <row r="1405">
      <c r="A1405" s="10" t="str">
        <f>HYPERLINK("http://sigilathenaeum.tumblr.com/post/150181875561","I stay focused on school")</f>
        <v>I stay focused on school</v>
      </c>
      <c r="B1405" s="9" t="s">
        <v>1246</v>
      </c>
      <c r="C1405" s="5"/>
      <c r="D1405" s="5"/>
      <c r="E1405" s="5"/>
      <c r="F1405" s="5"/>
      <c r="G1405" s="5"/>
      <c r="H1405" s="5"/>
      <c r="I1405" s="5"/>
      <c r="J1405" s="5"/>
      <c r="K1405" s="5"/>
      <c r="L1405" s="5"/>
      <c r="M1405" s="5"/>
      <c r="N1405" s="5"/>
      <c r="O1405" s="5"/>
      <c r="P1405" s="5"/>
      <c r="Q1405" s="5"/>
      <c r="R1405" s="5"/>
      <c r="S1405" s="5"/>
      <c r="T1405" s="5"/>
      <c r="U1405" s="5"/>
      <c r="V1405" s="5"/>
      <c r="W1405" s="5"/>
      <c r="X1405" s="5"/>
      <c r="Y1405" s="5"/>
      <c r="Z1405" s="5"/>
    </row>
    <row r="1406">
      <c r="A1406" s="10" t="str">
        <f>HYPERLINK("http://sigilathenaeum.tumblr.com/post/149190689634","I am confident in school")</f>
        <v>I am confident in school</v>
      </c>
      <c r="B1406" s="9" t="s">
        <v>1491</v>
      </c>
      <c r="C1406" s="5"/>
      <c r="D1406" s="5"/>
      <c r="E1406" s="5"/>
      <c r="F1406" s="5"/>
      <c r="G1406" s="5"/>
      <c r="H1406" s="5"/>
      <c r="I1406" s="5"/>
      <c r="J1406" s="5"/>
      <c r="K1406" s="5"/>
      <c r="L1406" s="5"/>
      <c r="M1406" s="5"/>
      <c r="N1406" s="5"/>
      <c r="O1406" s="5"/>
      <c r="P1406" s="5"/>
      <c r="Q1406" s="5"/>
      <c r="R1406" s="5"/>
      <c r="S1406" s="5"/>
      <c r="T1406" s="5"/>
      <c r="U1406" s="5"/>
      <c r="V1406" s="5"/>
      <c r="W1406" s="5"/>
      <c r="X1406" s="5"/>
      <c r="Y1406" s="5"/>
      <c r="Z1406" s="5"/>
    </row>
    <row r="1407">
      <c r="A1407" s="10" t="str">
        <f>HYPERLINK("http://sigilathenaeum.tumblr.com/post/181564849681","I have straight A grades and good studying habits")</f>
        <v>I have straight A grades and good studying habits</v>
      </c>
      <c r="B1407" s="9" t="s">
        <v>1492</v>
      </c>
      <c r="C1407" s="5"/>
      <c r="D1407" s="4" t="s">
        <v>6</v>
      </c>
      <c r="E1407" s="5"/>
      <c r="F1407" s="5"/>
      <c r="G1407" s="5"/>
      <c r="H1407" s="5"/>
      <c r="I1407" s="5"/>
      <c r="J1407" s="5"/>
      <c r="K1407" s="5"/>
      <c r="L1407" s="5"/>
      <c r="M1407" s="5"/>
      <c r="N1407" s="5"/>
      <c r="O1407" s="5"/>
      <c r="P1407" s="5"/>
      <c r="Q1407" s="5"/>
      <c r="R1407" s="5"/>
      <c r="S1407" s="5"/>
      <c r="T1407" s="5"/>
      <c r="U1407" s="5"/>
      <c r="V1407" s="5"/>
      <c r="W1407" s="5"/>
      <c r="X1407" s="5"/>
      <c r="Y1407" s="5"/>
      <c r="Z1407" s="5"/>
    </row>
    <row r="1408">
      <c r="A1408" s="10" t="str">
        <f>HYPERLINK("http://sigilathenaeum.tumblr.com/post/165379090141","I keep up with all my classes without my mental problems getting in the way")</f>
        <v>I keep up with all my classes without my mental problems getting in the way</v>
      </c>
      <c r="B1408" s="9" t="s">
        <v>1493</v>
      </c>
      <c r="C1408" s="5"/>
      <c r="D1408" s="4" t="s">
        <v>6</v>
      </c>
      <c r="E1408" s="5"/>
      <c r="F1408" s="5"/>
      <c r="G1408" s="5"/>
      <c r="H1408" s="5"/>
      <c r="I1408" s="5"/>
      <c r="J1408" s="5"/>
      <c r="K1408" s="5"/>
      <c r="L1408" s="5"/>
      <c r="M1408" s="5"/>
      <c r="N1408" s="5"/>
      <c r="O1408" s="5"/>
      <c r="P1408" s="5"/>
      <c r="Q1408" s="5"/>
      <c r="R1408" s="5"/>
      <c r="S1408" s="5"/>
      <c r="T1408" s="5"/>
      <c r="U1408" s="5"/>
      <c r="V1408" s="5"/>
      <c r="W1408" s="5"/>
      <c r="X1408" s="5"/>
      <c r="Y1408" s="5"/>
      <c r="Z1408" s="5"/>
    </row>
    <row r="1409">
      <c r="A1409" s="10" t="str">
        <f>HYPERLINK("http://sigilathenaeum.tumblr.com/post/147970670294","I remember and do well in all my educational endeavors")</f>
        <v>I remember and do well in all my educational endeavors</v>
      </c>
      <c r="B1409" s="9" t="s">
        <v>1494</v>
      </c>
      <c r="C1409" s="5"/>
      <c r="D1409" s="5"/>
      <c r="E1409" s="5"/>
      <c r="F1409" s="5"/>
      <c r="G1409" s="5"/>
      <c r="H1409" s="5"/>
      <c r="I1409" s="5"/>
      <c r="J1409" s="5"/>
      <c r="K1409" s="5"/>
      <c r="L1409" s="5"/>
      <c r="M1409" s="5"/>
      <c r="N1409" s="5"/>
      <c r="O1409" s="5"/>
      <c r="P1409" s="5"/>
      <c r="Q1409" s="5"/>
      <c r="R1409" s="5"/>
      <c r="S1409" s="5"/>
      <c r="T1409" s="5"/>
      <c r="U1409" s="5"/>
      <c r="V1409" s="5"/>
      <c r="W1409" s="5"/>
      <c r="X1409" s="5"/>
      <c r="Y1409" s="5"/>
      <c r="Z1409" s="5"/>
    </row>
    <row r="1410">
      <c r="A1410" s="13" t="str">
        <f>HYPERLINK("http://sigilathenaeum.tumblr.com/post/142465948516","I pass my classes with top marks")</f>
        <v>I pass my classes with top marks</v>
      </c>
      <c r="B1410" s="9" t="s">
        <v>1495</v>
      </c>
      <c r="C1410" s="5"/>
      <c r="D1410" s="5"/>
      <c r="E1410" s="5"/>
      <c r="F1410" s="5"/>
      <c r="G1410" s="5"/>
      <c r="H1410" s="5"/>
      <c r="I1410" s="5"/>
      <c r="J1410" s="5"/>
      <c r="K1410" s="5"/>
      <c r="L1410" s="5"/>
      <c r="M1410" s="5"/>
      <c r="N1410" s="5"/>
      <c r="O1410" s="5"/>
      <c r="P1410" s="5"/>
      <c r="Q1410" s="5"/>
      <c r="R1410" s="5"/>
      <c r="S1410" s="5"/>
      <c r="T1410" s="5"/>
      <c r="U1410" s="5"/>
      <c r="V1410" s="5"/>
      <c r="W1410" s="5"/>
      <c r="X1410" s="5"/>
      <c r="Y1410" s="5"/>
      <c r="Z1410" s="5"/>
    </row>
    <row r="1411">
      <c r="A1411" s="13" t="str">
        <f>HYPERLINK("http://sigilathenaeum.tumblr.com/post/128356668037","I do not fall behind in school because of illness")</f>
        <v>I do not fall behind in school because of illness</v>
      </c>
      <c r="B1411" s="9" t="s">
        <v>1496</v>
      </c>
      <c r="C1411" s="5"/>
      <c r="D1411" s="5"/>
      <c r="E1411" s="5"/>
      <c r="F1411" s="5"/>
      <c r="G1411" s="5"/>
      <c r="H1411" s="5"/>
      <c r="I1411" s="5"/>
      <c r="J1411" s="5"/>
      <c r="K1411" s="5"/>
      <c r="L1411" s="5"/>
      <c r="M1411" s="5"/>
      <c r="N1411" s="5"/>
      <c r="O1411" s="5"/>
      <c r="P1411" s="5"/>
      <c r="Q1411" s="5"/>
      <c r="R1411" s="5"/>
      <c r="S1411" s="5"/>
      <c r="T1411" s="5"/>
      <c r="U1411" s="5"/>
      <c r="V1411" s="5"/>
      <c r="W1411" s="5"/>
      <c r="X1411" s="5"/>
      <c r="Y1411" s="5"/>
      <c r="Z1411" s="5"/>
    </row>
    <row r="1412">
      <c r="A1412" s="13" t="str">
        <f>HYPERLINK("http://sigilathenaeum.tumblr.com/post/127880388562","I do well on my exams")</f>
        <v>I do well on my exams</v>
      </c>
      <c r="B1412" s="9" t="s">
        <v>1497</v>
      </c>
      <c r="C1412" s="5"/>
      <c r="D1412" s="4" t="s">
        <v>6</v>
      </c>
      <c r="E1412" s="5"/>
      <c r="F1412" s="5"/>
      <c r="G1412" s="5"/>
      <c r="H1412" s="5"/>
      <c r="I1412" s="5"/>
      <c r="J1412" s="5"/>
      <c r="K1412" s="5"/>
      <c r="L1412" s="5"/>
      <c r="M1412" s="5"/>
      <c r="N1412" s="5"/>
      <c r="O1412" s="5"/>
      <c r="P1412" s="5"/>
      <c r="Q1412" s="5"/>
      <c r="R1412" s="5"/>
      <c r="S1412" s="5"/>
      <c r="T1412" s="5"/>
      <c r="U1412" s="5"/>
      <c r="V1412" s="5"/>
      <c r="W1412" s="5"/>
      <c r="X1412" s="5"/>
      <c r="Y1412" s="5"/>
      <c r="Z1412" s="5"/>
    </row>
    <row r="1413">
      <c r="A1413" s="13" t="str">
        <f>HYPERLINK("http://sigilathenaeum.tumblr.com/post/173721759947","I do well on my exams (version 2)")</f>
        <v>I do well on my exams (version 2)</v>
      </c>
      <c r="B1413" s="9" t="s">
        <v>1498</v>
      </c>
      <c r="C1413" s="5"/>
      <c r="D1413" s="4" t="s">
        <v>6</v>
      </c>
      <c r="E1413" s="5"/>
      <c r="F1413" s="5"/>
      <c r="G1413" s="5"/>
      <c r="H1413" s="5"/>
      <c r="I1413" s="5"/>
      <c r="J1413" s="5"/>
      <c r="K1413" s="5"/>
      <c r="L1413" s="5"/>
      <c r="M1413" s="5"/>
      <c r="N1413" s="5"/>
      <c r="O1413" s="5"/>
      <c r="P1413" s="5"/>
      <c r="Q1413" s="5"/>
      <c r="R1413" s="5"/>
      <c r="S1413" s="5"/>
      <c r="T1413" s="5"/>
      <c r="U1413" s="5"/>
      <c r="V1413" s="5"/>
      <c r="W1413" s="5"/>
      <c r="X1413" s="5"/>
      <c r="Y1413" s="5"/>
      <c r="Z1413" s="5"/>
    </row>
    <row r="1414">
      <c r="A1414" s="10" t="str">
        <f>HYPERLINK("http://sigilathenaeum.tumblr.com/post/144177471078","I do well on my AP exam")</f>
        <v>I do well on my AP exam</v>
      </c>
      <c r="B1414" s="9" t="s">
        <v>1499</v>
      </c>
      <c r="C1414" s="5"/>
      <c r="D1414" s="5"/>
      <c r="E1414" s="5"/>
      <c r="F1414" s="5"/>
      <c r="G1414" s="5"/>
      <c r="H1414" s="5"/>
      <c r="I1414" s="5"/>
      <c r="J1414" s="5"/>
      <c r="K1414" s="5"/>
      <c r="L1414" s="5"/>
      <c r="M1414" s="5"/>
      <c r="N1414" s="5"/>
      <c r="O1414" s="5"/>
      <c r="P1414" s="5"/>
      <c r="Q1414" s="5"/>
      <c r="R1414" s="5"/>
      <c r="S1414" s="5"/>
      <c r="T1414" s="5"/>
      <c r="U1414" s="5"/>
      <c r="V1414" s="5"/>
      <c r="W1414" s="5"/>
      <c r="X1414" s="5"/>
      <c r="Y1414" s="5"/>
      <c r="Z1414" s="5"/>
    </row>
    <row r="1415">
      <c r="A1415" s="13" t="str">
        <f>HYPERLINK("http://sigilathenaeum.tumblr.com/post/138830543702","I will pass all my midterms")</f>
        <v>I will pass all my midterms</v>
      </c>
      <c r="B1415" s="9" t="s">
        <v>1500</v>
      </c>
      <c r="C1415" s="5"/>
      <c r="D1415" s="5"/>
      <c r="E1415" s="5"/>
      <c r="F1415" s="5"/>
      <c r="G1415" s="5"/>
      <c r="H1415" s="5"/>
      <c r="I1415" s="5"/>
      <c r="J1415" s="5"/>
      <c r="K1415" s="5"/>
      <c r="L1415" s="5"/>
      <c r="M1415" s="5"/>
      <c r="N1415" s="5"/>
      <c r="O1415" s="5"/>
      <c r="P1415" s="5"/>
      <c r="Q1415" s="5"/>
      <c r="R1415" s="5"/>
      <c r="S1415" s="5"/>
      <c r="T1415" s="5"/>
      <c r="U1415" s="5"/>
      <c r="V1415" s="5"/>
      <c r="W1415" s="5"/>
      <c r="X1415" s="5"/>
      <c r="Y1415" s="5"/>
      <c r="Z1415" s="5"/>
    </row>
    <row r="1416">
      <c r="A1416" s="10" t="str">
        <f>HYPERLINK("http://sigilathenaeum.tumblr.com/post/143134318072","I get highest marks on my TOEFL exam")</f>
        <v>I get highest marks on my TOEFL exam</v>
      </c>
      <c r="B1416" s="9" t="s">
        <v>1501</v>
      </c>
      <c r="C1416" s="5"/>
      <c r="D1416" s="5"/>
      <c r="E1416" s="5"/>
      <c r="F1416" s="5"/>
      <c r="G1416" s="5"/>
      <c r="H1416" s="5"/>
      <c r="I1416" s="5"/>
      <c r="J1416" s="5"/>
      <c r="K1416" s="5"/>
      <c r="L1416" s="5"/>
      <c r="M1416" s="5"/>
      <c r="N1416" s="5"/>
      <c r="O1416" s="5"/>
      <c r="P1416" s="5"/>
      <c r="Q1416" s="5"/>
      <c r="R1416" s="5"/>
      <c r="S1416" s="5"/>
      <c r="T1416" s="5"/>
      <c r="U1416" s="5"/>
      <c r="V1416" s="5"/>
      <c r="W1416" s="5"/>
      <c r="X1416" s="5"/>
      <c r="Y1416" s="5"/>
      <c r="Z1416" s="5"/>
    </row>
    <row r="1417">
      <c r="A1417" s="13" t="str">
        <f>HYPERLINK("http://sigilathenaeum.tumblr.com/post/127745521402","I am called on in class only when prepared")</f>
        <v>I am called on in class only when prepared</v>
      </c>
      <c r="B1417" s="9" t="s">
        <v>1502</v>
      </c>
      <c r="C1417" s="5"/>
      <c r="D1417" s="5"/>
      <c r="E1417" s="5"/>
      <c r="F1417" s="5"/>
      <c r="G1417" s="5"/>
      <c r="H1417" s="5"/>
      <c r="I1417" s="5"/>
      <c r="J1417" s="5"/>
      <c r="K1417" s="5"/>
      <c r="L1417" s="5"/>
      <c r="M1417" s="5"/>
      <c r="N1417" s="5"/>
      <c r="O1417" s="5"/>
      <c r="P1417" s="5"/>
      <c r="Q1417" s="5"/>
      <c r="R1417" s="5"/>
      <c r="S1417" s="5"/>
      <c r="T1417" s="5"/>
      <c r="U1417" s="5"/>
      <c r="V1417" s="5"/>
      <c r="W1417" s="5"/>
      <c r="X1417" s="5"/>
      <c r="Y1417" s="5"/>
      <c r="Z1417" s="5"/>
    </row>
    <row r="1418">
      <c r="A1418" s="13" t="str">
        <f>HYPERLINK("http://sigilathenaeum.tumblr.com/post/127662084992","I know when and where my classes are")</f>
        <v>I know when and where my classes are</v>
      </c>
      <c r="B1418" s="9" t="s">
        <v>1503</v>
      </c>
      <c r="C1418" s="5"/>
      <c r="D1418" s="5"/>
      <c r="E1418" s="5"/>
      <c r="F1418" s="5"/>
      <c r="G1418" s="5"/>
      <c r="H1418" s="5"/>
      <c r="I1418" s="5"/>
      <c r="J1418" s="5"/>
      <c r="K1418" s="5"/>
      <c r="L1418" s="5"/>
      <c r="M1418" s="5"/>
      <c r="N1418" s="5"/>
      <c r="O1418" s="5"/>
      <c r="P1418" s="5"/>
      <c r="Q1418" s="5"/>
      <c r="R1418" s="5"/>
      <c r="S1418" s="5"/>
      <c r="T1418" s="5"/>
      <c r="U1418" s="5"/>
      <c r="V1418" s="5"/>
      <c r="W1418" s="5"/>
      <c r="X1418" s="5"/>
      <c r="Y1418" s="5"/>
      <c r="Z1418" s="5"/>
    </row>
    <row r="1419">
      <c r="A1419" s="10" t="str">
        <f>HYPERLINK("http://sigilathenaeum.tumblr.com/post/165452090658","I keep up with my classwork")</f>
        <v>I keep up with my classwork</v>
      </c>
      <c r="B1419" s="9" t="s">
        <v>1504</v>
      </c>
      <c r="C1419" s="5"/>
      <c r="D1419" s="4" t="s">
        <v>6</v>
      </c>
      <c r="E1419" s="5"/>
      <c r="F1419" s="5"/>
      <c r="G1419" s="5"/>
      <c r="H1419" s="5"/>
      <c r="I1419" s="5"/>
      <c r="J1419" s="5"/>
      <c r="K1419" s="5"/>
      <c r="L1419" s="5"/>
      <c r="M1419" s="5"/>
      <c r="N1419" s="5"/>
      <c r="O1419" s="5"/>
      <c r="P1419" s="5"/>
      <c r="Q1419" s="5"/>
      <c r="R1419" s="5"/>
      <c r="S1419" s="5"/>
      <c r="T1419" s="5"/>
      <c r="U1419" s="5"/>
      <c r="V1419" s="5"/>
      <c r="W1419" s="5"/>
      <c r="X1419" s="5"/>
      <c r="Y1419" s="5"/>
      <c r="Z1419" s="5"/>
    </row>
    <row r="1420">
      <c r="A1420" s="13" t="str">
        <f>HYPERLINK("http://sigilathenaeum.tumblr.com/post/127362803122","I do my homework without procrastinating")</f>
        <v>I do my homework without procrastinating</v>
      </c>
      <c r="B1420" s="9" t="s">
        <v>1505</v>
      </c>
      <c r="C1420" s="5"/>
      <c r="D1420" s="5"/>
      <c r="E1420" s="5"/>
      <c r="F1420" s="5"/>
      <c r="G1420" s="5"/>
      <c r="H1420" s="5"/>
      <c r="I1420" s="5"/>
      <c r="J1420" s="5"/>
      <c r="K1420" s="5"/>
      <c r="L1420" s="5"/>
      <c r="M1420" s="5"/>
      <c r="N1420" s="5"/>
      <c r="O1420" s="5"/>
      <c r="P1420" s="5"/>
      <c r="Q1420" s="5"/>
      <c r="R1420" s="5"/>
      <c r="S1420" s="5"/>
      <c r="T1420" s="5"/>
      <c r="U1420" s="5"/>
      <c r="V1420" s="5"/>
      <c r="W1420" s="5"/>
      <c r="X1420" s="5"/>
      <c r="Y1420" s="5"/>
      <c r="Z1420" s="5"/>
    </row>
    <row r="1421">
      <c r="A1421" s="13" t="str">
        <f>HYPERLINK("http://sigilathenaeum.tumblr.com/post/140700710132","I get my homework done quickly")</f>
        <v>I get my homework done quickly</v>
      </c>
      <c r="B1421" s="9" t="s">
        <v>1506</v>
      </c>
      <c r="C1421" s="5"/>
      <c r="D1421" s="5"/>
      <c r="E1421" s="5"/>
      <c r="F1421" s="5"/>
      <c r="G1421" s="5"/>
      <c r="H1421" s="5"/>
      <c r="I1421" s="5"/>
      <c r="J1421" s="5"/>
      <c r="K1421" s="5"/>
      <c r="L1421" s="5"/>
      <c r="M1421" s="5"/>
      <c r="N1421" s="5"/>
      <c r="O1421" s="5"/>
      <c r="P1421" s="5"/>
      <c r="Q1421" s="5"/>
      <c r="R1421" s="5"/>
      <c r="S1421" s="5"/>
      <c r="T1421" s="5"/>
      <c r="U1421" s="5"/>
      <c r="V1421" s="5"/>
      <c r="W1421" s="5"/>
      <c r="X1421" s="5"/>
      <c r="Y1421" s="5"/>
      <c r="Z1421" s="5"/>
    </row>
    <row r="1422">
      <c r="A1422" s="13" t="str">
        <f>HYPERLINK("http://sigilathenaeum.tumblr.com/post/135732560632","I am responsible and do not procrastinate")</f>
        <v>I am responsible and do not procrastinate</v>
      </c>
      <c r="B1422" s="9" t="s">
        <v>1507</v>
      </c>
      <c r="C1422" s="5"/>
      <c r="D1422" s="5"/>
      <c r="E1422" s="5"/>
      <c r="F1422" s="5"/>
      <c r="G1422" s="5"/>
      <c r="H1422" s="5"/>
      <c r="I1422" s="5"/>
      <c r="J1422" s="5"/>
      <c r="K1422" s="5"/>
      <c r="L1422" s="5"/>
      <c r="M1422" s="5"/>
      <c r="N1422" s="5"/>
      <c r="O1422" s="5"/>
      <c r="P1422" s="5"/>
      <c r="Q1422" s="5"/>
      <c r="R1422" s="5"/>
      <c r="S1422" s="5"/>
      <c r="T1422" s="5"/>
      <c r="U1422" s="5"/>
      <c r="V1422" s="5"/>
      <c r="W1422" s="5"/>
      <c r="X1422" s="5"/>
      <c r="Y1422" s="5"/>
      <c r="Z1422" s="5"/>
    </row>
    <row r="1423">
      <c r="A1423" s="13" t="str">
        <f>HYPERLINK("http://sigilathenaeum.tumblr.com/post/130017688372","My projects do not go unfinished")</f>
        <v>My projects do not go unfinished</v>
      </c>
      <c r="B1423" s="9" t="s">
        <v>1508</v>
      </c>
      <c r="C1423" s="5"/>
      <c r="D1423" s="5"/>
      <c r="E1423" s="5"/>
      <c r="F1423" s="5"/>
      <c r="G1423" s="5"/>
      <c r="H1423" s="5"/>
      <c r="I1423" s="5"/>
      <c r="J1423" s="5"/>
      <c r="K1423" s="5"/>
      <c r="L1423" s="5"/>
      <c r="M1423" s="5"/>
      <c r="N1423" s="5"/>
      <c r="O1423" s="5"/>
      <c r="P1423" s="5"/>
      <c r="Q1423" s="5"/>
      <c r="R1423" s="5"/>
      <c r="S1423" s="5"/>
      <c r="T1423" s="5"/>
      <c r="U1423" s="5"/>
      <c r="V1423" s="5"/>
      <c r="W1423" s="5"/>
      <c r="X1423" s="5"/>
      <c r="Y1423" s="5"/>
      <c r="Z1423" s="5"/>
    </row>
    <row r="1424">
      <c r="A1424" s="13" t="str">
        <f>HYPERLINK("http://sigilathenaeum.tumblr.com/post/156559175980","I turn my work in on time")</f>
        <v>I turn my work in on time</v>
      </c>
      <c r="B1424" s="9" t="s">
        <v>91</v>
      </c>
      <c r="C1424" s="5"/>
      <c r="D1424" s="4" t="s">
        <v>6</v>
      </c>
      <c r="E1424" s="5"/>
      <c r="F1424" s="5"/>
      <c r="G1424" s="5"/>
      <c r="H1424" s="5"/>
      <c r="I1424" s="5"/>
      <c r="J1424" s="5"/>
      <c r="K1424" s="5"/>
      <c r="L1424" s="5"/>
      <c r="M1424" s="5"/>
      <c r="N1424" s="5"/>
      <c r="O1424" s="5"/>
      <c r="P1424" s="5"/>
      <c r="Q1424" s="5"/>
      <c r="R1424" s="5"/>
      <c r="S1424" s="5"/>
      <c r="T1424" s="5"/>
      <c r="U1424" s="5"/>
      <c r="V1424" s="5"/>
      <c r="W1424" s="5"/>
      <c r="X1424" s="5"/>
      <c r="Y1424" s="5"/>
      <c r="Z1424" s="5"/>
    </row>
    <row r="1425">
      <c r="A1425" s="10" t="str">
        <f>HYPERLINK("http://sigilathenaeum.tumblr.com/post/156560898449","I get my art assignments done with ease")</f>
        <v>I get my art assignments done with ease</v>
      </c>
      <c r="B1425" s="9" t="s">
        <v>563</v>
      </c>
      <c r="C1425" s="5"/>
      <c r="D1425" s="5"/>
      <c r="E1425" s="5"/>
      <c r="F1425" s="5"/>
      <c r="G1425" s="5"/>
      <c r="H1425" s="5"/>
      <c r="I1425" s="5"/>
      <c r="J1425" s="5"/>
      <c r="K1425" s="5"/>
      <c r="L1425" s="5"/>
      <c r="M1425" s="5"/>
      <c r="N1425" s="5"/>
      <c r="O1425" s="5"/>
      <c r="P1425" s="5"/>
      <c r="Q1425" s="5"/>
      <c r="R1425" s="5"/>
      <c r="S1425" s="5"/>
      <c r="T1425" s="5"/>
      <c r="U1425" s="5"/>
      <c r="V1425" s="5"/>
      <c r="W1425" s="5"/>
      <c r="X1425" s="5"/>
      <c r="Y1425" s="5"/>
      <c r="Z1425" s="5"/>
    </row>
    <row r="1426">
      <c r="A1426" s="10" t="str">
        <f>HYPERLINK("http://sigilathenaeum.tumblr.com/post/162919043185","I gain enough monetary grounding to attend college")</f>
        <v>I gain enough monetary grounding to attend college</v>
      </c>
      <c r="B1426" s="9" t="s">
        <v>1509</v>
      </c>
      <c r="C1426" s="5"/>
      <c r="D1426" s="4" t="s">
        <v>6</v>
      </c>
      <c r="E1426" s="5"/>
      <c r="F1426" s="5"/>
      <c r="G1426" s="5"/>
      <c r="H1426" s="5"/>
      <c r="I1426" s="5"/>
      <c r="J1426" s="5"/>
      <c r="K1426" s="5"/>
      <c r="L1426" s="5"/>
      <c r="M1426" s="5"/>
      <c r="N1426" s="5"/>
      <c r="O1426" s="5"/>
      <c r="P1426" s="5"/>
      <c r="Q1426" s="5"/>
      <c r="R1426" s="5"/>
      <c r="S1426" s="5"/>
      <c r="T1426" s="5"/>
      <c r="U1426" s="5"/>
      <c r="V1426" s="5"/>
      <c r="W1426" s="5"/>
      <c r="X1426" s="5"/>
      <c r="Y1426" s="5"/>
      <c r="Z1426" s="5"/>
    </row>
    <row r="1427">
      <c r="A1427" s="13" t="str">
        <f>HYPERLINK("http://sigilathenaeum.tumblr.com/post/130706633467","I get into all of the colleges I apply for")</f>
        <v>I get into all of the colleges I apply for</v>
      </c>
      <c r="B1427" s="9" t="s">
        <v>1510</v>
      </c>
      <c r="C1427" s="5"/>
      <c r="D1427" s="5"/>
      <c r="E1427" s="5"/>
      <c r="F1427" s="5"/>
      <c r="G1427" s="5"/>
      <c r="H1427" s="5"/>
      <c r="I1427" s="5"/>
      <c r="J1427" s="5"/>
      <c r="K1427" s="5"/>
      <c r="L1427" s="5"/>
      <c r="M1427" s="5"/>
      <c r="N1427" s="5"/>
      <c r="O1427" s="5"/>
      <c r="P1427" s="5"/>
      <c r="Q1427" s="5"/>
      <c r="R1427" s="5"/>
      <c r="S1427" s="5"/>
      <c r="T1427" s="5"/>
      <c r="U1427" s="5"/>
      <c r="V1427" s="5"/>
      <c r="W1427" s="5"/>
      <c r="X1427" s="5"/>
      <c r="Y1427" s="5"/>
      <c r="Z1427" s="5"/>
    </row>
    <row r="1428">
      <c r="A1428" s="10" t="str">
        <f>HYPERLINK("http://sigilathenaeum.tumblr.com/post/146139310137","I get into the college of my dreams")</f>
        <v>I get into the college of my dreams</v>
      </c>
      <c r="B1428" s="9" t="s">
        <v>1511</v>
      </c>
      <c r="C1428" s="5"/>
      <c r="D1428" s="5"/>
      <c r="E1428" s="5"/>
      <c r="F1428" s="5"/>
      <c r="G1428" s="5"/>
      <c r="H1428" s="5"/>
      <c r="I1428" s="5"/>
      <c r="J1428" s="5"/>
      <c r="K1428" s="5"/>
      <c r="L1428" s="5"/>
      <c r="M1428" s="5"/>
      <c r="N1428" s="5"/>
      <c r="O1428" s="5"/>
      <c r="P1428" s="5"/>
      <c r="Q1428" s="5"/>
      <c r="R1428" s="5"/>
      <c r="S1428" s="5"/>
      <c r="T1428" s="5"/>
      <c r="U1428" s="5"/>
      <c r="V1428" s="5"/>
      <c r="W1428" s="5"/>
      <c r="X1428" s="5"/>
      <c r="Y1428" s="5"/>
      <c r="Z1428" s="5"/>
    </row>
    <row r="1429">
      <c r="A1429" s="10" t="str">
        <f>HYPERLINK("http://sigilathenaeum.tumblr.com/post/154482202893","I am accepted to Middlebury College")</f>
        <v>I am accepted to Middlebury College</v>
      </c>
      <c r="B1429" s="9" t="s">
        <v>1512</v>
      </c>
      <c r="C1429" s="5"/>
      <c r="D1429" s="5"/>
      <c r="E1429" s="5"/>
      <c r="F1429" s="5"/>
      <c r="G1429" s="5"/>
      <c r="H1429" s="5"/>
      <c r="I1429" s="5"/>
      <c r="J1429" s="5"/>
      <c r="K1429" s="5"/>
      <c r="L1429" s="5"/>
      <c r="M1429" s="5"/>
      <c r="N1429" s="5"/>
      <c r="O1429" s="5"/>
      <c r="P1429" s="5"/>
      <c r="Q1429" s="5"/>
      <c r="R1429" s="5"/>
      <c r="S1429" s="5"/>
      <c r="T1429" s="5"/>
      <c r="U1429" s="5"/>
      <c r="V1429" s="5"/>
      <c r="W1429" s="5"/>
      <c r="X1429" s="5"/>
      <c r="Y1429" s="5"/>
      <c r="Z1429" s="5"/>
    </row>
    <row r="1430">
      <c r="A1430" s="10" t="str">
        <f>HYPERLINK("http://sigilathenaeum.tumblr.com/post/165948948641","I attend the American Musical and Dramatic Academy’s BFA Academy in 2018")</f>
        <v>I attend the American Musical and Dramatic Academy’s BFA Academy in 2018</v>
      </c>
      <c r="B1430" s="9" t="s">
        <v>1513</v>
      </c>
      <c r="C1430" s="5"/>
      <c r="D1430" s="4" t="s">
        <v>6</v>
      </c>
      <c r="E1430" s="5"/>
      <c r="F1430" s="5"/>
      <c r="G1430" s="5"/>
      <c r="H1430" s="5"/>
      <c r="I1430" s="5"/>
      <c r="J1430" s="5"/>
      <c r="K1430" s="5"/>
      <c r="L1430" s="5"/>
      <c r="M1430" s="5"/>
      <c r="N1430" s="5"/>
      <c r="O1430" s="5"/>
      <c r="P1430" s="5"/>
      <c r="Q1430" s="5"/>
      <c r="R1430" s="5"/>
      <c r="S1430" s="5"/>
      <c r="T1430" s="5"/>
      <c r="U1430" s="5"/>
      <c r="V1430" s="5"/>
      <c r="W1430" s="5"/>
      <c r="X1430" s="5"/>
      <c r="Y1430" s="5"/>
      <c r="Z1430" s="5"/>
    </row>
    <row r="1431">
      <c r="A1431" s="10" t="str">
        <f>HYPERLINK("http://sigilathenaeum.tumblr.com/post/167099006779","I pass ENEM with enough pontuation for the university I want")</f>
        <v>I pass ENEM with enough pontuation for the university I want</v>
      </c>
      <c r="B1431" s="9" t="s">
        <v>1514</v>
      </c>
      <c r="C1431" s="5"/>
      <c r="D1431" s="4" t="s">
        <v>6</v>
      </c>
      <c r="E1431" s="5"/>
      <c r="F1431" s="5"/>
      <c r="G1431" s="5"/>
      <c r="H1431" s="5"/>
      <c r="I1431" s="5"/>
      <c r="J1431" s="5"/>
      <c r="K1431" s="5"/>
      <c r="L1431" s="5"/>
      <c r="M1431" s="5"/>
      <c r="N1431" s="5"/>
      <c r="O1431" s="5"/>
      <c r="P1431" s="5"/>
      <c r="Q1431" s="5"/>
      <c r="R1431" s="5"/>
      <c r="S1431" s="5"/>
      <c r="T1431" s="5"/>
      <c r="U1431" s="5"/>
      <c r="V1431" s="5"/>
      <c r="W1431" s="5"/>
      <c r="X1431" s="5"/>
      <c r="Y1431" s="5"/>
      <c r="Z1431" s="5"/>
    </row>
    <row r="1432">
      <c r="A1432" s="13" t="str">
        <f>HYPERLINK("http://sigilathenaeum.tumblr.com/post/130857494537","I get into the university of my choice")</f>
        <v>I get into the university of my choice</v>
      </c>
      <c r="B1432" s="9" t="s">
        <v>1515</v>
      </c>
      <c r="C1432" s="5"/>
      <c r="D1432" s="5"/>
      <c r="E1432" s="5"/>
      <c r="F1432" s="5"/>
      <c r="G1432" s="5"/>
      <c r="H1432" s="5"/>
      <c r="I1432" s="5"/>
      <c r="J1432" s="5"/>
      <c r="K1432" s="5"/>
      <c r="L1432" s="5"/>
      <c r="M1432" s="5"/>
      <c r="N1432" s="5"/>
      <c r="O1432" s="5"/>
      <c r="P1432" s="5"/>
      <c r="Q1432" s="5"/>
      <c r="R1432" s="5"/>
      <c r="S1432" s="5"/>
      <c r="T1432" s="5"/>
      <c r="U1432" s="5"/>
      <c r="V1432" s="5"/>
      <c r="W1432" s="5"/>
      <c r="X1432" s="5"/>
      <c r="Y1432" s="5"/>
      <c r="Z1432" s="5"/>
    </row>
    <row r="1433">
      <c r="A1433" s="13" t="str">
        <f>HYPERLINK("http://sigilathenaeum.tumblr.com/post/154440907928","I get into OSTC")</f>
        <v>I get into OSTC</v>
      </c>
      <c r="B1433" s="9" t="s">
        <v>1516</v>
      </c>
      <c r="C1433" s="5"/>
      <c r="D1433" s="5"/>
      <c r="E1433" s="5"/>
      <c r="F1433" s="5"/>
      <c r="G1433" s="5"/>
      <c r="H1433" s="5"/>
      <c r="I1433" s="5"/>
      <c r="J1433" s="5"/>
      <c r="K1433" s="5"/>
      <c r="L1433" s="5"/>
      <c r="M1433" s="5"/>
      <c r="N1433" s="5"/>
      <c r="O1433" s="5"/>
      <c r="P1433" s="5"/>
      <c r="Q1433" s="5"/>
      <c r="R1433" s="5"/>
      <c r="S1433" s="5"/>
      <c r="T1433" s="5"/>
      <c r="U1433" s="5"/>
      <c r="V1433" s="5"/>
      <c r="W1433" s="5"/>
      <c r="X1433" s="5"/>
      <c r="Y1433" s="5"/>
      <c r="Z1433" s="5"/>
    </row>
    <row r="1434">
      <c r="A1434" s="13" t="str">
        <f>HYPERLINK("http://sigilathenaeum.tumblr.com/post/154440907928","I get into the culinary program")</f>
        <v>I get into the culinary program</v>
      </c>
      <c r="B1434" s="9" t="s">
        <v>1516</v>
      </c>
      <c r="C1434" s="5"/>
      <c r="D1434" s="5"/>
      <c r="E1434" s="5"/>
      <c r="F1434" s="5"/>
      <c r="G1434" s="5"/>
      <c r="H1434" s="5"/>
      <c r="I1434" s="5"/>
      <c r="J1434" s="5"/>
      <c r="K1434" s="5"/>
      <c r="L1434" s="5"/>
      <c r="M1434" s="5"/>
      <c r="N1434" s="5"/>
      <c r="O1434" s="5"/>
      <c r="P1434" s="5"/>
      <c r="Q1434" s="5"/>
      <c r="R1434" s="5"/>
      <c r="S1434" s="5"/>
      <c r="T1434" s="5"/>
      <c r="U1434" s="5"/>
      <c r="V1434" s="5"/>
      <c r="W1434" s="5"/>
      <c r="X1434" s="5"/>
      <c r="Y1434" s="5"/>
      <c r="Z1434" s="5"/>
    </row>
    <row r="1435">
      <c r="A1435" s="13" t="str">
        <f>HYPERLINK("http://sigilathenaeum.tumblr.com/post/130706095627","I learn languages with ease and remember my vocabulary")</f>
        <v>I learn languages with ease and remember my vocabulary</v>
      </c>
      <c r="B1435" s="9" t="s">
        <v>1517</v>
      </c>
      <c r="C1435" s="5"/>
      <c r="D1435" s="5"/>
      <c r="E1435" s="5"/>
      <c r="F1435" s="5"/>
      <c r="G1435" s="5"/>
      <c r="H1435" s="5"/>
      <c r="I1435" s="5"/>
      <c r="J1435" s="5"/>
      <c r="K1435" s="5"/>
      <c r="L1435" s="5"/>
      <c r="M1435" s="5"/>
      <c r="N1435" s="5"/>
      <c r="O1435" s="5"/>
      <c r="P1435" s="5"/>
      <c r="Q1435" s="5"/>
      <c r="R1435" s="5"/>
      <c r="S1435" s="5"/>
      <c r="T1435" s="5"/>
      <c r="U1435" s="5"/>
      <c r="V1435" s="5"/>
      <c r="W1435" s="5"/>
      <c r="X1435" s="5"/>
      <c r="Y1435" s="5"/>
      <c r="Z1435" s="5"/>
    </row>
    <row r="1436">
      <c r="A1436" s="13" t="str">
        <f>HYPERLINK("http://sigilathenaeum.tumblr.com/post/137128960352","I will stick to learning one language and progress quickly")</f>
        <v>I will stick to learning one language and progress quickly</v>
      </c>
      <c r="B1436" s="9" t="s">
        <v>1518</v>
      </c>
      <c r="C1436" s="5"/>
      <c r="D1436" s="5"/>
      <c r="E1436" s="5"/>
      <c r="F1436" s="5"/>
      <c r="G1436" s="5"/>
      <c r="H1436" s="5"/>
      <c r="I1436" s="5"/>
      <c r="J1436" s="5"/>
      <c r="K1436" s="5"/>
      <c r="L1436" s="5"/>
      <c r="M1436" s="5"/>
      <c r="N1436" s="5"/>
      <c r="O1436" s="5"/>
      <c r="P1436" s="5"/>
      <c r="Q1436" s="5"/>
      <c r="R1436" s="5"/>
      <c r="S1436" s="5"/>
      <c r="T1436" s="5"/>
      <c r="U1436" s="5"/>
      <c r="V1436" s="5"/>
      <c r="W1436" s="5"/>
      <c r="X1436" s="5"/>
      <c r="Y1436" s="5"/>
      <c r="Z1436" s="5"/>
    </row>
    <row r="1437">
      <c r="A1437" s="13" t="str">
        <f>HYPERLINK("http://sigilathenaeum.tumblr.com/post/130852847702","I have luck in my music conservatory applications")</f>
        <v>I have luck in my music conservatory applications</v>
      </c>
      <c r="B1437" s="9" t="s">
        <v>105</v>
      </c>
      <c r="C1437" s="5"/>
      <c r="D1437" s="4" t="s">
        <v>6</v>
      </c>
      <c r="E1437" s="5"/>
      <c r="F1437" s="5"/>
      <c r="G1437" s="5"/>
      <c r="H1437" s="5"/>
      <c r="I1437" s="5"/>
      <c r="J1437" s="5"/>
      <c r="K1437" s="5"/>
      <c r="L1437" s="5"/>
      <c r="M1437" s="5"/>
      <c r="N1437" s="5"/>
      <c r="O1437" s="5"/>
      <c r="P1437" s="5"/>
      <c r="Q1437" s="5"/>
      <c r="R1437" s="5"/>
      <c r="S1437" s="5"/>
      <c r="T1437" s="5"/>
      <c r="U1437" s="5"/>
      <c r="V1437" s="5"/>
      <c r="W1437" s="5"/>
      <c r="X1437" s="5"/>
      <c r="Y1437" s="5"/>
      <c r="Z1437" s="5"/>
    </row>
    <row r="1438">
      <c r="A1438" s="13" t="str">
        <f>HYPERLINK("http://sigilathenaeum.tumblr.com/post/156461862190","I get good grades in all my classes")</f>
        <v>I get good grades in all my classes</v>
      </c>
      <c r="B1438" s="9" t="s">
        <v>1519</v>
      </c>
      <c r="C1438" s="5"/>
      <c r="D1438" s="5"/>
      <c r="E1438" s="5"/>
      <c r="F1438" s="5"/>
      <c r="G1438" s="5"/>
      <c r="H1438" s="5"/>
      <c r="I1438" s="5"/>
      <c r="J1438" s="5"/>
      <c r="K1438" s="5"/>
      <c r="L1438" s="5"/>
      <c r="M1438" s="5"/>
      <c r="N1438" s="5"/>
      <c r="O1438" s="5"/>
      <c r="P1438" s="5"/>
      <c r="Q1438" s="5"/>
      <c r="R1438" s="5"/>
      <c r="S1438" s="5"/>
      <c r="T1438" s="5"/>
      <c r="U1438" s="5"/>
      <c r="V1438" s="5"/>
      <c r="W1438" s="5"/>
      <c r="X1438" s="5"/>
      <c r="Y1438" s="5"/>
      <c r="Z1438" s="5"/>
    </row>
    <row r="1439">
      <c r="A1439" s="13" t="str">
        <f>HYPERLINK("http://sigilathenaeum.tumblr.com/post/131656507357","My grades improve quickly")</f>
        <v>My grades improve quickly</v>
      </c>
      <c r="B1439" s="9" t="s">
        <v>1520</v>
      </c>
      <c r="C1439" s="5"/>
      <c r="D1439" s="5"/>
      <c r="E1439" s="5"/>
      <c r="F1439" s="5"/>
      <c r="G1439" s="5"/>
      <c r="H1439" s="5"/>
      <c r="I1439" s="5"/>
      <c r="J1439" s="5"/>
      <c r="K1439" s="5"/>
      <c r="L1439" s="5"/>
      <c r="M1439" s="5"/>
      <c r="N1439" s="5"/>
      <c r="O1439" s="5"/>
      <c r="P1439" s="5"/>
      <c r="Q1439" s="5"/>
      <c r="R1439" s="5"/>
      <c r="S1439" s="5"/>
      <c r="T1439" s="5"/>
      <c r="U1439" s="5"/>
      <c r="V1439" s="5"/>
      <c r="W1439" s="5"/>
      <c r="X1439" s="5"/>
      <c r="Y1439" s="5"/>
      <c r="Z1439" s="5"/>
    </row>
    <row r="1440">
      <c r="A1440" s="13" t="str">
        <f>HYPERLINK("http://sigilathenaeum.tumblr.com/post/131656507357","I understand the material being taught")</f>
        <v>I understand the material being taught</v>
      </c>
      <c r="B1440" s="9" t="s">
        <v>1520</v>
      </c>
      <c r="C1440" s="5"/>
      <c r="D1440" s="5"/>
      <c r="E1440" s="5"/>
      <c r="F1440" s="5"/>
      <c r="G1440" s="5"/>
      <c r="H1440" s="5"/>
      <c r="I1440" s="5"/>
      <c r="J1440" s="5"/>
      <c r="K1440" s="5"/>
      <c r="L1440" s="5"/>
      <c r="M1440" s="5"/>
      <c r="N1440" s="5"/>
      <c r="O1440" s="5"/>
      <c r="P1440" s="5"/>
      <c r="Q1440" s="5"/>
      <c r="R1440" s="5"/>
      <c r="S1440" s="5"/>
      <c r="T1440" s="5"/>
      <c r="U1440" s="5"/>
      <c r="V1440" s="5"/>
      <c r="W1440" s="5"/>
      <c r="X1440" s="5"/>
      <c r="Y1440" s="5"/>
      <c r="Z1440" s="5"/>
    </row>
    <row r="1441">
      <c r="A1441" s="13" t="str">
        <f>HYPERLINK("http://sigilathenaeum.tumblr.com/post/132180451587","I pass my driving test with ease")</f>
        <v>I pass my driving test with ease</v>
      </c>
      <c r="B1441" s="9" t="s">
        <v>1521</v>
      </c>
      <c r="C1441" s="5"/>
      <c r="D1441" s="5"/>
      <c r="E1441" s="5"/>
      <c r="F1441" s="5"/>
      <c r="G1441" s="5"/>
      <c r="H1441" s="5"/>
      <c r="I1441" s="5"/>
      <c r="J1441" s="5"/>
      <c r="K1441" s="5"/>
      <c r="L1441" s="5"/>
      <c r="M1441" s="5"/>
      <c r="N1441" s="5"/>
      <c r="O1441" s="5"/>
      <c r="P1441" s="5"/>
      <c r="Q1441" s="5"/>
      <c r="R1441" s="5"/>
      <c r="S1441" s="5"/>
      <c r="T1441" s="5"/>
      <c r="U1441" s="5"/>
      <c r="V1441" s="5"/>
      <c r="W1441" s="5"/>
      <c r="X1441" s="5"/>
      <c r="Y1441" s="5"/>
      <c r="Z1441" s="5"/>
    </row>
    <row r="1442">
      <c r="A1442" s="13" t="str">
        <f>HYPERLINK("http://sigilathenaeum.tumblr.com/post/132337384777","I perform my colour guard routine perfectly every time")</f>
        <v>I perform my colour guard routine perfectly every time</v>
      </c>
      <c r="B1442" s="9" t="s">
        <v>1522</v>
      </c>
      <c r="C1442" s="5"/>
      <c r="D1442" s="5"/>
      <c r="E1442" s="5"/>
      <c r="F1442" s="5"/>
      <c r="G1442" s="5"/>
      <c r="H1442" s="5"/>
      <c r="I1442" s="5"/>
      <c r="J1442" s="5"/>
      <c r="K1442" s="5"/>
      <c r="L1442" s="5"/>
      <c r="M1442" s="5"/>
      <c r="N1442" s="5"/>
      <c r="O1442" s="5"/>
      <c r="P1442" s="5"/>
      <c r="Q1442" s="5"/>
      <c r="R1442" s="5"/>
      <c r="S1442" s="5"/>
      <c r="T1442" s="5"/>
      <c r="U1442" s="5"/>
      <c r="V1442" s="5"/>
      <c r="W1442" s="5"/>
      <c r="X1442" s="5"/>
      <c r="Y1442" s="5"/>
      <c r="Z1442" s="5"/>
    </row>
    <row r="1443">
      <c r="A1443" s="13" t="str">
        <f>HYPERLINK("http://sigilathenaeum.tumblr.com/post/133314667662","I am happy in school")</f>
        <v>I am happy in school</v>
      </c>
      <c r="B1443" s="9" t="s">
        <v>1523</v>
      </c>
      <c r="C1443" s="5"/>
      <c r="D1443" s="5"/>
      <c r="E1443" s="5"/>
      <c r="F1443" s="5"/>
      <c r="G1443" s="5"/>
      <c r="H1443" s="5"/>
      <c r="I1443" s="5"/>
      <c r="J1443" s="5"/>
      <c r="K1443" s="5"/>
      <c r="L1443" s="5"/>
      <c r="M1443" s="5"/>
      <c r="N1443" s="5"/>
      <c r="O1443" s="5"/>
      <c r="P1443" s="5"/>
      <c r="Q1443" s="5"/>
      <c r="R1443" s="5"/>
      <c r="S1443" s="5"/>
      <c r="T1443" s="5"/>
      <c r="U1443" s="5"/>
      <c r="V1443" s="5"/>
      <c r="W1443" s="5"/>
      <c r="X1443" s="5"/>
      <c r="Y1443" s="5"/>
      <c r="Z1443" s="5"/>
    </row>
    <row r="1444">
      <c r="A1444" s="13" t="str">
        <f>HYPERLINK("http://sigilathenaeum.tumblr.com/post/133434096062","I am motivated to write and do my homework")</f>
        <v>I am motivated to write and do my homework</v>
      </c>
      <c r="B1444" s="9" t="s">
        <v>1524</v>
      </c>
      <c r="C1444" s="5"/>
      <c r="D1444" s="5"/>
      <c r="E1444" s="5"/>
      <c r="F1444" s="5"/>
      <c r="G1444" s="5"/>
      <c r="H1444" s="5"/>
      <c r="I1444" s="5"/>
      <c r="J1444" s="5"/>
      <c r="K1444" s="5"/>
      <c r="L1444" s="5"/>
      <c r="M1444" s="5"/>
      <c r="N1444" s="5"/>
      <c r="O1444" s="5"/>
      <c r="P1444" s="5"/>
      <c r="Q1444" s="5"/>
      <c r="R1444" s="5"/>
      <c r="S1444" s="5"/>
      <c r="T1444" s="5"/>
      <c r="U1444" s="5"/>
      <c r="V1444" s="5"/>
      <c r="W1444" s="5"/>
      <c r="X1444" s="5"/>
      <c r="Y1444" s="5"/>
      <c r="Z1444" s="5"/>
    </row>
    <row r="1445">
      <c r="A1445" s="13" t="str">
        <f>HYPERLINK("http://sigilathenaeum.tumblr.com/post/133557770522","I am free from anxiety and give my presentation with ease")</f>
        <v>I am free from anxiety and give my presentation with ease</v>
      </c>
      <c r="B1445" s="9" t="s">
        <v>1525</v>
      </c>
      <c r="C1445" s="5"/>
      <c r="D1445" s="5"/>
      <c r="E1445" s="5"/>
      <c r="F1445" s="5"/>
      <c r="G1445" s="5"/>
      <c r="H1445" s="5"/>
      <c r="I1445" s="5"/>
      <c r="J1445" s="5"/>
      <c r="K1445" s="5"/>
      <c r="L1445" s="5"/>
      <c r="M1445" s="5"/>
      <c r="N1445" s="5"/>
      <c r="O1445" s="5"/>
      <c r="P1445" s="5"/>
      <c r="Q1445" s="5"/>
      <c r="R1445" s="5"/>
      <c r="S1445" s="5"/>
      <c r="T1445" s="5"/>
      <c r="U1445" s="5"/>
      <c r="V1445" s="5"/>
      <c r="W1445" s="5"/>
      <c r="X1445" s="5"/>
      <c r="Y1445" s="5"/>
      <c r="Z1445" s="5"/>
    </row>
    <row r="1446">
      <c r="A1446" s="13" t="str">
        <f>HYPERLINK("http://sigilathenaeum.tumblr.com/post/134364002957","I do well on my test")</f>
        <v>I do well on my test</v>
      </c>
      <c r="B1446" s="9" t="s">
        <v>1526</v>
      </c>
      <c r="C1446" s="5"/>
      <c r="D1446" s="5"/>
      <c r="E1446" s="5"/>
      <c r="F1446" s="5"/>
      <c r="G1446" s="5"/>
      <c r="H1446" s="5"/>
      <c r="I1446" s="5"/>
      <c r="J1446" s="5"/>
      <c r="K1446" s="5"/>
      <c r="L1446" s="5"/>
      <c r="M1446" s="5"/>
      <c r="N1446" s="5"/>
      <c r="O1446" s="5"/>
      <c r="P1446" s="5"/>
      <c r="Q1446" s="5"/>
      <c r="R1446" s="5"/>
      <c r="S1446" s="5"/>
      <c r="T1446" s="5"/>
      <c r="U1446" s="5"/>
      <c r="V1446" s="5"/>
      <c r="W1446" s="5"/>
      <c r="X1446" s="5"/>
      <c r="Y1446" s="5"/>
      <c r="Z1446" s="5"/>
    </row>
    <row r="1447">
      <c r="A1447" s="13" t="str">
        <f>HYPERLINK("http://sigilathenaeum.tumblr.com/post/134435224082","I am allowed to take my exams")</f>
        <v>I am allowed to take my exams</v>
      </c>
      <c r="B1447" s="9" t="s">
        <v>862</v>
      </c>
      <c r="C1447" s="5"/>
      <c r="D1447" s="5"/>
      <c r="E1447" s="5"/>
      <c r="F1447" s="5"/>
      <c r="G1447" s="5"/>
      <c r="H1447" s="5"/>
      <c r="I1447" s="5"/>
      <c r="J1447" s="5"/>
      <c r="K1447" s="5"/>
      <c r="L1447" s="5"/>
      <c r="M1447" s="5"/>
      <c r="N1447" s="5"/>
      <c r="O1447" s="5"/>
      <c r="P1447" s="5"/>
      <c r="Q1447" s="5"/>
      <c r="R1447" s="5"/>
      <c r="S1447" s="5"/>
      <c r="T1447" s="5"/>
      <c r="U1447" s="5"/>
      <c r="V1447" s="5"/>
      <c r="W1447" s="5"/>
      <c r="X1447" s="5"/>
      <c r="Y1447" s="5"/>
      <c r="Z1447" s="5"/>
    </row>
    <row r="1448">
      <c r="A1448" s="13" t="str">
        <f>HYPERLINK("http://sigilathenaeum.tumblr.com/post/134560516907","I do well in my college auditions")</f>
        <v>I do well in my college auditions</v>
      </c>
      <c r="B1448" s="15" t="s">
        <v>1527</v>
      </c>
      <c r="C1448" s="5"/>
      <c r="D1448" s="4" t="s">
        <v>6</v>
      </c>
      <c r="E1448" s="5"/>
      <c r="F1448" s="5"/>
      <c r="G1448" s="5"/>
      <c r="H1448" s="5"/>
      <c r="I1448" s="5"/>
      <c r="J1448" s="5"/>
      <c r="K1448" s="5"/>
      <c r="L1448" s="5"/>
      <c r="M1448" s="5"/>
      <c r="N1448" s="5"/>
      <c r="O1448" s="5"/>
      <c r="P1448" s="5"/>
      <c r="Q1448" s="5"/>
      <c r="R1448" s="5"/>
      <c r="S1448" s="5"/>
      <c r="T1448" s="5"/>
      <c r="U1448" s="5"/>
      <c r="V1448" s="5"/>
      <c r="W1448" s="5"/>
      <c r="X1448" s="5"/>
      <c r="Y1448" s="5"/>
      <c r="Z1448" s="5"/>
    </row>
    <row r="1449">
      <c r="A1449" s="13" t="str">
        <f>HYPERLINK("http://sigilathenaeum.tumblr.com/post/135280927747","I get the scholarships I apply for")</f>
        <v>I get the scholarships I apply for</v>
      </c>
      <c r="B1449" s="9" t="s">
        <v>1528</v>
      </c>
      <c r="C1449" s="5"/>
      <c r="D1449" s="5"/>
      <c r="E1449" s="5"/>
      <c r="F1449" s="5"/>
      <c r="G1449" s="5"/>
      <c r="H1449" s="5"/>
      <c r="I1449" s="5"/>
      <c r="J1449" s="5"/>
      <c r="K1449" s="5"/>
      <c r="L1449" s="5"/>
      <c r="M1449" s="5"/>
      <c r="N1449" s="5"/>
      <c r="O1449" s="5"/>
      <c r="P1449" s="5"/>
      <c r="Q1449" s="5"/>
      <c r="R1449" s="5"/>
      <c r="S1449" s="5"/>
      <c r="T1449" s="5"/>
      <c r="U1449" s="5"/>
      <c r="V1449" s="5"/>
      <c r="W1449" s="5"/>
      <c r="X1449" s="5"/>
      <c r="Y1449" s="5"/>
      <c r="Z1449" s="5"/>
    </row>
    <row r="1450">
      <c r="A1450" s="13" t="str">
        <f>HYPERLINK("http://sigilathenaeum.tumblr.com/post/137128742067","I excel in math class")</f>
        <v>I excel in math class</v>
      </c>
      <c r="B1450" s="9" t="s">
        <v>1529</v>
      </c>
      <c r="C1450" s="5"/>
      <c r="D1450" s="5"/>
      <c r="E1450" s="5"/>
      <c r="F1450" s="5"/>
      <c r="G1450" s="5"/>
      <c r="H1450" s="5"/>
      <c r="I1450" s="5"/>
      <c r="J1450" s="5"/>
      <c r="K1450" s="5"/>
      <c r="L1450" s="5"/>
      <c r="M1450" s="5"/>
      <c r="N1450" s="5"/>
      <c r="O1450" s="5"/>
      <c r="P1450" s="5"/>
      <c r="Q1450" s="5"/>
      <c r="R1450" s="5"/>
      <c r="S1450" s="5"/>
      <c r="T1450" s="5"/>
      <c r="U1450" s="5"/>
      <c r="V1450" s="5"/>
      <c r="W1450" s="5"/>
      <c r="X1450" s="5"/>
      <c r="Y1450" s="5"/>
      <c r="Z1450" s="5"/>
    </row>
    <row r="1451">
      <c r="A1451" s="13" t="str">
        <f>HYPERLINK("http://sigilathenaeum.tumblr.com/post/140278515367","I understand the math in this book")</f>
        <v>I understand the math in this book</v>
      </c>
      <c r="B1451" s="9" t="s">
        <v>1530</v>
      </c>
      <c r="C1451" s="5"/>
      <c r="D1451" s="5"/>
      <c r="E1451" s="5"/>
      <c r="F1451" s="5"/>
      <c r="G1451" s="5"/>
      <c r="H1451" s="5"/>
      <c r="I1451" s="5"/>
      <c r="J1451" s="5"/>
      <c r="K1451" s="5"/>
      <c r="L1451" s="5"/>
      <c r="M1451" s="5"/>
      <c r="N1451" s="5"/>
      <c r="O1451" s="5"/>
      <c r="P1451" s="5"/>
      <c r="Q1451" s="5"/>
      <c r="R1451" s="5"/>
      <c r="S1451" s="5"/>
      <c r="T1451" s="5"/>
      <c r="U1451" s="5"/>
      <c r="V1451" s="5"/>
      <c r="W1451" s="5"/>
      <c r="X1451" s="5"/>
      <c r="Y1451" s="5"/>
      <c r="Z1451" s="5"/>
    </row>
    <row r="1452">
      <c r="A1452" s="13" t="str">
        <f>HYPERLINK("http://sigilathenaeum.tumblr.com/post/137907358042","I excel at APUSH")</f>
        <v>I excel at APUSH</v>
      </c>
      <c r="B1452" s="9" t="s">
        <v>1531</v>
      </c>
      <c r="C1452" s="5"/>
      <c r="D1452" s="5"/>
      <c r="E1452" s="5"/>
      <c r="F1452" s="5"/>
      <c r="G1452" s="5"/>
      <c r="H1452" s="5"/>
      <c r="I1452" s="5"/>
      <c r="J1452" s="5"/>
      <c r="K1452" s="5"/>
      <c r="L1452" s="5"/>
      <c r="M1452" s="5"/>
      <c r="N1452" s="5"/>
      <c r="O1452" s="5"/>
      <c r="P1452" s="5"/>
      <c r="Q1452" s="5"/>
      <c r="R1452" s="5"/>
      <c r="S1452" s="5"/>
      <c r="T1452" s="5"/>
      <c r="U1452" s="5"/>
      <c r="V1452" s="5"/>
      <c r="W1452" s="5"/>
      <c r="X1452" s="5"/>
      <c r="Y1452" s="5"/>
      <c r="Z1452" s="5"/>
    </row>
    <row r="1453">
      <c r="A1453" s="13" t="str">
        <f>HYPERLINK("http://sigilathenaeum.tumblr.com/post/138559056447","I excel in science")</f>
        <v>I excel in science</v>
      </c>
      <c r="B1453" s="9" t="s">
        <v>1532</v>
      </c>
      <c r="C1453" s="5"/>
      <c r="D1453" s="5"/>
      <c r="E1453" s="5"/>
      <c r="F1453" s="5"/>
      <c r="G1453" s="5"/>
      <c r="H1453" s="5"/>
      <c r="I1453" s="5"/>
      <c r="J1453" s="5"/>
      <c r="K1453" s="5"/>
      <c r="L1453" s="5"/>
      <c r="M1453" s="5"/>
      <c r="N1453" s="5"/>
      <c r="O1453" s="5"/>
      <c r="P1453" s="5"/>
      <c r="Q1453" s="5"/>
      <c r="R1453" s="5"/>
      <c r="S1453" s="5"/>
      <c r="T1453" s="5"/>
      <c r="U1453" s="5"/>
      <c r="V1453" s="5"/>
      <c r="W1453" s="5"/>
      <c r="X1453" s="5"/>
      <c r="Y1453" s="5"/>
      <c r="Z1453" s="5"/>
    </row>
    <row r="1454">
      <c r="A1454" s="13" t="str">
        <f>HYPERLINK("http://sigilathenaeum.tumblr.com/post/138582658727","I do well in my AP classes")</f>
        <v>I do well in my AP classes</v>
      </c>
      <c r="B1454" s="9" t="s">
        <v>1533</v>
      </c>
      <c r="C1454" s="5"/>
      <c r="D1454" s="5"/>
      <c r="E1454" s="5"/>
      <c r="F1454" s="5"/>
      <c r="G1454" s="5"/>
      <c r="H1454" s="5"/>
      <c r="I1454" s="5"/>
      <c r="J1454" s="5"/>
      <c r="K1454" s="5"/>
      <c r="L1454" s="5"/>
      <c r="M1454" s="5"/>
      <c r="N1454" s="5"/>
      <c r="O1454" s="5"/>
      <c r="P1454" s="5"/>
      <c r="Q1454" s="5"/>
      <c r="R1454" s="5"/>
      <c r="S1454" s="5"/>
      <c r="T1454" s="5"/>
      <c r="U1454" s="5"/>
      <c r="V1454" s="5"/>
      <c r="W1454" s="5"/>
      <c r="X1454" s="5"/>
      <c r="Y1454" s="5"/>
      <c r="Z1454" s="5"/>
    </row>
    <row r="1455">
      <c r="A1455" s="13" t="str">
        <f>HYPERLINK("http://sigilathenaeum.tumblr.com/post/137172011877","I achieve a high score on the SAT")</f>
        <v>I achieve a high score on the SAT</v>
      </c>
      <c r="B1455" s="9" t="s">
        <v>1534</v>
      </c>
      <c r="C1455" s="5"/>
      <c r="D1455" s="5"/>
      <c r="E1455" s="5"/>
      <c r="F1455" s="5"/>
      <c r="G1455" s="5"/>
      <c r="H1455" s="5"/>
      <c r="I1455" s="5"/>
      <c r="J1455" s="5"/>
      <c r="K1455" s="5"/>
      <c r="L1455" s="5"/>
      <c r="M1455" s="5"/>
      <c r="N1455" s="5"/>
      <c r="O1455" s="5"/>
      <c r="P1455" s="5"/>
      <c r="Q1455" s="5"/>
      <c r="R1455" s="5"/>
      <c r="S1455" s="5"/>
      <c r="T1455" s="5"/>
      <c r="U1455" s="5"/>
      <c r="V1455" s="5"/>
      <c r="W1455" s="5"/>
      <c r="X1455" s="5"/>
      <c r="Y1455" s="5"/>
      <c r="Z1455" s="5"/>
    </row>
    <row r="1456">
      <c r="A1456" s="10" t="str">
        <f>HYPERLINK("http://sigilathenaeum.tumblr.com/post/153503864157","I acquire a 1250 or more on the SAT")</f>
        <v>I acquire a 1250 or more on the SAT</v>
      </c>
      <c r="B1456" s="9" t="s">
        <v>1535</v>
      </c>
      <c r="C1456" s="5"/>
      <c r="D1456" s="5"/>
      <c r="E1456" s="5"/>
      <c r="F1456" s="5"/>
      <c r="G1456" s="5"/>
      <c r="H1456" s="5"/>
      <c r="I1456" s="5"/>
      <c r="J1456" s="5"/>
      <c r="K1456" s="5"/>
      <c r="L1456" s="5"/>
      <c r="M1456" s="5"/>
      <c r="N1456" s="5"/>
      <c r="O1456" s="5"/>
      <c r="P1456" s="5"/>
      <c r="Q1456" s="5"/>
      <c r="R1456" s="5"/>
      <c r="S1456" s="5"/>
      <c r="T1456" s="5"/>
      <c r="U1456" s="5"/>
      <c r="V1456" s="5"/>
      <c r="W1456" s="5"/>
      <c r="X1456" s="5"/>
      <c r="Y1456" s="5"/>
      <c r="Z1456" s="5"/>
    </row>
    <row r="1457">
      <c r="A1457" s="10" t="str">
        <f>HYPERLINK("http://sigilathenaeum.tumblr.com/post/153503864157","I am lucky with multiple choice")</f>
        <v>I am lucky with multiple choice</v>
      </c>
      <c r="B1457" s="9" t="s">
        <v>1535</v>
      </c>
      <c r="C1457" s="5"/>
      <c r="D1457" s="5"/>
      <c r="E1457" s="5"/>
      <c r="F1457" s="5"/>
      <c r="G1457" s="5"/>
      <c r="H1457" s="5"/>
      <c r="I1457" s="5"/>
      <c r="J1457" s="5"/>
      <c r="K1457" s="5"/>
      <c r="L1457" s="5"/>
      <c r="M1457" s="5"/>
      <c r="N1457" s="5"/>
      <c r="O1457" s="5"/>
      <c r="P1457" s="5"/>
      <c r="Q1457" s="5"/>
      <c r="R1457" s="5"/>
      <c r="S1457" s="5"/>
      <c r="T1457" s="5"/>
      <c r="U1457" s="5"/>
      <c r="V1457" s="5"/>
      <c r="W1457" s="5"/>
      <c r="X1457" s="5"/>
      <c r="Y1457" s="5"/>
      <c r="Z1457" s="5"/>
    </row>
    <row r="1458">
      <c r="A1458" s="13" t="str">
        <f>HYPERLINK("http://sigilathenaeum.tumblr.com/post/137171723642","I transfer schools before the end of the school year")</f>
        <v>I transfer schools before the end of the school year</v>
      </c>
      <c r="B1458" s="9" t="s">
        <v>1536</v>
      </c>
      <c r="C1458" s="5"/>
      <c r="D1458" s="5"/>
      <c r="E1458" s="5"/>
      <c r="F1458" s="5"/>
      <c r="G1458" s="5"/>
      <c r="H1458" s="5"/>
      <c r="I1458" s="5"/>
      <c r="J1458" s="5"/>
      <c r="K1458" s="5"/>
      <c r="L1458" s="5"/>
      <c r="M1458" s="5"/>
      <c r="N1458" s="5"/>
      <c r="O1458" s="5"/>
      <c r="P1458" s="5"/>
      <c r="Q1458" s="5"/>
      <c r="R1458" s="5"/>
      <c r="S1458" s="5"/>
      <c r="T1458" s="5"/>
      <c r="U1458" s="5"/>
      <c r="V1458" s="5"/>
      <c r="W1458" s="5"/>
      <c r="X1458" s="5"/>
      <c r="Y1458" s="5"/>
      <c r="Z1458" s="5"/>
    </row>
    <row r="1459">
      <c r="A1459" s="13" t="str">
        <f>HYPERLINK("http://sigilathenaeum.tumblr.com/post/139914646462","I am accepted into the school I want to transfer to")</f>
        <v>I am accepted into the school I want to transfer to</v>
      </c>
      <c r="B1459" s="9" t="s">
        <v>1537</v>
      </c>
      <c r="C1459" s="5"/>
      <c r="D1459" s="5"/>
      <c r="E1459" s="5"/>
      <c r="F1459" s="5"/>
      <c r="G1459" s="5"/>
      <c r="H1459" s="5"/>
      <c r="I1459" s="5"/>
      <c r="J1459" s="5"/>
      <c r="K1459" s="5"/>
      <c r="L1459" s="5"/>
      <c r="M1459" s="5"/>
      <c r="N1459" s="5"/>
      <c r="O1459" s="5"/>
      <c r="P1459" s="5"/>
      <c r="Q1459" s="5"/>
      <c r="R1459" s="5"/>
      <c r="S1459" s="5"/>
      <c r="T1459" s="5"/>
      <c r="U1459" s="5"/>
      <c r="V1459" s="5"/>
      <c r="W1459" s="5"/>
      <c r="X1459" s="5"/>
      <c r="Y1459" s="5"/>
      <c r="Z1459" s="5"/>
    </row>
    <row r="1460">
      <c r="A1460" s="10" t="str">
        <f>HYPERLINK("http://sigilathenaeum.tumblr.com/post/144590170130","My county’s school board will not redistrict my friends and I into other schools")</f>
        <v>My county’s school board will not redistrict my friends and I into other schools</v>
      </c>
      <c r="B1460" s="9" t="s">
        <v>1538</v>
      </c>
      <c r="C1460" s="5"/>
      <c r="D1460" s="5"/>
      <c r="E1460" s="5"/>
      <c r="F1460" s="5"/>
      <c r="G1460" s="5"/>
      <c r="H1460" s="5"/>
      <c r="I1460" s="5"/>
      <c r="J1460" s="5"/>
      <c r="K1460" s="5"/>
      <c r="L1460" s="5"/>
      <c r="M1460" s="5"/>
      <c r="N1460" s="5"/>
      <c r="O1460" s="5"/>
      <c r="P1460" s="5"/>
      <c r="Q1460" s="5"/>
      <c r="R1460" s="5"/>
      <c r="S1460" s="5"/>
      <c r="T1460" s="5"/>
      <c r="U1460" s="5"/>
      <c r="V1460" s="5"/>
      <c r="W1460" s="5"/>
      <c r="X1460" s="5"/>
      <c r="Y1460" s="5"/>
      <c r="Z1460" s="5"/>
    </row>
    <row r="1461">
      <c r="A1461" s="13" t="str">
        <f>HYPERLINK("http://sigilathenaeum.tumblr.com/post/138453664612","I speak eloquently and convincingly")</f>
        <v>I speak eloquently and convincingly</v>
      </c>
      <c r="B1461" s="9" t="s">
        <v>1539</v>
      </c>
      <c r="C1461" s="5"/>
      <c r="D1461" s="5"/>
      <c r="E1461" s="5"/>
      <c r="F1461" s="5"/>
      <c r="G1461" s="5"/>
      <c r="H1461" s="5"/>
      <c r="I1461" s="5"/>
      <c r="J1461" s="5"/>
      <c r="K1461" s="5"/>
      <c r="L1461" s="5"/>
      <c r="M1461" s="5"/>
      <c r="N1461" s="5"/>
      <c r="O1461" s="5"/>
      <c r="P1461" s="5"/>
      <c r="Q1461" s="5"/>
      <c r="R1461" s="5"/>
      <c r="S1461" s="5"/>
      <c r="T1461" s="5"/>
      <c r="U1461" s="5"/>
      <c r="V1461" s="5"/>
      <c r="W1461" s="5"/>
      <c r="X1461" s="5"/>
      <c r="Y1461" s="5"/>
      <c r="Z1461" s="5"/>
    </row>
    <row r="1462">
      <c r="A1462" s="13" t="str">
        <f>HYPERLINK("http://sigilathenaeum.tumblr.com/post/139007991992","My teachers do not intimidate me")</f>
        <v>My teachers do not intimidate me</v>
      </c>
      <c r="B1462" s="9" t="s">
        <v>1540</v>
      </c>
      <c r="C1462" s="5"/>
      <c r="D1462" s="5"/>
      <c r="E1462" s="5"/>
      <c r="F1462" s="5"/>
      <c r="G1462" s="5"/>
      <c r="H1462" s="5"/>
      <c r="I1462" s="5"/>
      <c r="J1462" s="5"/>
      <c r="K1462" s="5"/>
      <c r="L1462" s="5"/>
      <c r="M1462" s="5"/>
      <c r="N1462" s="5"/>
      <c r="O1462" s="5"/>
      <c r="P1462" s="5"/>
      <c r="Q1462" s="5"/>
      <c r="R1462" s="5"/>
      <c r="S1462" s="5"/>
      <c r="T1462" s="5"/>
      <c r="U1462" s="5"/>
      <c r="V1462" s="5"/>
      <c r="W1462" s="5"/>
      <c r="X1462" s="5"/>
      <c r="Y1462" s="5"/>
      <c r="Z1462" s="5"/>
    </row>
    <row r="1463">
      <c r="A1463" s="13" t="str">
        <f>HYPERLINK("http://sigilathenaeum.tumblr.com/post/140245836337","I graduate on time with my class")</f>
        <v>I graduate on time with my class</v>
      </c>
      <c r="B1463" s="9" t="s">
        <v>1541</v>
      </c>
      <c r="C1463" s="5"/>
      <c r="D1463" s="5"/>
      <c r="E1463" s="5"/>
      <c r="F1463" s="5"/>
      <c r="G1463" s="5"/>
      <c r="H1463" s="5"/>
      <c r="I1463" s="5"/>
      <c r="J1463" s="5"/>
      <c r="K1463" s="5"/>
      <c r="L1463" s="5"/>
      <c r="M1463" s="5"/>
      <c r="N1463" s="5"/>
      <c r="O1463" s="5"/>
      <c r="P1463" s="5"/>
      <c r="Q1463" s="5"/>
      <c r="R1463" s="5"/>
      <c r="S1463" s="5"/>
      <c r="T1463" s="5"/>
      <c r="U1463" s="5"/>
      <c r="V1463" s="5"/>
      <c r="W1463" s="5"/>
      <c r="X1463" s="5"/>
      <c r="Y1463" s="5"/>
      <c r="Z1463" s="5"/>
    </row>
    <row r="1464">
      <c r="A1464" s="13" t="str">
        <f>HYPERLINK("http://sigilathenaeum.tumblr.com/post/140586750642","I remember what I study")</f>
        <v>I remember what I study</v>
      </c>
      <c r="B1464" s="9" t="s">
        <v>1542</v>
      </c>
      <c r="C1464" s="5"/>
      <c r="D1464" s="5"/>
      <c r="E1464" s="5"/>
      <c r="F1464" s="5"/>
      <c r="G1464" s="5"/>
      <c r="H1464" s="5"/>
      <c r="I1464" s="5"/>
      <c r="J1464" s="5"/>
      <c r="K1464" s="5"/>
      <c r="L1464" s="5"/>
      <c r="M1464" s="5"/>
      <c r="N1464" s="5"/>
      <c r="O1464" s="5"/>
      <c r="P1464" s="5"/>
      <c r="Q1464" s="5"/>
      <c r="R1464" s="5"/>
      <c r="S1464" s="5"/>
      <c r="T1464" s="5"/>
      <c r="U1464" s="5"/>
      <c r="V1464" s="5"/>
      <c r="W1464" s="5"/>
      <c r="X1464" s="5"/>
      <c r="Y1464" s="5"/>
      <c r="Z1464" s="5"/>
    </row>
    <row r="1465">
      <c r="A1465" s="10" t="str">
        <f>HYPERLINK("http://sigilathenaeum.tumblr.com/post/165129171775","I do not procrastinate while studying")</f>
        <v>I do not procrastinate while studying</v>
      </c>
      <c r="B1465" s="9" t="s">
        <v>1543</v>
      </c>
      <c r="C1465" s="5"/>
      <c r="D1465" s="4" t="s">
        <v>6</v>
      </c>
      <c r="E1465" s="5"/>
      <c r="F1465" s="5"/>
      <c r="G1465" s="5"/>
      <c r="H1465" s="5"/>
      <c r="I1465" s="5"/>
      <c r="J1465" s="5"/>
      <c r="K1465" s="5"/>
      <c r="L1465" s="5"/>
      <c r="M1465" s="5"/>
      <c r="N1465" s="5"/>
      <c r="O1465" s="5"/>
      <c r="P1465" s="5"/>
      <c r="Q1465" s="5"/>
      <c r="R1465" s="5"/>
      <c r="S1465" s="5"/>
      <c r="T1465" s="5"/>
      <c r="U1465" s="5"/>
      <c r="V1465" s="5"/>
      <c r="W1465" s="5"/>
      <c r="X1465" s="5"/>
      <c r="Y1465" s="5"/>
      <c r="Z1465" s="5"/>
    </row>
    <row r="1466">
      <c r="A1466" s="13" t="str">
        <f>HYPERLINK("http://sigilathenaeum.tumblr.com/post/140586750642","My essays are extraordinary")</f>
        <v>My essays are extraordinary</v>
      </c>
      <c r="B1466" s="9" t="s">
        <v>1542</v>
      </c>
      <c r="C1466" s="5"/>
      <c r="D1466" s="5"/>
      <c r="E1466" s="5"/>
      <c r="F1466" s="5"/>
      <c r="G1466" s="5"/>
      <c r="H1466" s="5"/>
      <c r="I1466" s="5"/>
      <c r="J1466" s="5"/>
      <c r="K1466" s="5"/>
      <c r="L1466" s="5"/>
      <c r="M1466" s="5"/>
      <c r="N1466" s="5"/>
      <c r="O1466" s="5"/>
      <c r="P1466" s="5"/>
      <c r="Q1466" s="5"/>
      <c r="R1466" s="5"/>
      <c r="S1466" s="5"/>
      <c r="T1466" s="5"/>
      <c r="U1466" s="5"/>
      <c r="V1466" s="5"/>
      <c r="W1466" s="5"/>
      <c r="X1466" s="5"/>
      <c r="Y1466" s="5"/>
      <c r="Z1466" s="5"/>
    </row>
    <row r="1467">
      <c r="A1467" s="10" t="str">
        <f>HYPERLINK("http://sigilathenaeum.tumblr.com/post/147972905366","I find a way to control my classroom")</f>
        <v>I find a way to control my classroom</v>
      </c>
      <c r="B1467" s="9" t="s">
        <v>1544</v>
      </c>
      <c r="C1467" s="5"/>
      <c r="D1467" s="5"/>
      <c r="E1467" s="5"/>
      <c r="F1467" s="5"/>
      <c r="G1467" s="5"/>
      <c r="H1467" s="5"/>
      <c r="I1467" s="5"/>
      <c r="J1467" s="5"/>
      <c r="K1467" s="5"/>
      <c r="L1467" s="5"/>
      <c r="M1467" s="5"/>
      <c r="N1467" s="5"/>
      <c r="O1467" s="5"/>
      <c r="P1467" s="5"/>
      <c r="Q1467" s="5"/>
      <c r="R1467" s="5"/>
      <c r="S1467" s="5"/>
      <c r="T1467" s="5"/>
      <c r="U1467" s="5"/>
      <c r="V1467" s="5"/>
      <c r="W1467" s="5"/>
      <c r="X1467" s="5"/>
      <c r="Y1467" s="5"/>
      <c r="Z1467" s="5"/>
    </row>
    <row r="1468">
      <c r="A1468" s="10" t="str">
        <f>HYPERLINK("http://sigilathenaeum.tumblr.com/post/159843773171","My prom night is romantic and wonderful")</f>
        <v>My prom night is romantic and wonderful</v>
      </c>
      <c r="B1468" s="9" t="s">
        <v>1258</v>
      </c>
      <c r="C1468" s="5"/>
      <c r="D1468" s="5"/>
      <c r="E1468" s="5"/>
      <c r="F1468" s="5"/>
      <c r="G1468" s="5"/>
      <c r="H1468" s="5"/>
      <c r="I1468" s="5"/>
      <c r="J1468" s="5"/>
      <c r="K1468" s="5"/>
      <c r="L1468" s="5"/>
      <c r="M1468" s="5"/>
      <c r="N1468" s="5"/>
      <c r="O1468" s="5"/>
      <c r="P1468" s="5"/>
      <c r="Q1468" s="5"/>
      <c r="R1468" s="5"/>
      <c r="S1468" s="5"/>
      <c r="T1468" s="5"/>
      <c r="U1468" s="5"/>
      <c r="V1468" s="5"/>
      <c r="W1468" s="5"/>
      <c r="X1468" s="5"/>
      <c r="Y1468" s="5"/>
      <c r="Z1468" s="5"/>
    </row>
    <row r="1469">
      <c r="A1469" s="5"/>
      <c r="B1469" s="5"/>
      <c r="C1469" s="5"/>
      <c r="D1469" s="5"/>
      <c r="E1469" s="5"/>
      <c r="F1469" s="5"/>
      <c r="G1469" s="5"/>
      <c r="H1469" s="5"/>
      <c r="I1469" s="5"/>
      <c r="J1469" s="5"/>
      <c r="K1469" s="5"/>
      <c r="L1469" s="5"/>
      <c r="M1469" s="5"/>
      <c r="N1469" s="5"/>
      <c r="O1469" s="5"/>
      <c r="P1469" s="5"/>
      <c r="Q1469" s="5"/>
      <c r="R1469" s="5"/>
      <c r="S1469" s="5"/>
      <c r="T1469" s="5"/>
      <c r="U1469" s="5"/>
      <c r="V1469" s="5"/>
      <c r="W1469" s="5"/>
      <c r="X1469" s="5"/>
      <c r="Y1469" s="5"/>
      <c r="Z1469" s="5"/>
    </row>
    <row r="1470">
      <c r="A1470" s="12" t="s">
        <v>1545</v>
      </c>
      <c r="B1470" s="7"/>
      <c r="C1470" s="7"/>
      <c r="D1470" s="7"/>
      <c r="E1470" s="7"/>
      <c r="F1470" s="7"/>
      <c r="G1470" s="7"/>
      <c r="H1470" s="7"/>
      <c r="I1470" s="7"/>
      <c r="J1470" s="7"/>
      <c r="K1470" s="7"/>
      <c r="L1470" s="7"/>
      <c r="M1470" s="7"/>
      <c r="N1470" s="7"/>
      <c r="O1470" s="7"/>
      <c r="P1470" s="7"/>
      <c r="Q1470" s="7"/>
      <c r="R1470" s="7"/>
      <c r="S1470" s="7"/>
      <c r="T1470" s="7"/>
      <c r="U1470" s="7"/>
      <c r="V1470" s="7"/>
      <c r="W1470" s="7"/>
      <c r="X1470" s="7"/>
      <c r="Y1470" s="7"/>
      <c r="Z1470" s="7"/>
    </row>
    <row r="1471">
      <c r="A1471" s="5"/>
      <c r="B1471" s="5"/>
      <c r="C1471" s="5"/>
      <c r="D1471" s="5"/>
      <c r="E1471" s="5"/>
      <c r="F1471" s="5"/>
      <c r="G1471" s="5"/>
      <c r="H1471" s="5"/>
      <c r="I1471" s="5"/>
      <c r="J1471" s="5"/>
      <c r="K1471" s="5"/>
      <c r="L1471" s="5"/>
      <c r="M1471" s="5"/>
      <c r="N1471" s="5"/>
      <c r="O1471" s="5"/>
      <c r="P1471" s="5"/>
      <c r="Q1471" s="5"/>
      <c r="R1471" s="5"/>
      <c r="S1471" s="5"/>
      <c r="T1471" s="5"/>
      <c r="U1471" s="5"/>
      <c r="V1471" s="5"/>
      <c r="W1471" s="5"/>
      <c r="X1471" s="5"/>
      <c r="Y1471" s="5"/>
      <c r="Z1471" s="5"/>
    </row>
    <row r="1472">
      <c r="A1472" s="13" t="str">
        <f>HYPERLINK("http://sigilathenaeum.tumblr.com/post/128964895317","Suicide will no longer play on my mind")</f>
        <v>Suicide will no longer play on my mind</v>
      </c>
      <c r="B1472" s="9" t="s">
        <v>727</v>
      </c>
      <c r="C1472" s="5"/>
      <c r="D1472" s="5"/>
      <c r="E1472" s="5"/>
      <c r="F1472" s="5"/>
      <c r="G1472" s="5"/>
      <c r="H1472" s="5"/>
      <c r="I1472" s="5"/>
      <c r="J1472" s="5"/>
      <c r="K1472" s="5"/>
      <c r="L1472" s="5"/>
      <c r="M1472" s="5"/>
      <c r="N1472" s="5"/>
      <c r="O1472" s="5"/>
      <c r="P1472" s="5"/>
      <c r="Q1472" s="5"/>
      <c r="R1472" s="5"/>
      <c r="S1472" s="5"/>
      <c r="T1472" s="5"/>
      <c r="U1472" s="5"/>
      <c r="V1472" s="5"/>
      <c r="W1472" s="5"/>
      <c r="X1472" s="5"/>
      <c r="Y1472" s="5"/>
      <c r="Z1472" s="5"/>
    </row>
    <row r="1473">
      <c r="A1473" s="10" t="str">
        <f>HYPERLINK("http://sigilathenaeum.tumblr.com/post/151160725490","I am not suicidal")</f>
        <v>I am not suicidal</v>
      </c>
      <c r="B1473" s="9" t="s">
        <v>1546</v>
      </c>
      <c r="C1473" s="5"/>
      <c r="D1473" s="5"/>
      <c r="E1473" s="5"/>
      <c r="F1473" s="5"/>
      <c r="G1473" s="5"/>
      <c r="H1473" s="5"/>
      <c r="I1473" s="5"/>
      <c r="J1473" s="5"/>
      <c r="K1473" s="5"/>
      <c r="L1473" s="5"/>
      <c r="M1473" s="5"/>
      <c r="N1473" s="5"/>
      <c r="O1473" s="5"/>
      <c r="P1473" s="5"/>
      <c r="Q1473" s="5"/>
      <c r="R1473" s="5"/>
      <c r="S1473" s="5"/>
      <c r="T1473" s="5"/>
      <c r="U1473" s="5"/>
      <c r="V1473" s="5"/>
      <c r="W1473" s="5"/>
      <c r="X1473" s="5"/>
      <c r="Y1473" s="5"/>
      <c r="Z1473" s="5"/>
    </row>
    <row r="1474">
      <c r="A1474" s="13" t="str">
        <f>HYPERLINK("http://sigilathenaeum.tumblr.com/post/157402157914","Suicide is not an option")</f>
        <v>Suicide is not an option</v>
      </c>
      <c r="B1474" s="9" t="s">
        <v>1547</v>
      </c>
      <c r="C1474" s="5"/>
      <c r="D1474" s="5"/>
      <c r="E1474" s="5"/>
      <c r="F1474" s="5"/>
      <c r="G1474" s="5"/>
      <c r="H1474" s="5"/>
      <c r="I1474" s="5"/>
      <c r="J1474" s="5"/>
      <c r="K1474" s="5"/>
      <c r="L1474" s="5"/>
      <c r="M1474" s="5"/>
      <c r="N1474" s="5"/>
      <c r="O1474" s="5"/>
      <c r="P1474" s="5"/>
      <c r="Q1474" s="5"/>
      <c r="R1474" s="5"/>
      <c r="S1474" s="5"/>
      <c r="T1474" s="5"/>
      <c r="U1474" s="5"/>
      <c r="V1474" s="5"/>
      <c r="W1474" s="5"/>
      <c r="X1474" s="5"/>
      <c r="Y1474" s="5"/>
      <c r="Z1474" s="5"/>
    </row>
    <row r="1475">
      <c r="A1475" s="13" t="str">
        <f>HYPERLINK("http://sigilathenaeum.tumblr.com/post/128964895317","I have other coping skills than self harm")</f>
        <v>I have other coping skills than self harm</v>
      </c>
      <c r="B1475" s="9" t="s">
        <v>727</v>
      </c>
      <c r="C1475" s="5"/>
      <c r="D1475" s="5"/>
      <c r="E1475" s="5"/>
      <c r="F1475" s="5"/>
      <c r="G1475" s="5"/>
      <c r="H1475" s="5"/>
      <c r="I1475" s="5"/>
      <c r="J1475" s="5"/>
      <c r="K1475" s="5"/>
      <c r="L1475" s="5"/>
      <c r="M1475" s="5"/>
      <c r="N1475" s="5"/>
      <c r="O1475" s="5"/>
      <c r="P1475" s="5"/>
      <c r="Q1475" s="5"/>
      <c r="R1475" s="5"/>
      <c r="S1475" s="5"/>
      <c r="T1475" s="5"/>
      <c r="U1475" s="5"/>
      <c r="V1475" s="5"/>
      <c r="W1475" s="5"/>
      <c r="X1475" s="5"/>
      <c r="Y1475" s="5"/>
      <c r="Z1475" s="5"/>
    </row>
    <row r="1476">
      <c r="A1476" s="13" t="str">
        <f>HYPERLINK("http://sigilathenaeum.tumblr.com/post/129715842362","I will find a solution better than killing myself or running away and living alone")</f>
        <v>I will find a solution better than killing myself or running away and living alone</v>
      </c>
      <c r="B1476" s="9" t="s">
        <v>1548</v>
      </c>
      <c r="C1476" s="5"/>
      <c r="D1476" s="5"/>
      <c r="E1476" s="5"/>
      <c r="F1476" s="5"/>
      <c r="G1476" s="5"/>
      <c r="H1476" s="5"/>
      <c r="I1476" s="5"/>
      <c r="J1476" s="5"/>
      <c r="K1476" s="5"/>
      <c r="L1476" s="5"/>
      <c r="M1476" s="5"/>
      <c r="N1476" s="5"/>
      <c r="O1476" s="5"/>
      <c r="P1476" s="5"/>
      <c r="Q1476" s="5"/>
      <c r="R1476" s="5"/>
      <c r="S1476" s="5"/>
      <c r="T1476" s="5"/>
      <c r="U1476" s="5"/>
      <c r="V1476" s="5"/>
      <c r="W1476" s="5"/>
      <c r="X1476" s="5"/>
      <c r="Y1476" s="5"/>
      <c r="Z1476" s="5"/>
    </row>
    <row r="1477">
      <c r="A1477" s="13" t="str">
        <f>HYPERLINK("http://sigilathenaeum.tumblr.com/post/131585157232","I do not self-harm")</f>
        <v>I do not self-harm</v>
      </c>
      <c r="B1477" s="9" t="s">
        <v>1549</v>
      </c>
      <c r="C1477" s="5"/>
      <c r="D1477" s="5"/>
      <c r="E1477" s="5"/>
      <c r="F1477" s="5"/>
      <c r="G1477" s="5"/>
      <c r="H1477" s="5"/>
      <c r="I1477" s="5"/>
      <c r="J1477" s="5"/>
      <c r="K1477" s="5"/>
      <c r="L1477" s="5"/>
      <c r="M1477" s="5"/>
      <c r="N1477" s="5"/>
      <c r="O1477" s="5"/>
      <c r="P1477" s="5"/>
      <c r="Q1477" s="5"/>
      <c r="R1477" s="5"/>
      <c r="S1477" s="5"/>
      <c r="T1477" s="5"/>
      <c r="U1477" s="5"/>
      <c r="V1477" s="5"/>
      <c r="W1477" s="5"/>
      <c r="X1477" s="5"/>
      <c r="Y1477" s="5"/>
      <c r="Z1477" s="5"/>
    </row>
    <row r="1478">
      <c r="A1478" s="13" t="str">
        <f>HYPERLINK("http://sigilathenaeum.tumblr.com/post/134492429567","I will not kill myself today")</f>
        <v>I will not kill myself today</v>
      </c>
      <c r="B1478" s="9" t="s">
        <v>1550</v>
      </c>
      <c r="C1478" s="5"/>
      <c r="D1478" s="5"/>
      <c r="E1478" s="5"/>
      <c r="F1478" s="5"/>
      <c r="G1478" s="5"/>
      <c r="H1478" s="5"/>
      <c r="I1478" s="5"/>
      <c r="J1478" s="5"/>
      <c r="K1478" s="5"/>
      <c r="L1478" s="5"/>
      <c r="M1478" s="5"/>
      <c r="N1478" s="5"/>
      <c r="O1478" s="5"/>
      <c r="P1478" s="5"/>
      <c r="Q1478" s="5"/>
      <c r="R1478" s="5"/>
      <c r="S1478" s="5"/>
      <c r="T1478" s="5"/>
      <c r="U1478" s="5"/>
      <c r="V1478" s="5"/>
      <c r="W1478" s="5"/>
      <c r="X1478" s="5"/>
      <c r="Y1478" s="5"/>
      <c r="Z1478" s="5"/>
    </row>
    <row r="1479">
      <c r="A1479" s="13" t="str">
        <f>HYPERLINK("http://sigilathenaeum.tumblr.com/post/156278122017","I choose life")</f>
        <v>I choose life</v>
      </c>
      <c r="B1479" s="9" t="s">
        <v>1551</v>
      </c>
      <c r="C1479" s="5"/>
      <c r="D1479" s="5"/>
      <c r="E1479" s="5"/>
      <c r="F1479" s="5"/>
      <c r="G1479" s="5"/>
      <c r="H1479" s="5"/>
      <c r="I1479" s="5"/>
      <c r="J1479" s="5"/>
      <c r="K1479" s="5"/>
      <c r="L1479" s="5"/>
      <c r="M1479" s="5"/>
      <c r="N1479" s="5"/>
      <c r="O1479" s="5"/>
      <c r="P1479" s="5"/>
      <c r="Q1479" s="5"/>
      <c r="R1479" s="5"/>
      <c r="S1479" s="5"/>
      <c r="T1479" s="5"/>
      <c r="U1479" s="5"/>
      <c r="V1479" s="5"/>
      <c r="W1479" s="5"/>
      <c r="X1479" s="5"/>
      <c r="Y1479" s="5"/>
      <c r="Z1479" s="5"/>
    </row>
    <row r="1480">
      <c r="A1480" s="13" t="str">
        <f>HYPERLINK("http://sigilathenaeum.tumblr.com/post/154441405584","I have hope and desire to live")</f>
        <v>I have hope and desire to live</v>
      </c>
      <c r="B1480" s="9" t="s">
        <v>1552</v>
      </c>
      <c r="C1480" s="5"/>
      <c r="D1480" s="5"/>
      <c r="E1480" s="5"/>
      <c r="F1480" s="5"/>
      <c r="G1480" s="5"/>
      <c r="H1480" s="5"/>
      <c r="I1480" s="5"/>
      <c r="J1480" s="5"/>
      <c r="K1480" s="5"/>
      <c r="L1480" s="5"/>
      <c r="M1480" s="5"/>
      <c r="N1480" s="5"/>
      <c r="O1480" s="5"/>
      <c r="P1480" s="5"/>
      <c r="Q1480" s="5"/>
      <c r="R1480" s="5"/>
      <c r="S1480" s="5"/>
      <c r="T1480" s="5"/>
      <c r="U1480" s="5"/>
      <c r="V1480" s="5"/>
      <c r="W1480" s="5"/>
      <c r="X1480" s="5"/>
      <c r="Y1480" s="5"/>
      <c r="Z1480" s="5"/>
    </row>
    <row r="1481">
      <c r="A1481" s="13" t="str">
        <f>HYPERLINK("http://sigilathenaeum.tumblr.com/post/139805769322","I learn to love myself and stop cutting")</f>
        <v>I learn to love myself and stop cutting</v>
      </c>
      <c r="B1481" s="9" t="s">
        <v>1553</v>
      </c>
      <c r="C1481" s="5"/>
      <c r="D1481" s="5"/>
      <c r="E1481" s="5"/>
      <c r="F1481" s="5"/>
      <c r="G1481" s="5"/>
      <c r="H1481" s="5"/>
      <c r="I1481" s="5"/>
      <c r="J1481" s="5"/>
      <c r="K1481" s="5"/>
      <c r="L1481" s="5"/>
      <c r="M1481" s="5"/>
      <c r="N1481" s="5"/>
      <c r="O1481" s="5"/>
      <c r="P1481" s="5"/>
      <c r="Q1481" s="5"/>
      <c r="R1481" s="5"/>
      <c r="S1481" s="5"/>
      <c r="T1481" s="5"/>
      <c r="U1481" s="5"/>
      <c r="V1481" s="5"/>
      <c r="W1481" s="5"/>
      <c r="X1481" s="5"/>
      <c r="Y1481" s="5"/>
      <c r="Z1481" s="5"/>
    </row>
    <row r="1482">
      <c r="A1482" s="10" t="str">
        <f>HYPERLINK("http://sigilathenaeum.tumblr.com/post/155137815313","I stop all self destructive behaviors")</f>
        <v>I stop all self destructive behaviors</v>
      </c>
      <c r="B1482" s="9" t="s">
        <v>1554</v>
      </c>
      <c r="C1482" s="5"/>
      <c r="D1482" s="5"/>
      <c r="E1482" s="5"/>
      <c r="F1482" s="5"/>
      <c r="G1482" s="5"/>
      <c r="H1482" s="5"/>
      <c r="I1482" s="5"/>
      <c r="J1482" s="5"/>
      <c r="K1482" s="5"/>
      <c r="L1482" s="5"/>
      <c r="M1482" s="5"/>
      <c r="N1482" s="5"/>
      <c r="O1482" s="5"/>
      <c r="P1482" s="5"/>
      <c r="Q1482" s="5"/>
      <c r="R1482" s="5"/>
      <c r="S1482" s="5"/>
      <c r="T1482" s="5"/>
      <c r="U1482" s="5"/>
      <c r="V1482" s="5"/>
      <c r="W1482" s="5"/>
      <c r="X1482" s="5"/>
      <c r="Y1482" s="5"/>
      <c r="Z1482" s="5"/>
    </row>
    <row r="1483">
      <c r="A1483" s="10" t="str">
        <f>HYPERLINK("http://sigilathenaeum.tumblr.com/post/175417331210","My coping strategies are helpful and hurt no one")</f>
        <v>My coping strategies are helpful and hurt no one</v>
      </c>
      <c r="B1483" s="9" t="s">
        <v>1555</v>
      </c>
      <c r="C1483" s="5"/>
      <c r="D1483" s="4" t="s">
        <v>6</v>
      </c>
      <c r="E1483" s="5"/>
      <c r="F1483" s="5"/>
      <c r="G1483" s="5"/>
      <c r="H1483" s="5"/>
      <c r="I1483" s="5"/>
      <c r="J1483" s="5"/>
      <c r="K1483" s="5"/>
      <c r="L1483" s="5"/>
      <c r="M1483" s="5"/>
      <c r="N1483" s="5"/>
      <c r="O1483" s="5"/>
      <c r="P1483" s="5"/>
      <c r="Q1483" s="5"/>
      <c r="R1483" s="5"/>
      <c r="S1483" s="5"/>
      <c r="T1483" s="5"/>
      <c r="U1483" s="5"/>
      <c r="V1483" s="5"/>
      <c r="W1483" s="5"/>
      <c r="X1483" s="5"/>
      <c r="Y1483" s="5"/>
      <c r="Z1483" s="5"/>
    </row>
    <row r="1484">
      <c r="A1484" s="10" t="str">
        <f>HYPERLINK("http://sigilathenaeum.tumblr.com/post/175385103961","I remember my coping strategies in times of crisis")</f>
        <v>I remember my coping strategies in times of crisis</v>
      </c>
      <c r="B1484" s="9" t="s">
        <v>1556</v>
      </c>
      <c r="C1484" s="5"/>
      <c r="D1484" s="4" t="s">
        <v>6</v>
      </c>
      <c r="E1484" s="5"/>
      <c r="F1484" s="5"/>
      <c r="G1484" s="5"/>
      <c r="H1484" s="5"/>
      <c r="I1484" s="5"/>
      <c r="J1484" s="5"/>
      <c r="K1484" s="5"/>
      <c r="L1484" s="5"/>
      <c r="M1484" s="5"/>
      <c r="N1484" s="5"/>
      <c r="O1484" s="5"/>
      <c r="P1484" s="5"/>
      <c r="Q1484" s="5"/>
      <c r="R1484" s="5"/>
      <c r="S1484" s="5"/>
      <c r="T1484" s="5"/>
      <c r="U1484" s="5"/>
      <c r="V1484" s="5"/>
      <c r="W1484" s="5"/>
      <c r="X1484" s="5"/>
      <c r="Y1484" s="5"/>
      <c r="Z1484" s="5"/>
    </row>
    <row r="1485">
      <c r="A1485" s="5"/>
      <c r="B1485" s="5"/>
      <c r="C1485" s="5"/>
      <c r="D1485" s="5"/>
      <c r="E1485" s="5"/>
      <c r="F1485" s="5"/>
      <c r="G1485" s="5"/>
      <c r="H1485" s="5"/>
      <c r="I1485" s="5"/>
      <c r="J1485" s="5"/>
      <c r="K1485" s="5"/>
      <c r="L1485" s="5"/>
      <c r="M1485" s="5"/>
      <c r="N1485" s="5"/>
      <c r="O1485" s="5"/>
      <c r="P1485" s="5"/>
      <c r="Q1485" s="5"/>
      <c r="R1485" s="5"/>
      <c r="S1485" s="5"/>
      <c r="T1485" s="5"/>
      <c r="U1485" s="5"/>
      <c r="V1485" s="5"/>
      <c r="W1485" s="5"/>
      <c r="X1485" s="5"/>
      <c r="Y1485" s="5"/>
      <c r="Z1485" s="5"/>
    </row>
    <row r="1486">
      <c r="A1486" s="12" t="s">
        <v>1557</v>
      </c>
      <c r="B1486" s="7"/>
      <c r="C1486" s="7"/>
      <c r="D1486" s="7"/>
      <c r="E1486" s="7"/>
      <c r="F1486" s="7"/>
      <c r="G1486" s="7"/>
      <c r="H1486" s="7"/>
      <c r="I1486" s="7"/>
      <c r="J1486" s="7"/>
      <c r="K1486" s="7"/>
      <c r="L1486" s="7"/>
      <c r="M1486" s="7"/>
      <c r="N1486" s="7"/>
      <c r="O1486" s="7"/>
      <c r="P1486" s="7"/>
      <c r="Q1486" s="7"/>
      <c r="R1486" s="7"/>
      <c r="S1486" s="7"/>
      <c r="T1486" s="7"/>
      <c r="U1486" s="7"/>
      <c r="V1486" s="7"/>
      <c r="W1486" s="7"/>
      <c r="X1486" s="7"/>
      <c r="Y1486" s="7"/>
      <c r="Z1486" s="7"/>
    </row>
    <row r="1487">
      <c r="A1487" s="5"/>
      <c r="B1487" s="5"/>
      <c r="C1487" s="5"/>
      <c r="D1487" s="5"/>
      <c r="E1487" s="5"/>
      <c r="F1487" s="5"/>
      <c r="G1487" s="5"/>
      <c r="H1487" s="5"/>
      <c r="I1487" s="5"/>
      <c r="J1487" s="5"/>
      <c r="K1487" s="5"/>
      <c r="L1487" s="5"/>
      <c r="M1487" s="5"/>
      <c r="N1487" s="5"/>
      <c r="O1487" s="5"/>
      <c r="P1487" s="5"/>
      <c r="Q1487" s="5"/>
      <c r="R1487" s="5"/>
      <c r="S1487" s="5"/>
      <c r="T1487" s="5"/>
      <c r="U1487" s="5"/>
      <c r="V1487" s="5"/>
      <c r="W1487" s="5"/>
      <c r="X1487" s="5"/>
      <c r="Y1487" s="5"/>
      <c r="Z1487" s="5"/>
    </row>
    <row r="1488">
      <c r="A1488" s="10" t="str">
        <f>HYPERLINK("http://sigilathenaeum.tumblr.com/post/183415198746","I know and accept that I deserve to get better")</f>
        <v>I know and accept that I deserve to get better</v>
      </c>
      <c r="B1488" s="9" t="s">
        <v>1558</v>
      </c>
      <c r="C1488" s="5"/>
      <c r="D1488" s="4" t="s">
        <v>6</v>
      </c>
      <c r="E1488" s="5"/>
      <c r="F1488" s="5"/>
      <c r="G1488" s="5"/>
      <c r="H1488" s="5"/>
      <c r="I1488" s="5"/>
      <c r="J1488" s="5"/>
      <c r="K1488" s="5"/>
      <c r="L1488" s="5"/>
      <c r="M1488" s="5"/>
      <c r="N1488" s="5"/>
      <c r="O1488" s="5"/>
      <c r="P1488" s="5"/>
      <c r="Q1488" s="5"/>
      <c r="R1488" s="5"/>
      <c r="S1488" s="5"/>
      <c r="T1488" s="5"/>
      <c r="U1488" s="5"/>
      <c r="V1488" s="5"/>
      <c r="W1488" s="5"/>
      <c r="X1488" s="5"/>
      <c r="Y1488" s="5"/>
      <c r="Z1488" s="5"/>
    </row>
    <row r="1489">
      <c r="A1489" s="10" t="str">
        <f>HYPERLINK("http://sigilathenaeum.tumblr.com/post/183433498559","I am strong, beautiful, and worth it")</f>
        <v>I am strong, beautiful, and worth it</v>
      </c>
      <c r="B1489" s="9" t="s">
        <v>1559</v>
      </c>
      <c r="C1489" s="5"/>
      <c r="D1489" s="4" t="s">
        <v>6</v>
      </c>
      <c r="E1489" s="5"/>
      <c r="F1489" s="5"/>
      <c r="G1489" s="5"/>
      <c r="H1489" s="5"/>
      <c r="I1489" s="5"/>
      <c r="J1489" s="5"/>
      <c r="K1489" s="5"/>
      <c r="L1489" s="5"/>
      <c r="M1489" s="5"/>
      <c r="N1489" s="5"/>
      <c r="O1489" s="5"/>
      <c r="P1489" s="5"/>
      <c r="Q1489" s="5"/>
      <c r="R1489" s="5"/>
      <c r="S1489" s="5"/>
      <c r="T1489" s="5"/>
      <c r="U1489" s="5"/>
      <c r="V1489" s="5"/>
      <c r="W1489" s="5"/>
      <c r="X1489" s="5"/>
      <c r="Y1489" s="5"/>
      <c r="Z1489" s="5"/>
    </row>
    <row r="1490">
      <c r="A1490" s="13" t="str">
        <f>HYPERLINK("http://sigilathenaeum.tumblr.com/post/159378923872","I am the best I can be today")</f>
        <v>I am the best I can be today</v>
      </c>
      <c r="B1490" s="9" t="s">
        <v>1560</v>
      </c>
      <c r="C1490" s="5"/>
      <c r="D1490" s="5"/>
      <c r="E1490" s="5"/>
      <c r="F1490" s="5"/>
      <c r="G1490" s="5"/>
      <c r="H1490" s="5"/>
      <c r="I1490" s="5"/>
      <c r="J1490" s="5"/>
      <c r="K1490" s="5"/>
      <c r="L1490" s="5"/>
      <c r="M1490" s="5"/>
      <c r="N1490" s="5"/>
      <c r="O1490" s="5"/>
      <c r="P1490" s="5"/>
      <c r="Q1490" s="5"/>
      <c r="R1490" s="5"/>
      <c r="S1490" s="5"/>
      <c r="T1490" s="5"/>
      <c r="U1490" s="5"/>
      <c r="V1490" s="5"/>
      <c r="W1490" s="5"/>
      <c r="X1490" s="5"/>
      <c r="Y1490" s="5"/>
      <c r="Z1490" s="5"/>
    </row>
    <row r="1491">
      <c r="A1491" s="10" t="str">
        <f>HYPERLINK("http://sigilathenaeum.tumblr.com/post/177216422002","I am my best self")</f>
        <v>I am my best self</v>
      </c>
      <c r="B1491" s="9" t="s">
        <v>1561</v>
      </c>
      <c r="C1491" s="5"/>
      <c r="D1491" s="4" t="s">
        <v>6</v>
      </c>
      <c r="E1491" s="5"/>
      <c r="F1491" s="5"/>
      <c r="G1491" s="5"/>
      <c r="H1491" s="5"/>
      <c r="I1491" s="5"/>
      <c r="J1491" s="5"/>
      <c r="K1491" s="5"/>
      <c r="L1491" s="5"/>
      <c r="M1491" s="5"/>
      <c r="N1491" s="5"/>
      <c r="O1491" s="5"/>
      <c r="P1491" s="5"/>
      <c r="Q1491" s="5"/>
      <c r="R1491" s="5"/>
      <c r="S1491" s="5"/>
      <c r="T1491" s="5"/>
      <c r="U1491" s="5"/>
      <c r="V1491" s="5"/>
      <c r="W1491" s="5"/>
      <c r="X1491" s="5"/>
      <c r="Y1491" s="5"/>
      <c r="Z1491" s="5"/>
    </row>
    <row r="1492">
      <c r="A1492" s="10" t="str">
        <f>HYPERLINK("http://sigilathenaeum.tumblr.com/post/166794718172","I accept myself for who I really am")</f>
        <v>I accept myself for who I really am</v>
      </c>
      <c r="B1492" s="9" t="s">
        <v>1562</v>
      </c>
      <c r="C1492" s="5"/>
      <c r="D1492" s="4" t="s">
        <v>6</v>
      </c>
      <c r="E1492" s="5"/>
      <c r="F1492" s="5"/>
      <c r="G1492" s="5"/>
      <c r="H1492" s="5"/>
      <c r="I1492" s="5"/>
      <c r="J1492" s="5"/>
      <c r="K1492" s="5"/>
      <c r="L1492" s="5"/>
      <c r="M1492" s="5"/>
      <c r="N1492" s="5"/>
      <c r="O1492" s="5"/>
      <c r="P1492" s="5"/>
      <c r="Q1492" s="5"/>
      <c r="R1492" s="5"/>
      <c r="S1492" s="5"/>
      <c r="T1492" s="5"/>
      <c r="U1492" s="5"/>
      <c r="V1492" s="5"/>
      <c r="W1492" s="5"/>
      <c r="X1492" s="5"/>
      <c r="Y1492" s="5"/>
      <c r="Z1492" s="5"/>
    </row>
    <row r="1493">
      <c r="A1493" s="13" t="str">
        <f>HYPERLINK("http://sigilathenaeum.tumblr.com/post/157401679537","I am accepted for who I am")</f>
        <v>I am accepted for who I am</v>
      </c>
      <c r="B1493" s="9" t="s">
        <v>1563</v>
      </c>
      <c r="C1493" s="5"/>
      <c r="D1493" s="5"/>
      <c r="E1493" s="5"/>
      <c r="F1493" s="5"/>
      <c r="G1493" s="5"/>
      <c r="H1493" s="5"/>
      <c r="I1493" s="5"/>
      <c r="J1493" s="5"/>
      <c r="K1493" s="5"/>
      <c r="L1493" s="5"/>
      <c r="M1493" s="5"/>
      <c r="N1493" s="5"/>
      <c r="O1493" s="5"/>
      <c r="P1493" s="5"/>
      <c r="Q1493" s="5"/>
      <c r="R1493" s="5"/>
      <c r="S1493" s="5"/>
      <c r="T1493" s="5"/>
      <c r="U1493" s="5"/>
      <c r="V1493" s="5"/>
      <c r="W1493" s="5"/>
      <c r="X1493" s="5"/>
      <c r="Y1493" s="5"/>
      <c r="Z1493" s="5"/>
    </row>
    <row r="1494">
      <c r="A1494" s="13" t="str">
        <f>HYPERLINK("http://sigilathenaeum.tumblr.com/post/127565323812","I love myself inside and out")</f>
        <v>I love myself inside and out</v>
      </c>
      <c r="B1494" s="9" t="s">
        <v>1564</v>
      </c>
      <c r="C1494" s="5"/>
      <c r="D1494" s="5"/>
      <c r="E1494" s="5"/>
      <c r="F1494" s="5"/>
      <c r="G1494" s="5"/>
      <c r="H1494" s="5"/>
      <c r="I1494" s="5"/>
      <c r="J1494" s="5"/>
      <c r="K1494" s="5"/>
      <c r="L1494" s="5"/>
      <c r="M1494" s="5"/>
      <c r="N1494" s="5"/>
      <c r="O1494" s="5"/>
      <c r="P1494" s="5"/>
      <c r="Q1494" s="5"/>
      <c r="R1494" s="5"/>
      <c r="S1494" s="5"/>
      <c r="T1494" s="5"/>
      <c r="U1494" s="5"/>
      <c r="V1494" s="5"/>
      <c r="W1494" s="5"/>
      <c r="X1494" s="5"/>
      <c r="Y1494" s="5"/>
      <c r="Z1494" s="5"/>
    </row>
    <row r="1495">
      <c r="A1495" s="10" t="str">
        <f>HYPERLINK("http://sigilathenaeum.tumblr.com/post/148022078673","I see the positive in myself, my life, and what I have achieved")</f>
        <v>I see the positive in myself, my life, and what I have achieved</v>
      </c>
      <c r="B1495" s="9" t="s">
        <v>1565</v>
      </c>
      <c r="C1495" s="5"/>
      <c r="D1495" s="5"/>
      <c r="E1495" s="5"/>
      <c r="F1495" s="5"/>
      <c r="G1495" s="5"/>
      <c r="H1495" s="5"/>
      <c r="I1495" s="5"/>
      <c r="J1495" s="5"/>
      <c r="K1495" s="5"/>
      <c r="L1495" s="5"/>
      <c r="M1495" s="5"/>
      <c r="N1495" s="5"/>
      <c r="O1495" s="5"/>
      <c r="P1495" s="5"/>
      <c r="Q1495" s="5"/>
      <c r="R1495" s="5"/>
      <c r="S1495" s="5"/>
      <c r="T1495" s="5"/>
      <c r="U1495" s="5"/>
      <c r="V1495" s="5"/>
      <c r="W1495" s="5"/>
      <c r="X1495" s="5"/>
      <c r="Y1495" s="5"/>
      <c r="Z1495" s="5"/>
    </row>
    <row r="1496">
      <c r="A1496" s="13" t="str">
        <f>HYPERLINK("http://sigilathenaeum.tumblr.com/post/138097350772","I am worthy of love and approval")</f>
        <v>I am worthy of love and approval</v>
      </c>
      <c r="B1496" s="9" t="s">
        <v>1566</v>
      </c>
      <c r="C1496" s="5"/>
      <c r="D1496" s="5"/>
      <c r="E1496" s="5"/>
      <c r="F1496" s="5"/>
      <c r="G1496" s="5"/>
      <c r="H1496" s="5"/>
      <c r="I1496" s="5"/>
      <c r="J1496" s="5"/>
      <c r="K1496" s="5"/>
      <c r="L1496" s="5"/>
      <c r="M1496" s="5"/>
      <c r="N1496" s="5"/>
      <c r="O1496" s="5"/>
      <c r="P1496" s="5"/>
      <c r="Q1496" s="5"/>
      <c r="R1496" s="5"/>
      <c r="S1496" s="5"/>
      <c r="T1496" s="5"/>
      <c r="U1496" s="5"/>
      <c r="V1496" s="5"/>
      <c r="W1496" s="5"/>
      <c r="X1496" s="5"/>
      <c r="Y1496" s="5"/>
      <c r="Z1496" s="5"/>
    </row>
    <row r="1497">
      <c r="A1497" s="10" t="str">
        <f>HYPERLINK("http://sigilathenaeum.tumblr.com/post/165414551422","I am a beautiful creature worthy of great love and admiration")</f>
        <v>I am a beautiful creature worthy of great love and admiration</v>
      </c>
      <c r="B1497" s="9" t="s">
        <v>1567</v>
      </c>
      <c r="C1497" s="5"/>
      <c r="D1497" s="4" t="s">
        <v>6</v>
      </c>
      <c r="E1497" s="5"/>
      <c r="F1497" s="5"/>
      <c r="G1497" s="5"/>
      <c r="H1497" s="5"/>
      <c r="I1497" s="5"/>
      <c r="J1497" s="5"/>
      <c r="K1497" s="5"/>
      <c r="L1497" s="5"/>
      <c r="M1497" s="5"/>
      <c r="N1497" s="5"/>
      <c r="O1497" s="5"/>
      <c r="P1497" s="5"/>
      <c r="Q1497" s="5"/>
      <c r="R1497" s="5"/>
      <c r="S1497" s="5"/>
      <c r="T1497" s="5"/>
      <c r="U1497" s="5"/>
      <c r="V1497" s="5"/>
      <c r="W1497" s="5"/>
      <c r="X1497" s="5"/>
      <c r="Y1497" s="5"/>
      <c r="Z1497" s="5"/>
    </row>
    <row r="1498">
      <c r="A1498" s="13" t="str">
        <f>HYPERLINK("http://sigilathenaeum.tumblr.com/post/128513629597","I am good enough")</f>
        <v>I am good enough</v>
      </c>
      <c r="B1498" s="9" t="s">
        <v>1568</v>
      </c>
      <c r="C1498" s="5"/>
      <c r="D1498" s="5"/>
      <c r="E1498" s="5"/>
      <c r="F1498" s="5"/>
      <c r="G1498" s="5"/>
      <c r="H1498" s="5"/>
      <c r="I1498" s="5"/>
      <c r="J1498" s="5"/>
      <c r="K1498" s="5"/>
      <c r="L1498" s="5"/>
      <c r="M1498" s="5"/>
      <c r="N1498" s="5"/>
      <c r="O1498" s="5"/>
      <c r="P1498" s="5"/>
      <c r="Q1498" s="5"/>
      <c r="R1498" s="5"/>
      <c r="S1498" s="5"/>
      <c r="T1498" s="5"/>
      <c r="U1498" s="5"/>
      <c r="V1498" s="5"/>
      <c r="W1498" s="5"/>
      <c r="X1498" s="5"/>
      <c r="Y1498" s="5"/>
      <c r="Z1498" s="5"/>
    </row>
    <row r="1499">
      <c r="A1499" s="10" t="str">
        <f>HYPERLINK("http://sigilathenaeum.tumblr.com/post/159844584553","I learn to love myself")</f>
        <v>I learn to love myself</v>
      </c>
      <c r="B1499" s="9" t="s">
        <v>1569</v>
      </c>
      <c r="C1499" s="5"/>
      <c r="D1499" s="5"/>
      <c r="E1499" s="5"/>
      <c r="F1499" s="5"/>
      <c r="G1499" s="5"/>
      <c r="H1499" s="5"/>
      <c r="I1499" s="5"/>
      <c r="J1499" s="5"/>
      <c r="K1499" s="5"/>
      <c r="L1499" s="5"/>
      <c r="M1499" s="5"/>
      <c r="N1499" s="5"/>
      <c r="O1499" s="5"/>
      <c r="P1499" s="5"/>
      <c r="Q1499" s="5"/>
      <c r="R1499" s="5"/>
      <c r="S1499" s="5"/>
      <c r="T1499" s="5"/>
      <c r="U1499" s="5"/>
      <c r="V1499" s="5"/>
      <c r="W1499" s="5"/>
      <c r="X1499" s="5"/>
      <c r="Y1499" s="5"/>
      <c r="Z1499" s="5"/>
    </row>
    <row r="1500">
      <c r="A1500" s="13" t="str">
        <f>HYPERLINK("http://sigilathenaeum.tumblr.com/post/129875969447","I am happy and content with my life")</f>
        <v>I am happy and content with my life</v>
      </c>
      <c r="B1500" s="9" t="s">
        <v>1570</v>
      </c>
      <c r="C1500" s="5"/>
      <c r="D1500" s="5"/>
      <c r="E1500" s="5"/>
      <c r="F1500" s="5"/>
      <c r="G1500" s="5"/>
      <c r="H1500" s="5"/>
      <c r="I1500" s="5"/>
      <c r="J1500" s="5"/>
      <c r="K1500" s="5"/>
      <c r="L1500" s="5"/>
      <c r="M1500" s="5"/>
      <c r="N1500" s="5"/>
      <c r="O1500" s="5"/>
      <c r="P1500" s="5"/>
      <c r="Q1500" s="5"/>
      <c r="R1500" s="5"/>
      <c r="S1500" s="5"/>
      <c r="T1500" s="5"/>
      <c r="U1500" s="5"/>
      <c r="V1500" s="5"/>
      <c r="W1500" s="5"/>
      <c r="X1500" s="5"/>
      <c r="Y1500" s="5"/>
      <c r="Z1500" s="5"/>
    </row>
    <row r="1501">
      <c r="A1501" s="13" t="str">
        <f>HYPERLINK("http://sigilathenaeum.tumblr.com/post/130004207067","I love my body the way it is")</f>
        <v>I love my body the way it is</v>
      </c>
      <c r="B1501" s="9" t="s">
        <v>1571</v>
      </c>
      <c r="C1501" s="5"/>
      <c r="D1501" s="5"/>
      <c r="E1501" s="5"/>
      <c r="F1501" s="5"/>
      <c r="G1501" s="5"/>
      <c r="H1501" s="5"/>
      <c r="I1501" s="5"/>
      <c r="J1501" s="5"/>
      <c r="K1501" s="5"/>
      <c r="L1501" s="5"/>
      <c r="M1501" s="5"/>
      <c r="N1501" s="5"/>
      <c r="O1501" s="5"/>
      <c r="P1501" s="5"/>
      <c r="Q1501" s="5"/>
      <c r="R1501" s="5"/>
      <c r="S1501" s="5"/>
      <c r="T1501" s="5"/>
      <c r="U1501" s="5"/>
      <c r="V1501" s="5"/>
      <c r="W1501" s="5"/>
      <c r="X1501" s="5"/>
      <c r="Y1501" s="5"/>
      <c r="Z1501" s="5"/>
    </row>
    <row r="1502">
      <c r="A1502" s="10" t="str">
        <f>HYPERLINK("http://sigilathenaeum.tumblr.com/post/144170758392","I feel at home in and at peace with my body")</f>
        <v>I feel at home in and at peace with my body</v>
      </c>
      <c r="B1502" s="9" t="s">
        <v>1572</v>
      </c>
      <c r="C1502" s="5"/>
      <c r="D1502" s="5"/>
      <c r="E1502" s="5"/>
      <c r="F1502" s="5"/>
      <c r="G1502" s="5"/>
      <c r="H1502" s="5"/>
      <c r="I1502" s="5"/>
      <c r="J1502" s="5"/>
      <c r="K1502" s="5"/>
      <c r="L1502" s="5"/>
      <c r="M1502" s="5"/>
      <c r="N1502" s="5"/>
      <c r="O1502" s="5"/>
      <c r="P1502" s="5"/>
      <c r="Q1502" s="5"/>
      <c r="R1502" s="5"/>
      <c r="S1502" s="5"/>
      <c r="T1502" s="5"/>
      <c r="U1502" s="5"/>
      <c r="V1502" s="5"/>
      <c r="W1502" s="5"/>
      <c r="X1502" s="5"/>
      <c r="Y1502" s="5"/>
      <c r="Z1502" s="5"/>
    </row>
    <row r="1503">
      <c r="A1503" s="10" t="str">
        <f>HYPERLINK("http://sigilathenaeum.tumblr.com/post/150181356425","I feel comfortable and happy in my own skin")</f>
        <v>I feel comfortable and happy in my own skin</v>
      </c>
      <c r="B1503" s="9" t="s">
        <v>1573</v>
      </c>
      <c r="C1503" s="5"/>
      <c r="D1503" s="5"/>
      <c r="E1503" s="5"/>
      <c r="F1503" s="5"/>
      <c r="G1503" s="5"/>
      <c r="H1503" s="5"/>
      <c r="I1503" s="5"/>
      <c r="J1503" s="5"/>
      <c r="K1503" s="5"/>
      <c r="L1503" s="5"/>
      <c r="M1503" s="5"/>
      <c r="N1503" s="5"/>
      <c r="O1503" s="5"/>
      <c r="P1503" s="5"/>
      <c r="Q1503" s="5"/>
      <c r="R1503" s="5"/>
      <c r="S1503" s="5"/>
      <c r="T1503" s="5"/>
      <c r="U1503" s="5"/>
      <c r="V1503" s="5"/>
      <c r="W1503" s="5"/>
      <c r="X1503" s="5"/>
      <c r="Y1503" s="5"/>
      <c r="Z1503" s="5"/>
    </row>
    <row r="1504">
      <c r="A1504" s="13" t="str">
        <f>HYPERLINK("http://sigilathenaeum.tumblr.com/post/154439368312","I am comfortable in my own skin (for trans)")</f>
        <v>I am comfortable in my own skin (for trans)</v>
      </c>
      <c r="B1504" s="9" t="s">
        <v>1574</v>
      </c>
      <c r="C1504" s="5"/>
      <c r="D1504" s="5"/>
      <c r="E1504" s="5"/>
      <c r="F1504" s="5"/>
      <c r="G1504" s="5"/>
      <c r="H1504" s="5"/>
      <c r="I1504" s="5"/>
      <c r="J1504" s="5"/>
      <c r="K1504" s="5"/>
      <c r="L1504" s="5"/>
      <c r="M1504" s="5"/>
      <c r="N1504" s="5"/>
      <c r="O1504" s="5"/>
      <c r="P1504" s="5"/>
      <c r="Q1504" s="5"/>
      <c r="R1504" s="5"/>
      <c r="S1504" s="5"/>
      <c r="T1504" s="5"/>
      <c r="U1504" s="5"/>
      <c r="V1504" s="5"/>
      <c r="W1504" s="5"/>
      <c r="X1504" s="5"/>
      <c r="Y1504" s="5"/>
      <c r="Z1504" s="5"/>
    </row>
    <row r="1505">
      <c r="A1505" s="10" t="str">
        <f>HYPERLINK("http://sigilathenaeum.tumblr.com/post/164838817643","I am okay with my body")</f>
        <v>I am okay with my body</v>
      </c>
      <c r="B1505" s="9" t="s">
        <v>1575</v>
      </c>
      <c r="C1505" s="5"/>
      <c r="D1505" s="4" t="s">
        <v>6</v>
      </c>
      <c r="E1505" s="5"/>
      <c r="F1505" s="5"/>
      <c r="G1505" s="5"/>
      <c r="H1505" s="5"/>
      <c r="I1505" s="5"/>
      <c r="J1505" s="5"/>
      <c r="K1505" s="5"/>
      <c r="L1505" s="5"/>
      <c r="M1505" s="5"/>
      <c r="N1505" s="5"/>
      <c r="O1505" s="5"/>
      <c r="P1505" s="5"/>
      <c r="Q1505" s="5"/>
      <c r="R1505" s="5"/>
      <c r="S1505" s="5"/>
      <c r="T1505" s="5"/>
      <c r="U1505" s="5"/>
      <c r="V1505" s="5"/>
      <c r="W1505" s="5"/>
      <c r="X1505" s="5"/>
      <c r="Y1505" s="5"/>
      <c r="Z1505" s="5"/>
    </row>
    <row r="1506">
      <c r="A1506" s="13" t="str">
        <f>HYPERLINK("http://sigilathenaeum.tumblr.com/post/137719705887","I do not compare myself to others")</f>
        <v>I do not compare myself to others</v>
      </c>
      <c r="B1506" s="9" t="s">
        <v>1576</v>
      </c>
      <c r="C1506" s="5"/>
      <c r="D1506" s="5"/>
      <c r="E1506" s="5"/>
      <c r="F1506" s="5"/>
      <c r="G1506" s="5"/>
      <c r="H1506" s="5"/>
      <c r="I1506" s="5"/>
      <c r="J1506" s="5"/>
      <c r="K1506" s="5"/>
      <c r="L1506" s="5"/>
      <c r="M1506" s="5"/>
      <c r="N1506" s="5"/>
      <c r="O1506" s="5"/>
      <c r="P1506" s="5"/>
      <c r="Q1506" s="5"/>
      <c r="R1506" s="5"/>
      <c r="S1506" s="5"/>
      <c r="T1506" s="5"/>
      <c r="U1506" s="5"/>
      <c r="V1506" s="5"/>
      <c r="W1506" s="5"/>
      <c r="X1506" s="5"/>
      <c r="Y1506" s="5"/>
      <c r="Z1506" s="5"/>
    </row>
    <row r="1507">
      <c r="A1507" s="13" t="str">
        <f>HYPERLINK("http://sigilathenaeum.tumblr.com/post/130017502107","I am a warrior, free, and worthy of love")</f>
        <v>I am a warrior, free, and worthy of love</v>
      </c>
      <c r="B1507" s="9" t="s">
        <v>1577</v>
      </c>
      <c r="C1507" s="5"/>
      <c r="D1507" s="5"/>
      <c r="E1507" s="5"/>
      <c r="F1507" s="5"/>
      <c r="G1507" s="5"/>
      <c r="H1507" s="5"/>
      <c r="I1507" s="5"/>
      <c r="J1507" s="5"/>
      <c r="K1507" s="5"/>
      <c r="L1507" s="5"/>
      <c r="M1507" s="5"/>
      <c r="N1507" s="5"/>
      <c r="O1507" s="5"/>
      <c r="P1507" s="5"/>
      <c r="Q1507" s="5"/>
      <c r="R1507" s="5"/>
      <c r="S1507" s="5"/>
      <c r="T1507" s="5"/>
      <c r="U1507" s="5"/>
      <c r="V1507" s="5"/>
      <c r="W1507" s="5"/>
      <c r="X1507" s="5"/>
      <c r="Y1507" s="5"/>
      <c r="Z1507" s="5"/>
    </row>
    <row r="1508">
      <c r="A1508" s="13" t="str">
        <f>HYPERLINK("http://sigilathenaeum.tumblr.com/post/140639243692","I am a warrior")</f>
        <v>I am a warrior</v>
      </c>
      <c r="B1508" s="9" t="s">
        <v>1578</v>
      </c>
      <c r="C1508" s="5"/>
      <c r="D1508" s="5"/>
      <c r="E1508" s="5"/>
      <c r="F1508" s="5"/>
      <c r="G1508" s="5"/>
      <c r="H1508" s="5"/>
      <c r="I1508" s="5"/>
      <c r="J1508" s="5"/>
      <c r="K1508" s="5"/>
      <c r="L1508" s="5"/>
      <c r="M1508" s="5"/>
      <c r="N1508" s="5"/>
      <c r="O1508" s="5"/>
      <c r="P1508" s="5"/>
      <c r="Q1508" s="5"/>
      <c r="R1508" s="5"/>
      <c r="S1508" s="5"/>
      <c r="T1508" s="5"/>
      <c r="U1508" s="5"/>
      <c r="V1508" s="5"/>
      <c r="W1508" s="5"/>
      <c r="X1508" s="5"/>
      <c r="Y1508" s="5"/>
      <c r="Z1508" s="5"/>
    </row>
    <row r="1509">
      <c r="A1509" s="13" t="str">
        <f>HYPERLINK("http://sigilathenaeum.tumblr.com/post/140639243692","I am free")</f>
        <v>I am free</v>
      </c>
      <c r="B1509" s="9" t="s">
        <v>1578</v>
      </c>
      <c r="C1509" s="5"/>
      <c r="D1509" s="5"/>
      <c r="E1509" s="5"/>
      <c r="F1509" s="5"/>
      <c r="G1509" s="5"/>
      <c r="H1509" s="5"/>
      <c r="I1509" s="5"/>
      <c r="J1509" s="5"/>
      <c r="K1509" s="5"/>
      <c r="L1509" s="5"/>
      <c r="M1509" s="5"/>
      <c r="N1509" s="5"/>
      <c r="O1509" s="5"/>
      <c r="P1509" s="5"/>
      <c r="Q1509" s="5"/>
      <c r="R1509" s="5"/>
      <c r="S1509" s="5"/>
      <c r="T1509" s="5"/>
      <c r="U1509" s="5"/>
      <c r="V1509" s="5"/>
      <c r="W1509" s="5"/>
      <c r="X1509" s="5"/>
      <c r="Y1509" s="5"/>
      <c r="Z1509" s="5"/>
    </row>
    <row r="1510">
      <c r="A1510" s="13" t="str">
        <f>HYPERLINK("http://sigilathenaeum.tumblr.com/post/140639243692","I am worthy of love")</f>
        <v>I am worthy of love</v>
      </c>
      <c r="B1510" s="9" t="s">
        <v>1578</v>
      </c>
      <c r="C1510" s="5"/>
      <c r="D1510" s="5"/>
      <c r="E1510" s="5"/>
      <c r="F1510" s="5"/>
      <c r="G1510" s="5"/>
      <c r="H1510" s="5"/>
      <c r="I1510" s="5"/>
      <c r="J1510" s="5"/>
      <c r="K1510" s="5"/>
      <c r="L1510" s="5"/>
      <c r="M1510" s="5"/>
      <c r="N1510" s="5"/>
      <c r="O1510" s="5"/>
      <c r="P1510" s="5"/>
      <c r="Q1510" s="5"/>
      <c r="R1510" s="5"/>
      <c r="S1510" s="5"/>
      <c r="T1510" s="5"/>
      <c r="U1510" s="5"/>
      <c r="V1510" s="5"/>
      <c r="W1510" s="5"/>
      <c r="X1510" s="5"/>
      <c r="Y1510" s="5"/>
      <c r="Z1510" s="5"/>
    </row>
    <row r="1511">
      <c r="A1511" s="13" t="str">
        <f>HYPERLINK("http://sigilathenaeum.tumblr.com/post/138878686017","I accept the love I deserve for the highest good of my well being")</f>
        <v>I accept the love I deserve for the highest good of my well being</v>
      </c>
      <c r="B1511" s="9" t="s">
        <v>1579</v>
      </c>
      <c r="C1511" s="5"/>
      <c r="D1511" s="5"/>
      <c r="E1511" s="5"/>
      <c r="F1511" s="5"/>
      <c r="G1511" s="5"/>
      <c r="H1511" s="5"/>
      <c r="I1511" s="5"/>
      <c r="J1511" s="5"/>
      <c r="K1511" s="5"/>
      <c r="L1511" s="5"/>
      <c r="M1511" s="5"/>
      <c r="N1511" s="5"/>
      <c r="O1511" s="5"/>
      <c r="P1511" s="5"/>
      <c r="Q1511" s="5"/>
      <c r="R1511" s="5"/>
      <c r="S1511" s="5"/>
      <c r="T1511" s="5"/>
      <c r="U1511" s="5"/>
      <c r="V1511" s="5"/>
      <c r="W1511" s="5"/>
      <c r="X1511" s="5"/>
      <c r="Y1511" s="5"/>
      <c r="Z1511" s="5"/>
    </row>
    <row r="1512">
      <c r="A1512" s="13" t="str">
        <f>HYPERLINK("http://sigilathenaeum.tumblr.com/post/138944921852","I do not need love")</f>
        <v>I do not need love</v>
      </c>
      <c r="B1512" s="9" t="s">
        <v>1580</v>
      </c>
      <c r="C1512" s="5"/>
      <c r="D1512" s="5"/>
      <c r="E1512" s="5"/>
      <c r="F1512" s="5"/>
      <c r="G1512" s="5"/>
      <c r="H1512" s="5"/>
      <c r="I1512" s="5"/>
      <c r="J1512" s="5"/>
      <c r="K1512" s="5"/>
      <c r="L1512" s="5"/>
      <c r="M1512" s="5"/>
      <c r="N1512" s="5"/>
      <c r="O1512" s="5"/>
      <c r="P1512" s="5"/>
      <c r="Q1512" s="5"/>
      <c r="R1512" s="5"/>
      <c r="S1512" s="5"/>
      <c r="T1512" s="5"/>
      <c r="U1512" s="5"/>
      <c r="V1512" s="5"/>
      <c r="W1512" s="5"/>
      <c r="X1512" s="5"/>
      <c r="Y1512" s="5"/>
      <c r="Z1512" s="5"/>
    </row>
    <row r="1513">
      <c r="A1513" s="13" t="str">
        <f>HYPERLINK("http://sigilathenaeum.tumblr.com/post/131585265067","I will forgive myself")</f>
        <v>I will forgive myself</v>
      </c>
      <c r="B1513" s="9" t="s">
        <v>1581</v>
      </c>
      <c r="C1513" s="5"/>
      <c r="D1513" s="5"/>
      <c r="E1513" s="5"/>
      <c r="F1513" s="5"/>
      <c r="G1513" s="5"/>
      <c r="H1513" s="5"/>
      <c r="I1513" s="5"/>
      <c r="J1513" s="5"/>
      <c r="K1513" s="5"/>
      <c r="L1513" s="5"/>
      <c r="M1513" s="5"/>
      <c r="N1513" s="5"/>
      <c r="O1513" s="5"/>
      <c r="P1513" s="5"/>
      <c r="Q1513" s="5"/>
      <c r="R1513" s="5"/>
      <c r="S1513" s="5"/>
      <c r="T1513" s="5"/>
      <c r="U1513" s="5"/>
      <c r="V1513" s="5"/>
      <c r="W1513" s="5"/>
      <c r="X1513" s="5"/>
      <c r="Y1513" s="5"/>
      <c r="Z1513" s="5"/>
    </row>
    <row r="1514">
      <c r="A1514" s="13" t="str">
        <f>HYPERLINK("http://sigilathenaeum.tumblr.com/post/140639405952","I do not feel guilty for saying no")</f>
        <v>I do not feel guilty for saying no</v>
      </c>
      <c r="B1514" s="9" t="s">
        <v>1226</v>
      </c>
      <c r="C1514" s="5"/>
      <c r="D1514" s="5"/>
      <c r="E1514" s="5"/>
      <c r="F1514" s="5"/>
      <c r="G1514" s="5"/>
      <c r="H1514" s="5"/>
      <c r="I1514" s="5"/>
      <c r="J1514" s="5"/>
      <c r="K1514" s="5"/>
      <c r="L1514" s="5"/>
      <c r="M1514" s="5"/>
      <c r="N1514" s="5"/>
      <c r="O1514" s="5"/>
      <c r="P1514" s="5"/>
      <c r="Q1514" s="5"/>
      <c r="R1514" s="5"/>
      <c r="S1514" s="5"/>
      <c r="T1514" s="5"/>
      <c r="U1514" s="5"/>
      <c r="V1514" s="5"/>
      <c r="W1514" s="5"/>
      <c r="X1514" s="5"/>
      <c r="Y1514" s="5"/>
      <c r="Z1514" s="5"/>
    </row>
    <row r="1515">
      <c r="A1515" s="13" t="str">
        <f>HYPERLINK("http://sigilathenaeum.tumblr.com/post/139403584442","I trust in myself")</f>
        <v>I trust in myself</v>
      </c>
      <c r="B1515" s="9" t="s">
        <v>1582</v>
      </c>
      <c r="C1515" s="5"/>
      <c r="D1515" s="5"/>
      <c r="E1515" s="5"/>
      <c r="F1515" s="5"/>
      <c r="G1515" s="5"/>
      <c r="H1515" s="5"/>
      <c r="I1515" s="5"/>
      <c r="J1515" s="5"/>
      <c r="K1515" s="5"/>
      <c r="L1515" s="5"/>
      <c r="M1515" s="5"/>
      <c r="N1515" s="5"/>
      <c r="O1515" s="5"/>
      <c r="P1515" s="5"/>
      <c r="Q1515" s="5"/>
      <c r="R1515" s="5"/>
      <c r="S1515" s="5"/>
      <c r="T1515" s="5"/>
      <c r="U1515" s="5"/>
      <c r="V1515" s="5"/>
      <c r="W1515" s="5"/>
      <c r="X1515" s="5"/>
      <c r="Y1515" s="5"/>
      <c r="Z1515" s="5"/>
    </row>
    <row r="1516">
      <c r="A1516" s="10" t="str">
        <f>HYPERLINK("http://sigilathenaeum.tumblr.com/post/167499622645","I am not easily offended")</f>
        <v>I am not easily offended</v>
      </c>
      <c r="B1516" s="9" t="s">
        <v>1583</v>
      </c>
      <c r="C1516" s="5"/>
      <c r="D1516" s="4" t="s">
        <v>6</v>
      </c>
      <c r="E1516" s="5"/>
      <c r="F1516" s="5"/>
      <c r="G1516" s="5"/>
      <c r="H1516" s="5"/>
      <c r="I1516" s="5"/>
      <c r="J1516" s="5"/>
      <c r="K1516" s="5"/>
      <c r="L1516" s="5"/>
      <c r="M1516" s="5"/>
      <c r="N1516" s="5"/>
      <c r="O1516" s="5"/>
      <c r="P1516" s="5"/>
      <c r="Q1516" s="5"/>
      <c r="R1516" s="5"/>
      <c r="S1516" s="5"/>
      <c r="T1516" s="5"/>
      <c r="U1516" s="5"/>
      <c r="V1516" s="5"/>
      <c r="W1516" s="5"/>
      <c r="X1516" s="5"/>
      <c r="Y1516" s="5"/>
      <c r="Z1516" s="5"/>
    </row>
    <row r="1517">
      <c r="A1517" s="13" t="str">
        <f>HYPERLINK("http://sigilathenaeum.tumblr.com/post/139403492397","My emotions empower me")</f>
        <v>My emotions empower me</v>
      </c>
      <c r="B1517" s="9" t="s">
        <v>1584</v>
      </c>
      <c r="C1517" s="5"/>
      <c r="D1517" s="5"/>
      <c r="E1517" s="5"/>
      <c r="F1517" s="5"/>
      <c r="G1517" s="5"/>
      <c r="H1517" s="5"/>
      <c r="I1517" s="5"/>
      <c r="J1517" s="5"/>
      <c r="K1517" s="5"/>
      <c r="L1517" s="5"/>
      <c r="M1517" s="5"/>
      <c r="N1517" s="5"/>
      <c r="O1517" s="5"/>
      <c r="P1517" s="5"/>
      <c r="Q1517" s="5"/>
      <c r="R1517" s="5"/>
      <c r="S1517" s="5"/>
      <c r="T1517" s="5"/>
      <c r="U1517" s="5"/>
      <c r="V1517" s="5"/>
      <c r="W1517" s="5"/>
      <c r="X1517" s="5"/>
      <c r="Y1517" s="5"/>
      <c r="Z1517" s="5"/>
    </row>
    <row r="1518">
      <c r="A1518" s="13" t="str">
        <f>HYPERLINK("http://sigilathenaeum.tumblr.com/post/137600320162","My only duty is to myself")</f>
        <v>My only duty is to myself</v>
      </c>
      <c r="B1518" s="9" t="s">
        <v>1585</v>
      </c>
      <c r="C1518" s="5"/>
      <c r="D1518" s="5"/>
      <c r="E1518" s="5"/>
      <c r="F1518" s="5"/>
      <c r="G1518" s="5"/>
      <c r="H1518" s="5"/>
      <c r="I1518" s="5"/>
      <c r="J1518" s="5"/>
      <c r="K1518" s="5"/>
      <c r="L1518" s="5"/>
      <c r="M1518" s="5"/>
      <c r="N1518" s="5"/>
      <c r="O1518" s="5"/>
      <c r="P1518" s="5"/>
      <c r="Q1518" s="5"/>
      <c r="R1518" s="5"/>
      <c r="S1518" s="5"/>
      <c r="T1518" s="5"/>
      <c r="U1518" s="5"/>
      <c r="V1518" s="5"/>
      <c r="W1518" s="5"/>
      <c r="X1518" s="5"/>
      <c r="Y1518" s="5"/>
      <c r="Z1518" s="5"/>
    </row>
    <row r="1519">
      <c r="A1519" s="13" t="str">
        <f>HYPERLINK("http://sigilathenaeum.tumblr.com/post/138582932512","My body is a temple to myself")</f>
        <v>My body is a temple to myself</v>
      </c>
      <c r="B1519" s="9" t="s">
        <v>1586</v>
      </c>
      <c r="C1519" s="5"/>
      <c r="D1519" s="5"/>
      <c r="E1519" s="5"/>
      <c r="F1519" s="5"/>
      <c r="G1519" s="5"/>
      <c r="H1519" s="5"/>
      <c r="I1519" s="5"/>
      <c r="J1519" s="5"/>
      <c r="K1519" s="5"/>
      <c r="L1519" s="5"/>
      <c r="M1519" s="5"/>
      <c r="N1519" s="5"/>
      <c r="O1519" s="5"/>
      <c r="P1519" s="5"/>
      <c r="Q1519" s="5"/>
      <c r="R1519" s="5"/>
      <c r="S1519" s="5"/>
      <c r="T1519" s="5"/>
      <c r="U1519" s="5"/>
      <c r="V1519" s="5"/>
      <c r="W1519" s="5"/>
      <c r="X1519" s="5"/>
      <c r="Y1519" s="5"/>
      <c r="Z1519" s="5"/>
    </row>
    <row r="1520">
      <c r="A1520" s="13" t="str">
        <f>HYPERLINK("http://sigilathenaeum.tumblr.com/post/139326222442","I am happy in my own company")</f>
        <v>I am happy in my own company</v>
      </c>
      <c r="B1520" s="9" t="s">
        <v>1587</v>
      </c>
      <c r="C1520" s="5"/>
      <c r="D1520" s="5"/>
      <c r="E1520" s="5"/>
      <c r="F1520" s="5"/>
      <c r="G1520" s="5"/>
      <c r="H1520" s="5"/>
      <c r="I1520" s="5"/>
      <c r="J1520" s="5"/>
      <c r="K1520" s="5"/>
      <c r="L1520" s="5"/>
      <c r="M1520" s="5"/>
      <c r="N1520" s="5"/>
      <c r="O1520" s="5"/>
      <c r="P1520" s="5"/>
      <c r="Q1520" s="5"/>
      <c r="R1520" s="5"/>
      <c r="S1520" s="5"/>
      <c r="T1520" s="5"/>
      <c r="U1520" s="5"/>
      <c r="V1520" s="5"/>
      <c r="W1520" s="5"/>
      <c r="X1520" s="5"/>
      <c r="Y1520" s="5"/>
      <c r="Z1520" s="5"/>
    </row>
    <row r="1521">
      <c r="A1521" s="13" t="str">
        <f>HYPERLINK("http://sigilathenaeum.tumblr.com/post/133160295877","I love you but I have to love myself more")</f>
        <v>I love you but I have to love myself more</v>
      </c>
      <c r="B1521" s="9" t="s">
        <v>1588</v>
      </c>
      <c r="C1521" s="5"/>
      <c r="D1521" s="5"/>
      <c r="E1521" s="5"/>
      <c r="F1521" s="5"/>
      <c r="G1521" s="5"/>
      <c r="H1521" s="5"/>
      <c r="I1521" s="5"/>
      <c r="J1521" s="5"/>
      <c r="K1521" s="5"/>
      <c r="L1521" s="5"/>
      <c r="M1521" s="5"/>
      <c r="N1521" s="5"/>
      <c r="O1521" s="5"/>
      <c r="P1521" s="5"/>
      <c r="Q1521" s="5"/>
      <c r="R1521" s="5"/>
      <c r="S1521" s="5"/>
      <c r="T1521" s="5"/>
      <c r="U1521" s="5"/>
      <c r="V1521" s="5"/>
      <c r="W1521" s="5"/>
      <c r="X1521" s="5"/>
      <c r="Y1521" s="5"/>
      <c r="Z1521" s="5"/>
    </row>
    <row r="1522">
      <c r="A1522" s="13" t="str">
        <f>HYPERLINK("http://sigilathenaeum.tumblr.com/post/133434251337","My self worth is not determined by my loneliness")</f>
        <v>My self worth is not determined by my loneliness</v>
      </c>
      <c r="B1522" s="9" t="s">
        <v>1589</v>
      </c>
      <c r="C1522" s="5"/>
      <c r="D1522" s="5"/>
      <c r="E1522" s="5"/>
      <c r="F1522" s="5"/>
      <c r="G1522" s="5"/>
      <c r="H1522" s="5"/>
      <c r="I1522" s="5"/>
      <c r="J1522" s="5"/>
      <c r="K1522" s="5"/>
      <c r="L1522" s="5"/>
      <c r="M1522" s="5"/>
      <c r="N1522" s="5"/>
      <c r="O1522" s="5"/>
      <c r="P1522" s="5"/>
      <c r="Q1522" s="5"/>
      <c r="R1522" s="5"/>
      <c r="S1522" s="5"/>
      <c r="T1522" s="5"/>
      <c r="U1522" s="5"/>
      <c r="V1522" s="5"/>
      <c r="W1522" s="5"/>
      <c r="X1522" s="5"/>
      <c r="Y1522" s="5"/>
      <c r="Z1522" s="5"/>
    </row>
    <row r="1523">
      <c r="A1523" s="13" t="str">
        <f>HYPERLINK("http://sigilathenaeum.tumblr.com/post/133434251337","My body is mine and I do not need anyone else to validate it")</f>
        <v>My body is mine and I do not need anyone else to validate it</v>
      </c>
      <c r="B1523" s="9" t="s">
        <v>1589</v>
      </c>
      <c r="C1523" s="5"/>
      <c r="D1523" s="5"/>
      <c r="E1523" s="5"/>
      <c r="F1523" s="5"/>
      <c r="G1523" s="5"/>
      <c r="H1523" s="5"/>
      <c r="I1523" s="5"/>
      <c r="J1523" s="5"/>
      <c r="K1523" s="5"/>
      <c r="L1523" s="5"/>
      <c r="M1523" s="5"/>
      <c r="N1523" s="5"/>
      <c r="O1523" s="5"/>
      <c r="P1523" s="5"/>
      <c r="Q1523" s="5"/>
      <c r="R1523" s="5"/>
      <c r="S1523" s="5"/>
      <c r="T1523" s="5"/>
      <c r="U1523" s="5"/>
      <c r="V1523" s="5"/>
      <c r="W1523" s="5"/>
      <c r="X1523" s="5"/>
      <c r="Y1523" s="5"/>
      <c r="Z1523" s="5"/>
    </row>
    <row r="1524">
      <c r="A1524" s="13" t="str">
        <f>HYPERLINK("http://sigilathenaeum.tumblr.com/post/131920263147","I see the good things in life and in myself")</f>
        <v>I see the good things in life and in myself</v>
      </c>
      <c r="B1524" s="9" t="s">
        <v>1590</v>
      </c>
      <c r="C1524" s="5"/>
      <c r="D1524" s="5"/>
      <c r="E1524" s="5"/>
      <c r="F1524" s="5"/>
      <c r="G1524" s="5"/>
      <c r="H1524" s="5"/>
      <c r="I1524" s="5"/>
      <c r="J1524" s="5"/>
      <c r="K1524" s="5"/>
      <c r="L1524" s="5"/>
      <c r="M1524" s="5"/>
      <c r="N1524" s="5"/>
      <c r="O1524" s="5"/>
      <c r="P1524" s="5"/>
      <c r="Q1524" s="5"/>
      <c r="R1524" s="5"/>
      <c r="S1524" s="5"/>
      <c r="T1524" s="5"/>
      <c r="U1524" s="5"/>
      <c r="V1524" s="5"/>
      <c r="W1524" s="5"/>
      <c r="X1524" s="5"/>
      <c r="Y1524" s="5"/>
      <c r="Z1524" s="5"/>
    </row>
    <row r="1525">
      <c r="A1525" s="10" t="str">
        <f>HYPERLINK("http://sigilathenaeum.tumblr.com/post/174511434139","I see the bright side of life")</f>
        <v>I see the bright side of life</v>
      </c>
      <c r="B1525" s="9" t="s">
        <v>1591</v>
      </c>
      <c r="C1525" s="5"/>
      <c r="D1525" s="4" t="s">
        <v>6</v>
      </c>
      <c r="E1525" s="5"/>
      <c r="F1525" s="5"/>
      <c r="G1525" s="5"/>
      <c r="H1525" s="5"/>
      <c r="I1525" s="5"/>
      <c r="J1525" s="5"/>
      <c r="K1525" s="5"/>
      <c r="L1525" s="5"/>
      <c r="M1525" s="5"/>
      <c r="N1525" s="5"/>
      <c r="O1525" s="5"/>
      <c r="P1525" s="5"/>
      <c r="Q1525" s="5"/>
      <c r="R1525" s="5"/>
      <c r="S1525" s="5"/>
      <c r="T1525" s="5"/>
      <c r="U1525" s="5"/>
      <c r="V1525" s="5"/>
      <c r="W1525" s="5"/>
      <c r="X1525" s="5"/>
      <c r="Y1525" s="5"/>
      <c r="Z1525" s="5"/>
    </row>
    <row r="1526">
      <c r="A1526" s="13" t="str">
        <f>HYPERLINK("http://sigilathenaeum.tumblr.com/post/132244118042","I allow myself to be content in the current moment")</f>
        <v>I allow myself to be content in the current moment</v>
      </c>
      <c r="B1526" s="9" t="s">
        <v>1592</v>
      </c>
      <c r="C1526" s="5"/>
      <c r="D1526" s="5"/>
      <c r="E1526" s="5"/>
      <c r="F1526" s="5"/>
      <c r="G1526" s="5"/>
      <c r="H1526" s="5"/>
      <c r="I1526" s="5"/>
      <c r="J1526" s="5"/>
      <c r="K1526" s="5"/>
      <c r="L1526" s="5"/>
      <c r="M1526" s="5"/>
      <c r="N1526" s="5"/>
      <c r="O1526" s="5"/>
      <c r="P1526" s="5"/>
      <c r="Q1526" s="5"/>
      <c r="R1526" s="5"/>
      <c r="S1526" s="5"/>
      <c r="T1526" s="5"/>
      <c r="U1526" s="5"/>
      <c r="V1526" s="5"/>
      <c r="W1526" s="5"/>
      <c r="X1526" s="5"/>
      <c r="Y1526" s="5"/>
      <c r="Z1526" s="5"/>
    </row>
    <row r="1527">
      <c r="A1527" s="13" t="str">
        <f>HYPERLINK("http://sigilathenaeum.tumblr.com/post/133039705667","I have high levels of self-esteem and negative forces do not impact me")</f>
        <v>I have high levels of self-esteem and negative forces do not impact me</v>
      </c>
      <c r="B1527" s="9" t="s">
        <v>1593</v>
      </c>
      <c r="C1527" s="5"/>
      <c r="D1527" s="5"/>
      <c r="E1527" s="5"/>
      <c r="F1527" s="5"/>
      <c r="G1527" s="5"/>
      <c r="H1527" s="5"/>
      <c r="I1527" s="5"/>
      <c r="J1527" s="5"/>
      <c r="K1527" s="5"/>
      <c r="L1527" s="5"/>
      <c r="M1527" s="5"/>
      <c r="N1527" s="5"/>
      <c r="O1527" s="5"/>
      <c r="P1527" s="5"/>
      <c r="Q1527" s="5"/>
      <c r="R1527" s="5"/>
      <c r="S1527" s="5"/>
      <c r="T1527" s="5"/>
      <c r="U1527" s="5"/>
      <c r="V1527" s="5"/>
      <c r="W1527" s="5"/>
      <c r="X1527" s="5"/>
      <c r="Y1527" s="5"/>
      <c r="Z1527" s="5"/>
    </row>
    <row r="1528">
      <c r="A1528" s="13" t="str">
        <f>HYPERLINK("http://sigilathenaeum.tumblr.com/post/161057068494","I feel like myself")</f>
        <v>I feel like myself</v>
      </c>
      <c r="B1528" s="9" t="s">
        <v>1594</v>
      </c>
      <c r="C1528" s="5"/>
      <c r="D1528" s="5"/>
      <c r="E1528" s="5"/>
      <c r="F1528" s="5"/>
      <c r="G1528" s="5"/>
      <c r="H1528" s="5"/>
      <c r="I1528" s="5"/>
      <c r="J1528" s="5"/>
      <c r="K1528" s="5"/>
      <c r="L1528" s="5"/>
      <c r="M1528" s="5"/>
      <c r="N1528" s="5"/>
      <c r="O1528" s="5"/>
      <c r="P1528" s="5"/>
      <c r="Q1528" s="5"/>
      <c r="R1528" s="5"/>
      <c r="S1528" s="5"/>
      <c r="T1528" s="5"/>
      <c r="U1528" s="5"/>
      <c r="V1528" s="5"/>
      <c r="W1528" s="5"/>
      <c r="X1528" s="5"/>
      <c r="Y1528" s="5"/>
      <c r="Z1528" s="5"/>
    </row>
    <row r="1529">
      <c r="A1529" s="13" t="str">
        <f>HYPERLINK("http://sigilathenaeum.tumblr.com/post/154441917702","I am a distinct individual")</f>
        <v>I am a distinct individual</v>
      </c>
      <c r="B1529" s="9" t="s">
        <v>1595</v>
      </c>
      <c r="C1529" s="5"/>
      <c r="D1529" s="5"/>
      <c r="E1529" s="5"/>
      <c r="F1529" s="5"/>
      <c r="G1529" s="5"/>
      <c r="H1529" s="5"/>
      <c r="I1529" s="5"/>
      <c r="J1529" s="5"/>
      <c r="K1529" s="5"/>
      <c r="L1529" s="5"/>
      <c r="M1529" s="5"/>
      <c r="N1529" s="5"/>
      <c r="O1529" s="5"/>
      <c r="P1529" s="5"/>
      <c r="Q1529" s="5"/>
      <c r="R1529" s="5"/>
      <c r="S1529" s="5"/>
      <c r="T1529" s="5"/>
      <c r="U1529" s="5"/>
      <c r="V1529" s="5"/>
      <c r="W1529" s="5"/>
      <c r="X1529" s="5"/>
      <c r="Y1529" s="5"/>
      <c r="Z1529" s="5"/>
    </row>
    <row r="1530">
      <c r="A1530" s="13" t="str">
        <f>HYPERLINK("http://sigilathenaeum.tumblr.com/post/133733150482","I am strong and brave")</f>
        <v>I am strong and brave</v>
      </c>
      <c r="B1530" s="9" t="s">
        <v>1596</v>
      </c>
      <c r="C1530" s="5"/>
      <c r="D1530" s="5"/>
      <c r="E1530" s="5"/>
      <c r="F1530" s="5"/>
      <c r="G1530" s="5"/>
      <c r="H1530" s="5"/>
      <c r="I1530" s="5"/>
      <c r="J1530" s="5"/>
      <c r="K1530" s="5"/>
      <c r="L1530" s="5"/>
      <c r="M1530" s="5"/>
      <c r="N1530" s="5"/>
      <c r="O1530" s="5"/>
      <c r="P1530" s="5"/>
      <c r="Q1530" s="5"/>
      <c r="R1530" s="5"/>
      <c r="S1530" s="5"/>
      <c r="T1530" s="5"/>
      <c r="U1530" s="5"/>
      <c r="V1530" s="5"/>
      <c r="W1530" s="5"/>
      <c r="X1530" s="5"/>
      <c r="Y1530" s="5"/>
      <c r="Z1530" s="5"/>
    </row>
    <row r="1531">
      <c r="A1531" s="13" t="str">
        <f>HYPERLINK("http://sigilathenaeum.tumblr.com/post/134660504152","I am enough")</f>
        <v>I am enough</v>
      </c>
      <c r="B1531" s="9" t="s">
        <v>1597</v>
      </c>
      <c r="C1531" s="5"/>
      <c r="D1531" s="5"/>
      <c r="E1531" s="5"/>
      <c r="F1531" s="5"/>
      <c r="G1531" s="5"/>
      <c r="H1531" s="5"/>
      <c r="I1531" s="5"/>
      <c r="J1531" s="5"/>
      <c r="K1531" s="5"/>
      <c r="L1531" s="5"/>
      <c r="M1531" s="5"/>
      <c r="N1531" s="5"/>
      <c r="O1531" s="5"/>
      <c r="P1531" s="5"/>
      <c r="Q1531" s="5"/>
      <c r="R1531" s="5"/>
      <c r="S1531" s="5"/>
      <c r="T1531" s="5"/>
      <c r="U1531" s="5"/>
      <c r="V1531" s="5"/>
      <c r="W1531" s="5"/>
      <c r="X1531" s="5"/>
      <c r="Y1531" s="5"/>
      <c r="Z1531" s="5"/>
    </row>
    <row r="1532">
      <c r="A1532" s="10" t="str">
        <f>HYPERLINK("http://sigilathenaeum.tumblr.com/post/154441405584","I am enough for myself")</f>
        <v>I am enough for myself</v>
      </c>
      <c r="B1532" s="9" t="s">
        <v>1552</v>
      </c>
      <c r="C1532" s="5"/>
      <c r="D1532" s="5"/>
      <c r="E1532" s="5"/>
      <c r="F1532" s="5"/>
      <c r="G1532" s="5"/>
      <c r="H1532" s="5"/>
      <c r="I1532" s="5"/>
      <c r="J1532" s="5"/>
      <c r="K1532" s="5"/>
      <c r="L1532" s="5"/>
      <c r="M1532" s="5"/>
      <c r="N1532" s="5"/>
      <c r="O1532" s="5"/>
      <c r="P1532" s="5"/>
      <c r="Q1532" s="5"/>
      <c r="R1532" s="5"/>
      <c r="S1532" s="5"/>
      <c r="T1532" s="5"/>
      <c r="U1532" s="5"/>
      <c r="V1532" s="5"/>
      <c r="W1532" s="5"/>
      <c r="X1532" s="5"/>
      <c r="Y1532" s="5"/>
      <c r="Z1532" s="5"/>
    </row>
    <row r="1533">
      <c r="A1533" s="10" t="str">
        <f>HYPERLINK("http://sigilathenaeum.tumblr.com/post/146088883635","I belong here")</f>
        <v>I belong here</v>
      </c>
      <c r="B1533" s="9" t="s">
        <v>1598</v>
      </c>
      <c r="C1533" s="5"/>
      <c r="D1533" s="5"/>
      <c r="E1533" s="5"/>
      <c r="F1533" s="5"/>
      <c r="G1533" s="5"/>
      <c r="H1533" s="5"/>
      <c r="I1533" s="5"/>
      <c r="J1533" s="5"/>
      <c r="K1533" s="5"/>
      <c r="L1533" s="5"/>
      <c r="M1533" s="5"/>
      <c r="N1533" s="5"/>
      <c r="O1533" s="5"/>
      <c r="P1533" s="5"/>
      <c r="Q1533" s="5"/>
      <c r="R1533" s="5"/>
      <c r="S1533" s="5"/>
      <c r="T1533" s="5"/>
      <c r="U1533" s="5"/>
      <c r="V1533" s="5"/>
      <c r="W1533" s="5"/>
      <c r="X1533" s="5"/>
      <c r="Y1533" s="5"/>
      <c r="Z1533" s="5"/>
    </row>
    <row r="1534">
      <c r="A1534" s="13" t="str">
        <f>HYPERLINK("http://sigilathenaeum.tumblr.com/post/137627671602","I will be better than I was")</f>
        <v>I will be better than I was</v>
      </c>
      <c r="B1534" s="9" t="s">
        <v>1599</v>
      </c>
      <c r="C1534" s="5"/>
      <c r="D1534" s="5"/>
      <c r="E1534" s="5"/>
      <c r="F1534" s="5"/>
      <c r="G1534" s="5"/>
      <c r="H1534" s="5"/>
      <c r="I1534" s="5"/>
      <c r="J1534" s="5"/>
      <c r="K1534" s="5"/>
      <c r="L1534" s="5"/>
      <c r="M1534" s="5"/>
      <c r="N1534" s="5"/>
      <c r="O1534" s="5"/>
      <c r="P1534" s="5"/>
      <c r="Q1534" s="5"/>
      <c r="R1534" s="5"/>
      <c r="S1534" s="5"/>
      <c r="T1534" s="5"/>
      <c r="U1534" s="5"/>
      <c r="V1534" s="5"/>
      <c r="W1534" s="5"/>
      <c r="X1534" s="5"/>
      <c r="Y1534" s="5"/>
      <c r="Z1534" s="5"/>
    </row>
    <row r="1535">
      <c r="A1535" s="8" t="s">
        <v>1600</v>
      </c>
      <c r="B1535" s="9" t="s">
        <v>1601</v>
      </c>
      <c r="C1535" s="5"/>
      <c r="D1535" s="4" t="s">
        <v>6</v>
      </c>
      <c r="E1535" s="5"/>
      <c r="F1535" s="5"/>
      <c r="G1535" s="5"/>
      <c r="H1535" s="5"/>
      <c r="I1535" s="5"/>
      <c r="J1535" s="5"/>
      <c r="K1535" s="5"/>
      <c r="L1535" s="5"/>
      <c r="M1535" s="5"/>
      <c r="N1535" s="5"/>
      <c r="O1535" s="5"/>
      <c r="P1535" s="5"/>
      <c r="Q1535" s="5"/>
      <c r="R1535" s="5"/>
      <c r="S1535" s="5"/>
      <c r="T1535" s="5"/>
      <c r="U1535" s="5"/>
      <c r="V1535" s="5"/>
      <c r="W1535" s="5"/>
      <c r="X1535" s="5"/>
      <c r="Y1535" s="5"/>
      <c r="Z1535" s="5"/>
    </row>
    <row r="1536">
      <c r="A1536" s="8" t="s">
        <v>1602</v>
      </c>
      <c r="B1536" s="9" t="s">
        <v>1601</v>
      </c>
      <c r="C1536" s="5"/>
      <c r="D1536" s="4" t="s">
        <v>6</v>
      </c>
      <c r="E1536" s="5"/>
      <c r="F1536" s="5"/>
      <c r="G1536" s="5"/>
      <c r="H1536" s="5"/>
      <c r="I1536" s="5"/>
      <c r="J1536" s="5"/>
      <c r="K1536" s="5"/>
      <c r="L1536" s="5"/>
      <c r="M1536" s="5"/>
      <c r="N1536" s="5"/>
      <c r="O1536" s="5"/>
      <c r="P1536" s="5"/>
      <c r="Q1536" s="5"/>
      <c r="R1536" s="5"/>
      <c r="S1536" s="5"/>
      <c r="T1536" s="5"/>
      <c r="U1536" s="5"/>
      <c r="V1536" s="5"/>
      <c r="W1536" s="5"/>
      <c r="X1536" s="5"/>
      <c r="Y1536" s="5"/>
      <c r="Z1536" s="5"/>
    </row>
    <row r="1537">
      <c r="A1537" s="10" t="str">
        <f>HYPERLINK("http://sigilathenaeum.tumblr.com/post/155908401034","I am outwardly exuberant")</f>
        <v>I am outwardly exuberant</v>
      </c>
      <c r="B1537" s="13" t="s">
        <v>1603</v>
      </c>
      <c r="C1537" s="5"/>
      <c r="D1537" s="5"/>
      <c r="E1537" s="5"/>
      <c r="F1537" s="5"/>
      <c r="G1537" s="5"/>
      <c r="H1537" s="5"/>
      <c r="I1537" s="5"/>
      <c r="J1537" s="5"/>
      <c r="K1537" s="5"/>
      <c r="L1537" s="5"/>
      <c r="M1537" s="5"/>
      <c r="N1537" s="5"/>
      <c r="O1537" s="5"/>
      <c r="P1537" s="5"/>
      <c r="Q1537" s="5"/>
      <c r="R1537" s="5"/>
      <c r="S1537" s="5"/>
      <c r="T1537" s="5"/>
      <c r="U1537" s="5"/>
      <c r="V1537" s="5"/>
      <c r="W1537" s="5"/>
      <c r="X1537" s="5"/>
      <c r="Y1537" s="5"/>
      <c r="Z1537" s="5"/>
    </row>
    <row r="1538">
      <c r="A1538" s="10" t="str">
        <f>HYPERLINK("http://sigilathenaeum.tumblr.com/post/155908401034","I do not hesitate to do good deeds")</f>
        <v>I do not hesitate to do good deeds</v>
      </c>
      <c r="B1538" s="13" t="s">
        <v>1603</v>
      </c>
      <c r="C1538" s="5"/>
      <c r="D1538" s="5"/>
      <c r="E1538" s="5"/>
      <c r="F1538" s="5"/>
      <c r="G1538" s="5"/>
      <c r="H1538" s="5"/>
      <c r="I1538" s="5"/>
      <c r="J1538" s="5"/>
      <c r="K1538" s="5"/>
      <c r="L1538" s="5"/>
      <c r="M1538" s="5"/>
      <c r="N1538" s="5"/>
      <c r="O1538" s="5"/>
      <c r="P1538" s="5"/>
      <c r="Q1538" s="5"/>
      <c r="R1538" s="5"/>
      <c r="S1538" s="5"/>
      <c r="T1538" s="5"/>
      <c r="U1538" s="5"/>
      <c r="V1538" s="5"/>
      <c r="W1538" s="5"/>
      <c r="X1538" s="5"/>
      <c r="Y1538" s="5"/>
      <c r="Z1538" s="5"/>
    </row>
    <row r="1539">
      <c r="A1539" s="13" t="str">
        <f>HYPERLINK("http://sigilathenaeum.tumblr.com/post/155902877566","I am full of wisdom")</f>
        <v>I am full of wisdom</v>
      </c>
      <c r="B1539" s="13" t="s">
        <v>1604</v>
      </c>
      <c r="C1539" s="5"/>
      <c r="D1539" s="5"/>
      <c r="E1539" s="5"/>
      <c r="F1539" s="5"/>
      <c r="G1539" s="5"/>
      <c r="H1539" s="5"/>
      <c r="I1539" s="5"/>
      <c r="J1539" s="5"/>
      <c r="K1539" s="5"/>
      <c r="L1539" s="5"/>
      <c r="M1539" s="5"/>
      <c r="N1539" s="5"/>
      <c r="O1539" s="5"/>
      <c r="P1539" s="5"/>
      <c r="Q1539" s="5"/>
      <c r="R1539" s="5"/>
      <c r="S1539" s="5"/>
      <c r="T1539" s="5"/>
      <c r="U1539" s="5"/>
      <c r="V1539" s="5"/>
      <c r="W1539" s="5"/>
      <c r="X1539" s="5"/>
      <c r="Y1539" s="5"/>
      <c r="Z1539" s="5"/>
    </row>
    <row r="1540">
      <c r="A1540" s="13" t="str">
        <f>HYPERLINK("http://sigilathenaeum.tumblr.com/post/130721793382","I am grateful")</f>
        <v>I am grateful</v>
      </c>
      <c r="B1540" s="13" t="str">
        <f>HYPERLINK("http://sigilathenaeum.tumblr.com/post/130721793382","http://sigilathenaeum.tumblr.com/post/130721793382")</f>
        <v>http://sigilathenaeum.tumblr.com/post/130721793382</v>
      </c>
      <c r="C1540" s="5"/>
      <c r="D1540" s="5"/>
      <c r="E1540" s="5"/>
      <c r="F1540" s="5"/>
      <c r="G1540" s="5"/>
      <c r="H1540" s="5"/>
      <c r="I1540" s="5"/>
      <c r="J1540" s="5"/>
      <c r="K1540" s="5"/>
      <c r="L1540" s="5"/>
      <c r="M1540" s="5"/>
      <c r="N1540" s="5"/>
      <c r="O1540" s="5"/>
      <c r="P1540" s="5"/>
      <c r="Q1540" s="5"/>
      <c r="R1540" s="5"/>
      <c r="S1540" s="5"/>
      <c r="T1540" s="5"/>
      <c r="U1540" s="5"/>
      <c r="V1540" s="5"/>
      <c r="W1540" s="5"/>
      <c r="X1540" s="5"/>
      <c r="Y1540" s="5"/>
      <c r="Z1540" s="5"/>
    </row>
    <row r="1541">
      <c r="A1541" s="13" t="str">
        <f>HYPERLINK("http://sigilathenaeum.tumblr.com/post/131780012142","I am reliable")</f>
        <v>I am reliable</v>
      </c>
      <c r="B1541" s="9" t="s">
        <v>988</v>
      </c>
      <c r="C1541" s="5"/>
      <c r="D1541" s="5"/>
      <c r="E1541" s="5"/>
      <c r="F1541" s="5"/>
      <c r="G1541" s="5"/>
      <c r="H1541" s="5"/>
      <c r="I1541" s="5"/>
      <c r="J1541" s="5"/>
      <c r="K1541" s="5"/>
      <c r="L1541" s="5"/>
      <c r="M1541" s="5"/>
      <c r="N1541" s="5"/>
      <c r="O1541" s="5"/>
      <c r="P1541" s="5"/>
      <c r="Q1541" s="5"/>
      <c r="R1541" s="5"/>
      <c r="S1541" s="5"/>
      <c r="T1541" s="5"/>
      <c r="U1541" s="5"/>
      <c r="V1541" s="5"/>
      <c r="W1541" s="5"/>
      <c r="X1541" s="5"/>
      <c r="Y1541" s="5"/>
      <c r="Z1541" s="5"/>
    </row>
    <row r="1542">
      <c r="A1542" s="13" t="str">
        <f>HYPERLINK("http://sigilathenaeum.tumblr.com/post/138933457887","I am powerful")</f>
        <v>I am powerful</v>
      </c>
      <c r="B1542" s="9" t="s">
        <v>1605</v>
      </c>
      <c r="C1542" s="5"/>
      <c r="D1542" s="5"/>
      <c r="E1542" s="5"/>
      <c r="F1542" s="5"/>
      <c r="G1542" s="5"/>
      <c r="H1542" s="5"/>
      <c r="I1542" s="5"/>
      <c r="J1542" s="5"/>
      <c r="K1542" s="5"/>
      <c r="L1542" s="5"/>
      <c r="M1542" s="5"/>
      <c r="N1542" s="5"/>
      <c r="O1542" s="5"/>
      <c r="P1542" s="5"/>
      <c r="Q1542" s="5"/>
      <c r="R1542" s="5"/>
      <c r="S1542" s="5"/>
      <c r="T1542" s="5"/>
      <c r="U1542" s="5"/>
      <c r="V1542" s="5"/>
      <c r="W1542" s="5"/>
      <c r="X1542" s="5"/>
      <c r="Y1542" s="5"/>
      <c r="Z1542" s="5"/>
    </row>
    <row r="1543">
      <c r="A1543" s="13" t="str">
        <f>HYPERLINK("http://sigilathenaeum.tumblr.com/post/161905191050","I am powerful (different version)")</f>
        <v>I am powerful (different version)</v>
      </c>
      <c r="B1543" s="9" t="s">
        <v>1606</v>
      </c>
      <c r="C1543" s="5"/>
      <c r="D1543" s="5"/>
      <c r="E1543" s="5"/>
      <c r="F1543" s="5"/>
      <c r="G1543" s="5"/>
      <c r="H1543" s="5"/>
      <c r="I1543" s="5"/>
      <c r="J1543" s="5"/>
      <c r="K1543" s="5"/>
      <c r="L1543" s="5"/>
      <c r="M1543" s="5"/>
      <c r="N1543" s="5"/>
      <c r="O1543" s="5"/>
      <c r="P1543" s="5"/>
      <c r="Q1543" s="5"/>
      <c r="R1543" s="5"/>
      <c r="S1543" s="5"/>
      <c r="T1543" s="5"/>
      <c r="U1543" s="5"/>
      <c r="V1543" s="5"/>
      <c r="W1543" s="5"/>
      <c r="X1543" s="5"/>
      <c r="Y1543" s="5"/>
      <c r="Z1543" s="5"/>
    </row>
    <row r="1544">
      <c r="A1544" s="13" t="str">
        <f>HYPERLINK("http://sigilathenaeum.tumblr.com/post/130853041052","I am less selfish")</f>
        <v>I am less selfish</v>
      </c>
      <c r="B1544" s="9" t="s">
        <v>1607</v>
      </c>
      <c r="C1544" s="5"/>
      <c r="D1544" s="5"/>
      <c r="E1544" s="5"/>
      <c r="F1544" s="5"/>
      <c r="G1544" s="5"/>
      <c r="H1544" s="5"/>
      <c r="I1544" s="5"/>
      <c r="J1544" s="5"/>
      <c r="K1544" s="5"/>
      <c r="L1544" s="5"/>
      <c r="M1544" s="5"/>
      <c r="N1544" s="5"/>
      <c r="O1544" s="5"/>
      <c r="P1544" s="5"/>
      <c r="Q1544" s="5"/>
      <c r="R1544" s="5"/>
      <c r="S1544" s="5"/>
      <c r="T1544" s="5"/>
      <c r="U1544" s="5"/>
      <c r="V1544" s="5"/>
      <c r="W1544" s="5"/>
      <c r="X1544" s="5"/>
      <c r="Y1544" s="5"/>
      <c r="Z1544" s="5"/>
    </row>
    <row r="1545">
      <c r="A1545" s="13" t="str">
        <f>HYPERLINK("http://sigilathenaeum.tumblr.com/post/141496828507","I am not clingy")</f>
        <v>I am not clingy</v>
      </c>
      <c r="B1545" s="9" t="s">
        <v>1608</v>
      </c>
      <c r="C1545" s="5"/>
      <c r="D1545" s="5"/>
      <c r="E1545" s="5"/>
      <c r="F1545" s="5"/>
      <c r="G1545" s="5"/>
      <c r="H1545" s="5"/>
      <c r="I1545" s="5"/>
      <c r="J1545" s="5"/>
      <c r="K1545" s="5"/>
      <c r="L1545" s="5"/>
      <c r="M1545" s="5"/>
      <c r="N1545" s="5"/>
      <c r="O1545" s="5"/>
      <c r="P1545" s="5"/>
      <c r="Q1545" s="5"/>
      <c r="R1545" s="5"/>
      <c r="S1545" s="5"/>
      <c r="T1545" s="5"/>
      <c r="U1545" s="5"/>
      <c r="V1545" s="5"/>
      <c r="W1545" s="5"/>
      <c r="X1545" s="5"/>
      <c r="Y1545" s="5"/>
      <c r="Z1545" s="5"/>
    </row>
    <row r="1546">
      <c r="A1546" s="13" t="str">
        <f>HYPERLINK("http://sigilathenaeum.tumblr.com/post/141067695832","I am decisive")</f>
        <v>I am decisive</v>
      </c>
      <c r="B1546" s="9" t="s">
        <v>1609</v>
      </c>
      <c r="C1546" s="5"/>
      <c r="D1546" s="5"/>
      <c r="E1546" s="5"/>
      <c r="F1546" s="5"/>
      <c r="G1546" s="5"/>
      <c r="H1546" s="5"/>
      <c r="I1546" s="5"/>
      <c r="J1546" s="5"/>
      <c r="K1546" s="5"/>
      <c r="L1546" s="5"/>
      <c r="M1546" s="5"/>
      <c r="N1546" s="5"/>
      <c r="O1546" s="5"/>
      <c r="P1546" s="5"/>
      <c r="Q1546" s="5"/>
      <c r="R1546" s="5"/>
      <c r="S1546" s="5"/>
      <c r="T1546" s="5"/>
      <c r="U1546" s="5"/>
      <c r="V1546" s="5"/>
      <c r="W1546" s="5"/>
      <c r="X1546" s="5"/>
      <c r="Y1546" s="5"/>
      <c r="Z1546" s="5"/>
    </row>
    <row r="1547">
      <c r="A1547" s="10" t="str">
        <f>HYPERLINK("http://sigilathenaeum.tumblr.com/post/166302937438","I make fruitful decisions")</f>
        <v>I make fruitful decisions</v>
      </c>
      <c r="B1547" s="9" t="s">
        <v>1610</v>
      </c>
      <c r="C1547" s="5"/>
      <c r="D1547" s="4" t="s">
        <v>6</v>
      </c>
      <c r="E1547" s="5"/>
      <c r="F1547" s="5"/>
      <c r="G1547" s="5"/>
      <c r="H1547" s="5"/>
      <c r="I1547" s="5"/>
      <c r="J1547" s="5"/>
      <c r="K1547" s="5"/>
      <c r="L1547" s="5"/>
      <c r="M1547" s="5"/>
      <c r="N1547" s="5"/>
      <c r="O1547" s="5"/>
      <c r="P1547" s="5"/>
      <c r="Q1547" s="5"/>
      <c r="R1547" s="5"/>
      <c r="S1547" s="5"/>
      <c r="T1547" s="5"/>
      <c r="U1547" s="5"/>
      <c r="V1547" s="5"/>
      <c r="W1547" s="5"/>
      <c r="X1547" s="5"/>
      <c r="Y1547" s="5"/>
      <c r="Z1547" s="5"/>
    </row>
    <row r="1548">
      <c r="A1548" s="13" t="str">
        <f>HYPERLINK("http://sigilathenaeum.tumblr.com/post/129872527817","I have perfect timing")</f>
        <v>I have perfect timing</v>
      </c>
      <c r="B1548" s="9" t="s">
        <v>1611</v>
      </c>
      <c r="C1548" s="5"/>
      <c r="D1548" s="4" t="s">
        <v>6</v>
      </c>
      <c r="E1548" s="5"/>
      <c r="F1548" s="5"/>
      <c r="G1548" s="5"/>
      <c r="H1548" s="5"/>
      <c r="I1548" s="5"/>
      <c r="J1548" s="5"/>
      <c r="K1548" s="5"/>
      <c r="L1548" s="5"/>
      <c r="M1548" s="5"/>
      <c r="N1548" s="5"/>
      <c r="O1548" s="5"/>
      <c r="P1548" s="5"/>
      <c r="Q1548" s="5"/>
      <c r="R1548" s="5"/>
      <c r="S1548" s="5"/>
      <c r="T1548" s="5"/>
      <c r="U1548" s="5"/>
      <c r="V1548" s="5"/>
      <c r="W1548" s="5"/>
      <c r="X1548" s="5"/>
      <c r="Y1548" s="5"/>
      <c r="Z1548" s="5"/>
    </row>
    <row r="1549">
      <c r="A1549" s="13" t="str">
        <f>HYPERLINK("http://sigilathenaeum.tumblr.com/post/132372479237","I am self-disciplined")</f>
        <v>I am self-disciplined</v>
      </c>
      <c r="B1549" s="9" t="s">
        <v>1612</v>
      </c>
      <c r="C1549" s="5"/>
      <c r="D1549" s="5"/>
      <c r="E1549" s="5"/>
      <c r="F1549" s="5"/>
      <c r="G1549" s="5"/>
      <c r="H1549" s="5"/>
      <c r="I1549" s="5"/>
      <c r="J1549" s="5"/>
      <c r="K1549" s="5"/>
      <c r="L1549" s="5"/>
      <c r="M1549" s="5"/>
      <c r="N1549" s="5"/>
      <c r="O1549" s="5"/>
      <c r="P1549" s="5"/>
      <c r="Q1549" s="5"/>
      <c r="R1549" s="5"/>
      <c r="S1549" s="5"/>
      <c r="T1549" s="5"/>
      <c r="U1549" s="5"/>
      <c r="V1549" s="5"/>
      <c r="W1549" s="5"/>
      <c r="X1549" s="5"/>
      <c r="Y1549" s="5"/>
      <c r="Z1549" s="5"/>
    </row>
    <row r="1550">
      <c r="A1550" s="13" t="str">
        <f>HYPERLINK("http://sigilathenaeum.tumblr.com/post/134822130682","I can swallow my pride")</f>
        <v>I can swallow my pride</v>
      </c>
      <c r="B1550" s="9" t="s">
        <v>1201</v>
      </c>
      <c r="C1550" s="5"/>
      <c r="D1550" s="5"/>
      <c r="E1550" s="5"/>
      <c r="F1550" s="5"/>
      <c r="G1550" s="5"/>
      <c r="H1550" s="5"/>
      <c r="I1550" s="5"/>
      <c r="J1550" s="5"/>
      <c r="K1550" s="5"/>
      <c r="L1550" s="5"/>
      <c r="M1550" s="5"/>
      <c r="N1550" s="5"/>
      <c r="O1550" s="5"/>
      <c r="P1550" s="5"/>
      <c r="Q1550" s="5"/>
      <c r="R1550" s="5"/>
      <c r="S1550" s="5"/>
      <c r="T1550" s="5"/>
      <c r="U1550" s="5"/>
      <c r="V1550" s="5"/>
      <c r="W1550" s="5"/>
      <c r="X1550" s="5"/>
      <c r="Y1550" s="5"/>
      <c r="Z1550" s="5"/>
    </row>
    <row r="1551">
      <c r="A1551" s="13" t="str">
        <f>HYPERLINK("http://sigilathenaeum.tumblr.com/post/132372258022","I have the strength to break my bad habits")</f>
        <v>I have the strength to break my bad habits</v>
      </c>
      <c r="B1551" s="9" t="s">
        <v>1613</v>
      </c>
      <c r="C1551" s="5"/>
      <c r="D1551" s="5"/>
      <c r="E1551" s="5"/>
      <c r="F1551" s="5"/>
      <c r="G1551" s="5"/>
      <c r="H1551" s="5"/>
      <c r="I1551" s="5"/>
      <c r="J1551" s="5"/>
      <c r="K1551" s="5"/>
      <c r="L1551" s="5"/>
      <c r="M1551" s="5"/>
      <c r="N1551" s="5"/>
      <c r="O1551" s="5"/>
      <c r="P1551" s="5"/>
      <c r="Q1551" s="5"/>
      <c r="R1551" s="5"/>
      <c r="S1551" s="5"/>
      <c r="T1551" s="5"/>
      <c r="U1551" s="5"/>
      <c r="V1551" s="5"/>
      <c r="W1551" s="5"/>
      <c r="X1551" s="5"/>
      <c r="Y1551" s="5"/>
      <c r="Z1551" s="5"/>
    </row>
    <row r="1552">
      <c r="A1552" s="13" t="str">
        <f>HYPERLINK("http://sigilathenaeum.tumblr.com/post/135085669787","I do not lie")</f>
        <v>I do not lie</v>
      </c>
      <c r="B1552" s="9" t="s">
        <v>1614</v>
      </c>
      <c r="C1552" s="5"/>
      <c r="D1552" s="5"/>
      <c r="E1552" s="5"/>
      <c r="F1552" s="5"/>
      <c r="G1552" s="5"/>
      <c r="H1552" s="5"/>
      <c r="I1552" s="5"/>
      <c r="J1552" s="5"/>
      <c r="K1552" s="5"/>
      <c r="L1552" s="5"/>
      <c r="M1552" s="5"/>
      <c r="N1552" s="5"/>
      <c r="O1552" s="5"/>
      <c r="P1552" s="5"/>
      <c r="Q1552" s="5"/>
      <c r="R1552" s="5"/>
      <c r="S1552" s="5"/>
      <c r="T1552" s="5"/>
      <c r="U1552" s="5"/>
      <c r="V1552" s="5"/>
      <c r="W1552" s="5"/>
      <c r="X1552" s="5"/>
      <c r="Y1552" s="5"/>
      <c r="Z1552" s="5"/>
    </row>
    <row r="1553">
      <c r="A1553" s="13" t="str">
        <f>HYPERLINK("http://sigilathenaeum.tumblr.com/post/136626688252","I am not socially awkward")</f>
        <v>I am not socially awkward</v>
      </c>
      <c r="B1553" s="9" t="s">
        <v>1615</v>
      </c>
      <c r="C1553" s="5"/>
      <c r="D1553" s="5"/>
      <c r="E1553" s="5"/>
      <c r="F1553" s="5"/>
      <c r="G1553" s="5"/>
      <c r="H1553" s="5"/>
      <c r="I1553" s="5"/>
      <c r="J1553" s="5"/>
      <c r="K1553" s="5"/>
      <c r="L1553" s="5"/>
      <c r="M1553" s="5"/>
      <c r="N1553" s="5"/>
      <c r="O1553" s="5"/>
      <c r="P1553" s="5"/>
      <c r="Q1553" s="5"/>
      <c r="R1553" s="5"/>
      <c r="S1553" s="5"/>
      <c r="T1553" s="5"/>
      <c r="U1553" s="5"/>
      <c r="V1553" s="5"/>
      <c r="W1553" s="5"/>
      <c r="X1553" s="5"/>
      <c r="Y1553" s="5"/>
      <c r="Z1553" s="5"/>
    </row>
    <row r="1554">
      <c r="A1554" s="13" t="str">
        <f>HYPERLINK("http://sigilathenaeum.tumblr.com/post/136626553002","I refrain from over talking and gossiping")</f>
        <v>I refrain from over talking and gossiping</v>
      </c>
      <c r="B1554" s="9" t="s">
        <v>1616</v>
      </c>
      <c r="C1554" s="5"/>
      <c r="D1554" s="5"/>
      <c r="E1554" s="5"/>
      <c r="F1554" s="5"/>
      <c r="G1554" s="5"/>
      <c r="H1554" s="5"/>
      <c r="I1554" s="5"/>
      <c r="J1554" s="5"/>
      <c r="K1554" s="5"/>
      <c r="L1554" s="5"/>
      <c r="M1554" s="5"/>
      <c r="N1554" s="5"/>
      <c r="O1554" s="5"/>
      <c r="P1554" s="5"/>
      <c r="Q1554" s="5"/>
      <c r="R1554" s="5"/>
      <c r="S1554" s="5"/>
      <c r="T1554" s="5"/>
      <c r="U1554" s="5"/>
      <c r="V1554" s="5"/>
      <c r="W1554" s="5"/>
      <c r="X1554" s="5"/>
      <c r="Y1554" s="5"/>
      <c r="Z1554" s="5"/>
    </row>
    <row r="1555">
      <c r="A1555" s="13" t="str">
        <f>HYPERLINK("http://sigilathenaeum.tumblr.com/post/138582711222","I keep my mouth shut")</f>
        <v>I keep my mouth shut</v>
      </c>
      <c r="B1555" s="9" t="s">
        <v>1617</v>
      </c>
      <c r="C1555" s="5"/>
      <c r="D1555" s="5"/>
      <c r="E1555" s="5"/>
      <c r="F1555" s="5"/>
      <c r="G1555" s="5"/>
      <c r="H1555" s="5"/>
      <c r="I1555" s="5"/>
      <c r="J1555" s="5"/>
      <c r="K1555" s="5"/>
      <c r="L1555" s="5"/>
      <c r="M1555" s="5"/>
      <c r="N1555" s="5"/>
      <c r="O1555" s="5"/>
      <c r="P1555" s="5"/>
      <c r="Q1555" s="5"/>
      <c r="R1555" s="5"/>
      <c r="S1555" s="5"/>
      <c r="T1555" s="5"/>
      <c r="U1555" s="5"/>
      <c r="V1555" s="5"/>
      <c r="W1555" s="5"/>
      <c r="X1555" s="5"/>
      <c r="Y1555" s="5"/>
      <c r="Z1555" s="5"/>
    </row>
    <row r="1556">
      <c r="A1556" s="13" t="str">
        <f>HYPERLINK("http://sigilathenaeum.tumblr.com/post/137171884807","I have patience")</f>
        <v>I have patience</v>
      </c>
      <c r="B1556" s="9" t="s">
        <v>1618</v>
      </c>
      <c r="C1556" s="5"/>
      <c r="D1556" s="5"/>
      <c r="E1556" s="5"/>
      <c r="F1556" s="5"/>
      <c r="G1556" s="5"/>
      <c r="H1556" s="5"/>
      <c r="I1556" s="5"/>
      <c r="J1556" s="5"/>
      <c r="K1556" s="5"/>
      <c r="L1556" s="5"/>
      <c r="M1556" s="5"/>
      <c r="N1556" s="5"/>
      <c r="O1556" s="5"/>
      <c r="P1556" s="5"/>
      <c r="Q1556" s="5"/>
      <c r="R1556" s="5"/>
      <c r="S1556" s="5"/>
      <c r="T1556" s="5"/>
      <c r="U1556" s="5"/>
      <c r="V1556" s="5"/>
      <c r="W1556" s="5"/>
      <c r="X1556" s="5"/>
      <c r="Y1556" s="5"/>
      <c r="Z1556" s="5"/>
    </row>
    <row r="1557">
      <c r="A1557" s="10" t="str">
        <f>HYPERLINK("http://sigilathenaeum.tumblr.com/post/153994012625","I can tolerate the people around me")</f>
        <v>I can tolerate the people around me</v>
      </c>
      <c r="B1557" s="9" t="s">
        <v>1619</v>
      </c>
      <c r="C1557" s="5"/>
      <c r="D1557" s="5"/>
      <c r="E1557" s="5"/>
      <c r="F1557" s="5"/>
      <c r="G1557" s="5"/>
      <c r="H1557" s="5"/>
      <c r="I1557" s="5"/>
      <c r="J1557" s="5"/>
      <c r="K1557" s="5"/>
      <c r="L1557" s="5"/>
      <c r="M1557" s="5"/>
      <c r="N1557" s="5"/>
      <c r="O1557" s="5"/>
      <c r="P1557" s="5"/>
      <c r="Q1557" s="5"/>
      <c r="R1557" s="5"/>
      <c r="S1557" s="5"/>
      <c r="T1557" s="5"/>
      <c r="U1557" s="5"/>
      <c r="V1557" s="5"/>
      <c r="W1557" s="5"/>
      <c r="X1557" s="5"/>
      <c r="Y1557" s="5"/>
      <c r="Z1557" s="5"/>
    </row>
    <row r="1558">
      <c r="A1558" s="10" t="str">
        <f>HYPERLINK("http://sigilathenaeum.tumblr.com/post/163768447509","Sweetness and faith")</f>
        <v>Sweetness and faith</v>
      </c>
      <c r="B1558" s="9" t="s">
        <v>1620</v>
      </c>
      <c r="C1558" s="5"/>
      <c r="D1558" s="4" t="s">
        <v>6</v>
      </c>
      <c r="E1558" s="5"/>
      <c r="F1558" s="5"/>
      <c r="G1558" s="5"/>
      <c r="H1558" s="5"/>
      <c r="I1558" s="5"/>
      <c r="J1558" s="5"/>
      <c r="K1558" s="5"/>
      <c r="L1558" s="5"/>
      <c r="M1558" s="5"/>
      <c r="N1558" s="5"/>
      <c r="O1558" s="5"/>
      <c r="P1558" s="5"/>
      <c r="Q1558" s="5"/>
      <c r="R1558" s="5"/>
      <c r="S1558" s="5"/>
      <c r="T1558" s="5"/>
      <c r="U1558" s="5"/>
      <c r="V1558" s="5"/>
      <c r="W1558" s="5"/>
      <c r="X1558" s="5"/>
      <c r="Y1558" s="5"/>
      <c r="Z1558" s="5"/>
    </row>
    <row r="1559">
      <c r="A1559" s="13" t="str">
        <f>HYPERLINK("http://sigilathenaeum.tumblr.com/post/137627578677","I am mature")</f>
        <v>I am mature</v>
      </c>
      <c r="B1559" s="9" t="s">
        <v>1621</v>
      </c>
      <c r="C1559" s="5"/>
      <c r="D1559" s="5"/>
      <c r="E1559" s="5"/>
      <c r="F1559" s="5"/>
      <c r="G1559" s="5"/>
      <c r="H1559" s="5"/>
      <c r="I1559" s="5"/>
      <c r="J1559" s="5"/>
      <c r="K1559" s="5"/>
      <c r="L1559" s="5"/>
      <c r="M1559" s="5"/>
      <c r="N1559" s="5"/>
      <c r="O1559" s="5"/>
      <c r="P1559" s="5"/>
      <c r="Q1559" s="5"/>
      <c r="R1559" s="5"/>
      <c r="S1559" s="5"/>
      <c r="T1559" s="5"/>
      <c r="U1559" s="5"/>
      <c r="V1559" s="5"/>
      <c r="W1559" s="5"/>
      <c r="X1559" s="5"/>
      <c r="Y1559" s="5"/>
      <c r="Z1559" s="5"/>
    </row>
    <row r="1560">
      <c r="A1560" s="13" t="str">
        <f>HYPERLINK("http://sigilathenaeum.tumblr.com/post/156275764560","They stop acting like children")</f>
        <v>They stop acting like children</v>
      </c>
      <c r="B1560" s="9" t="s">
        <v>1622</v>
      </c>
      <c r="C1560" s="5"/>
      <c r="D1560" s="5"/>
      <c r="E1560" s="5"/>
      <c r="F1560" s="5"/>
      <c r="G1560" s="5"/>
      <c r="H1560" s="5"/>
      <c r="I1560" s="5"/>
      <c r="J1560" s="5"/>
      <c r="K1560" s="5"/>
      <c r="L1560" s="5"/>
      <c r="M1560" s="5"/>
      <c r="N1560" s="5"/>
      <c r="O1560" s="5"/>
      <c r="P1560" s="5"/>
      <c r="Q1560" s="5"/>
      <c r="R1560" s="5"/>
      <c r="S1560" s="5"/>
      <c r="T1560" s="5"/>
      <c r="U1560" s="5"/>
      <c r="V1560" s="5"/>
      <c r="W1560" s="5"/>
      <c r="X1560" s="5"/>
      <c r="Y1560" s="5"/>
      <c r="Z1560" s="5"/>
    </row>
    <row r="1561">
      <c r="A1561" s="13" t="str">
        <f>HYPERLINK("http://sigilathenaeum.tumblr.com/post/138097084812","I will make the transformation I seek")</f>
        <v>I will make the transformation I seek</v>
      </c>
      <c r="B1561" s="9" t="s">
        <v>1623</v>
      </c>
      <c r="C1561" s="5"/>
      <c r="D1561" s="5"/>
      <c r="E1561" s="5"/>
      <c r="F1561" s="5"/>
      <c r="G1561" s="5"/>
      <c r="H1561" s="5"/>
      <c r="I1561" s="5"/>
      <c r="J1561" s="5"/>
      <c r="K1561" s="5"/>
      <c r="L1561" s="5"/>
      <c r="M1561" s="5"/>
      <c r="N1561" s="5"/>
      <c r="O1561" s="5"/>
      <c r="P1561" s="5"/>
      <c r="Q1561" s="5"/>
      <c r="R1561" s="5"/>
      <c r="S1561" s="5"/>
      <c r="T1561" s="5"/>
      <c r="U1561" s="5"/>
      <c r="V1561" s="5"/>
      <c r="W1561" s="5"/>
      <c r="X1561" s="5"/>
      <c r="Y1561" s="5"/>
      <c r="Z1561" s="5"/>
    </row>
    <row r="1562">
      <c r="A1562" s="13" t="str">
        <f>HYPERLINK("http://sigilathenaeum.tumblr.com/post/139326954092","I am complete. I am inspired. Every little cell in my body is safe, every little cell in my body is free.")</f>
        <v>I am complete. I am inspired. Every little cell in my body is safe, every little cell in my body is free.</v>
      </c>
      <c r="B1562" s="9" t="s">
        <v>1624</v>
      </c>
      <c r="C1562" s="5"/>
      <c r="D1562" s="5"/>
      <c r="E1562" s="5"/>
      <c r="F1562" s="5"/>
      <c r="G1562" s="5"/>
      <c r="H1562" s="5"/>
      <c r="I1562" s="5"/>
      <c r="J1562" s="5"/>
      <c r="K1562" s="5"/>
      <c r="L1562" s="5"/>
      <c r="M1562" s="5"/>
      <c r="N1562" s="5"/>
      <c r="O1562" s="5"/>
      <c r="P1562" s="5"/>
      <c r="Q1562" s="5"/>
      <c r="R1562" s="5"/>
      <c r="S1562" s="5"/>
      <c r="T1562" s="5"/>
      <c r="U1562" s="5"/>
      <c r="V1562" s="5"/>
      <c r="W1562" s="5"/>
      <c r="X1562" s="5"/>
      <c r="Y1562" s="5"/>
      <c r="Z1562" s="5"/>
    </row>
    <row r="1563">
      <c r="A1563" s="13" t="str">
        <f>HYPERLINK("http://sigilathenaeum.tumblr.com/post/139429519987","I am free of kleptomania")</f>
        <v>I am free of kleptomania</v>
      </c>
      <c r="B1563" s="9" t="s">
        <v>1625</v>
      </c>
      <c r="C1563" s="5"/>
      <c r="D1563" s="5"/>
      <c r="E1563" s="5"/>
      <c r="F1563" s="5"/>
      <c r="G1563" s="5"/>
      <c r="H1563" s="5"/>
      <c r="I1563" s="5"/>
      <c r="J1563" s="5"/>
      <c r="K1563" s="5"/>
      <c r="L1563" s="5"/>
      <c r="M1563" s="5"/>
      <c r="N1563" s="5"/>
      <c r="O1563" s="5"/>
      <c r="P1563" s="5"/>
      <c r="Q1563" s="5"/>
      <c r="R1563" s="5"/>
      <c r="S1563" s="5"/>
      <c r="T1563" s="5"/>
      <c r="U1563" s="5"/>
      <c r="V1563" s="5"/>
      <c r="W1563" s="5"/>
      <c r="X1563" s="5"/>
      <c r="Y1563" s="5"/>
      <c r="Z1563" s="5"/>
    </row>
    <row r="1564">
      <c r="A1564" s="13" t="str">
        <f>HYPERLINK("http://sigilathenaeum.tumblr.com/post/141067656442","Enigmatic")</f>
        <v>Enigmatic</v>
      </c>
      <c r="B1564" s="9" t="s">
        <v>1626</v>
      </c>
      <c r="C1564" s="5"/>
      <c r="D1564" s="5"/>
      <c r="E1564" s="5"/>
      <c r="F1564" s="5"/>
      <c r="G1564" s="5"/>
      <c r="H1564" s="5"/>
      <c r="I1564" s="5"/>
      <c r="J1564" s="5"/>
      <c r="K1564" s="5"/>
      <c r="L1564" s="5"/>
      <c r="M1564" s="5"/>
      <c r="N1564" s="5"/>
      <c r="O1564" s="5"/>
      <c r="P1564" s="5"/>
      <c r="Q1564" s="5"/>
      <c r="R1564" s="5"/>
      <c r="S1564" s="5"/>
      <c r="T1564" s="5"/>
      <c r="U1564" s="5"/>
      <c r="V1564" s="5"/>
      <c r="W1564" s="5"/>
      <c r="X1564" s="5"/>
      <c r="Y1564" s="5"/>
      <c r="Z1564" s="5"/>
    </row>
    <row r="1565">
      <c r="A1565" s="13" t="str">
        <f>HYPERLINK("http://sigilathenaeum.tumblr.com/post/141066995257","I radiate positive energy")</f>
        <v>I radiate positive energy</v>
      </c>
      <c r="B1565" s="9" t="s">
        <v>1627</v>
      </c>
      <c r="C1565" s="5"/>
      <c r="D1565" s="5"/>
      <c r="E1565" s="5"/>
      <c r="F1565" s="5"/>
      <c r="G1565" s="5"/>
      <c r="H1565" s="5"/>
      <c r="I1565" s="5"/>
      <c r="J1565" s="5"/>
      <c r="K1565" s="5"/>
      <c r="L1565" s="5"/>
      <c r="M1565" s="5"/>
      <c r="N1565" s="5"/>
      <c r="O1565" s="5"/>
      <c r="P1565" s="5"/>
      <c r="Q1565" s="5"/>
      <c r="R1565" s="5"/>
      <c r="S1565" s="5"/>
      <c r="T1565" s="5"/>
      <c r="U1565" s="5"/>
      <c r="V1565" s="5"/>
      <c r="W1565" s="5"/>
      <c r="X1565" s="5"/>
      <c r="Y1565" s="5"/>
      <c r="Z1565" s="5"/>
    </row>
    <row r="1566">
      <c r="A1566" s="13" t="str">
        <f>HYPERLINK("http://sigilathenaeum.tumblr.com/post/155173650025","I walk in kindness")</f>
        <v>I walk in kindness</v>
      </c>
      <c r="B1566" s="9" t="s">
        <v>1628</v>
      </c>
      <c r="C1566" s="5"/>
      <c r="D1566" s="5"/>
      <c r="E1566" s="5"/>
      <c r="F1566" s="5"/>
      <c r="G1566" s="5"/>
      <c r="H1566" s="5"/>
      <c r="I1566" s="5"/>
      <c r="J1566" s="5"/>
      <c r="K1566" s="5"/>
      <c r="L1566" s="5"/>
      <c r="M1566" s="5"/>
      <c r="N1566" s="5"/>
      <c r="O1566" s="5"/>
      <c r="P1566" s="5"/>
      <c r="Q1566" s="5"/>
      <c r="R1566" s="5"/>
      <c r="S1566" s="5"/>
      <c r="T1566" s="5"/>
      <c r="U1566" s="5"/>
      <c r="V1566" s="5"/>
      <c r="W1566" s="5"/>
      <c r="X1566" s="5"/>
      <c r="Y1566" s="5"/>
      <c r="Z1566" s="5"/>
    </row>
    <row r="1567">
      <c r="A1567" s="10" t="str">
        <f>HYPERLINK("http://sigilathenaeum.tumblr.com/post/156458545117","I am patient and calm when assisting people with technology")</f>
        <v>I am patient and calm when assisting people with technology</v>
      </c>
      <c r="B1567" s="9" t="s">
        <v>1629</v>
      </c>
      <c r="C1567" s="5"/>
      <c r="D1567" s="5"/>
      <c r="E1567" s="5"/>
      <c r="F1567" s="5"/>
      <c r="G1567" s="5"/>
      <c r="H1567" s="5"/>
      <c r="I1567" s="5"/>
      <c r="J1567" s="5"/>
      <c r="K1567" s="5"/>
      <c r="L1567" s="5"/>
      <c r="M1567" s="5"/>
      <c r="N1567" s="5"/>
      <c r="O1567" s="5"/>
      <c r="P1567" s="5"/>
      <c r="Q1567" s="5"/>
      <c r="R1567" s="5"/>
      <c r="S1567" s="5"/>
      <c r="T1567" s="5"/>
      <c r="U1567" s="5"/>
      <c r="V1567" s="5"/>
      <c r="W1567" s="5"/>
      <c r="X1567" s="5"/>
      <c r="Y1567" s="5"/>
      <c r="Z1567" s="5"/>
    </row>
    <row r="1568">
      <c r="A1568" s="10" t="str">
        <f>HYPERLINK("http://sigilathenaeum.tumblr.com/post/156598278072","I release the pattern of over apologizing with love, light, and ease")</f>
        <v>I release the pattern of over apologizing with love, light, and ease</v>
      </c>
      <c r="B1568" s="9" t="s">
        <v>1630</v>
      </c>
      <c r="C1568" s="5"/>
      <c r="D1568" s="5"/>
      <c r="E1568" s="5"/>
      <c r="F1568" s="5"/>
      <c r="G1568" s="5"/>
      <c r="H1568" s="5"/>
      <c r="I1568" s="5"/>
      <c r="J1568" s="5"/>
      <c r="K1568" s="5"/>
      <c r="L1568" s="5"/>
      <c r="M1568" s="5"/>
      <c r="N1568" s="5"/>
      <c r="O1568" s="5"/>
      <c r="P1568" s="5"/>
      <c r="Q1568" s="5"/>
      <c r="R1568" s="5"/>
      <c r="S1568" s="5"/>
      <c r="T1568" s="5"/>
      <c r="U1568" s="5"/>
      <c r="V1568" s="5"/>
      <c r="W1568" s="5"/>
      <c r="X1568" s="5"/>
      <c r="Y1568" s="5"/>
      <c r="Z1568" s="5"/>
    </row>
    <row r="1569">
      <c r="A1569" s="13" t="str">
        <f>HYPERLINK("http://sigilathenaeum.tumblr.com/post/157406716997","I am an inquisitive force")</f>
        <v>I am an inquisitive force</v>
      </c>
      <c r="B1569" s="9" t="s">
        <v>1631</v>
      </c>
      <c r="C1569" s="5"/>
      <c r="D1569" s="5"/>
      <c r="E1569" s="5"/>
      <c r="F1569" s="5"/>
      <c r="G1569" s="5"/>
      <c r="H1569" s="5"/>
      <c r="I1569" s="5"/>
      <c r="J1569" s="5"/>
      <c r="K1569" s="5"/>
      <c r="L1569" s="5"/>
      <c r="M1569" s="5"/>
      <c r="N1569" s="5"/>
      <c r="O1569" s="5"/>
      <c r="P1569" s="5"/>
      <c r="Q1569" s="5"/>
      <c r="R1569" s="5"/>
      <c r="S1569" s="5"/>
      <c r="T1569" s="5"/>
      <c r="U1569" s="5"/>
      <c r="V1569" s="5"/>
      <c r="W1569" s="5"/>
      <c r="X1569" s="5"/>
      <c r="Y1569" s="5"/>
      <c r="Z1569" s="5"/>
    </row>
    <row r="1570">
      <c r="A1570" s="10" t="str">
        <f>HYPERLINK("http://sigilathenaeum.tumblr.com/post/159378481747","I am at peace with the world around me")</f>
        <v>I am at peace with the world around me</v>
      </c>
      <c r="B1570" s="9" t="s">
        <v>1632</v>
      </c>
      <c r="C1570" s="5"/>
      <c r="D1570" s="5"/>
      <c r="E1570" s="5"/>
      <c r="F1570" s="5"/>
      <c r="G1570" s="5"/>
      <c r="H1570" s="5"/>
      <c r="I1570" s="5"/>
      <c r="J1570" s="5"/>
      <c r="K1570" s="5"/>
      <c r="L1570" s="5"/>
      <c r="M1570" s="5"/>
      <c r="N1570" s="5"/>
      <c r="O1570" s="5"/>
      <c r="P1570" s="5"/>
      <c r="Q1570" s="5"/>
      <c r="R1570" s="5"/>
      <c r="S1570" s="5"/>
      <c r="T1570" s="5"/>
      <c r="U1570" s="5"/>
      <c r="V1570" s="5"/>
      <c r="W1570" s="5"/>
      <c r="X1570" s="5"/>
      <c r="Y1570" s="5"/>
      <c r="Z1570" s="5"/>
    </row>
    <row r="1571">
      <c r="A1571" s="10" t="str">
        <f>HYPERLINK("http://sigilathenaeum.tumblr.com/post/159378481747","I remember my morals")</f>
        <v>I remember my morals</v>
      </c>
      <c r="B1571" s="9" t="s">
        <v>1632</v>
      </c>
      <c r="C1571" s="5"/>
      <c r="D1571" s="5"/>
      <c r="E1571" s="5"/>
      <c r="F1571" s="5"/>
      <c r="G1571" s="5"/>
      <c r="H1571" s="5"/>
      <c r="I1571" s="5"/>
      <c r="J1571" s="5"/>
      <c r="K1571" s="5"/>
      <c r="L1571" s="5"/>
      <c r="M1571" s="5"/>
      <c r="N1571" s="5"/>
      <c r="O1571" s="5"/>
      <c r="P1571" s="5"/>
      <c r="Q1571" s="5"/>
      <c r="R1571" s="5"/>
      <c r="S1571" s="5"/>
      <c r="T1571" s="5"/>
      <c r="U1571" s="5"/>
      <c r="V1571" s="5"/>
      <c r="W1571" s="5"/>
      <c r="X1571" s="5"/>
      <c r="Y1571" s="5"/>
      <c r="Z1571" s="5"/>
    </row>
    <row r="1572">
      <c r="A1572" s="10" t="str">
        <f>HYPERLINK("http://sigilathenaeum.tumblr.com/post/159424863103","I am a hell of a fighter and able to protect myself and my loved ones")</f>
        <v>I am a hell of a fighter and able to protect myself and my loved ones</v>
      </c>
      <c r="B1572" s="9" t="s">
        <v>1633</v>
      </c>
      <c r="C1572" s="5"/>
      <c r="D1572" s="5"/>
      <c r="E1572" s="5"/>
      <c r="F1572" s="5"/>
      <c r="G1572" s="5"/>
      <c r="H1572" s="5"/>
      <c r="I1572" s="5"/>
      <c r="J1572" s="5"/>
      <c r="K1572" s="5"/>
      <c r="L1572" s="5"/>
      <c r="M1572" s="5"/>
      <c r="N1572" s="5"/>
      <c r="O1572" s="5"/>
      <c r="P1572" s="5"/>
      <c r="Q1572" s="5"/>
      <c r="R1572" s="5"/>
      <c r="S1572" s="5"/>
      <c r="T1572" s="5"/>
      <c r="U1572" s="5"/>
      <c r="V1572" s="5"/>
      <c r="W1572" s="5"/>
      <c r="X1572" s="5"/>
      <c r="Y1572" s="5"/>
      <c r="Z1572" s="5"/>
    </row>
    <row r="1573">
      <c r="A1573" s="13" t="str">
        <f>HYPERLINK("http://sigilathenaeum.tumblr.com/post/159424863103","My body is strong, my mind is strong, my heart is strong, I have everything I need to become what I dream")</f>
        <v>My body is strong, my mind is strong, my heart is strong, I have everything I need to become what I dream</v>
      </c>
      <c r="B1573" s="9" t="s">
        <v>1633</v>
      </c>
      <c r="C1573" s="5"/>
      <c r="D1573" s="5"/>
      <c r="E1573" s="5"/>
      <c r="F1573" s="5"/>
      <c r="G1573" s="5"/>
      <c r="H1573" s="5"/>
      <c r="I1573" s="5"/>
      <c r="J1573" s="5"/>
      <c r="K1573" s="5"/>
      <c r="L1573" s="5"/>
      <c r="M1573" s="5"/>
      <c r="N1573" s="5"/>
      <c r="O1573" s="5"/>
      <c r="P1573" s="5"/>
      <c r="Q1573" s="5"/>
      <c r="R1573" s="5"/>
      <c r="S1573" s="5"/>
      <c r="T1573" s="5"/>
      <c r="U1573" s="5"/>
      <c r="V1573" s="5"/>
      <c r="W1573" s="5"/>
      <c r="X1573" s="5"/>
      <c r="Y1573" s="5"/>
      <c r="Z1573" s="5"/>
    </row>
    <row r="1574">
      <c r="A1574" s="10" t="str">
        <f>HYPERLINK("http://sigilathenaeum.tumblr.com/post/159424311473","I am not in danger, I am the danger")</f>
        <v>I am not in danger, I am the danger</v>
      </c>
      <c r="B1574" s="9" t="s">
        <v>1634</v>
      </c>
      <c r="C1574" s="5"/>
      <c r="D1574" s="5"/>
      <c r="E1574" s="5"/>
      <c r="F1574" s="5"/>
      <c r="G1574" s="5"/>
      <c r="H1574" s="5"/>
      <c r="I1574" s="5"/>
      <c r="J1574" s="5"/>
      <c r="K1574" s="5"/>
      <c r="L1574" s="5"/>
      <c r="M1574" s="5"/>
      <c r="N1574" s="5"/>
      <c r="O1574" s="5"/>
      <c r="P1574" s="5"/>
      <c r="Q1574" s="5"/>
      <c r="R1574" s="5"/>
      <c r="S1574" s="5"/>
      <c r="T1574" s="5"/>
      <c r="U1574" s="5"/>
      <c r="V1574" s="5"/>
      <c r="W1574" s="5"/>
      <c r="X1574" s="5"/>
      <c r="Y1574" s="5"/>
      <c r="Z1574" s="5"/>
    </row>
    <row r="1575">
      <c r="A1575" s="10" t="str">
        <f>HYPERLINK("http://sigilathenaeum.tumblr.com/post/166515176902","I am not an annoying person")</f>
        <v>I am not an annoying person</v>
      </c>
      <c r="B1575" s="9" t="s">
        <v>1635</v>
      </c>
      <c r="C1575" s="5"/>
      <c r="D1575" s="4" t="s">
        <v>6</v>
      </c>
      <c r="E1575" s="5"/>
      <c r="F1575" s="5"/>
      <c r="G1575" s="5"/>
      <c r="H1575" s="5"/>
      <c r="I1575" s="5"/>
      <c r="J1575" s="5"/>
      <c r="K1575" s="5"/>
      <c r="L1575" s="5"/>
      <c r="M1575" s="5"/>
      <c r="N1575" s="5"/>
      <c r="O1575" s="5"/>
      <c r="P1575" s="5"/>
      <c r="Q1575" s="5"/>
      <c r="R1575" s="5"/>
      <c r="S1575" s="5"/>
      <c r="T1575" s="5"/>
      <c r="U1575" s="5"/>
      <c r="V1575" s="5"/>
      <c r="W1575" s="5"/>
      <c r="X1575" s="5"/>
      <c r="Y1575" s="5"/>
      <c r="Z1575" s="5"/>
    </row>
    <row r="1576">
      <c r="A1576" s="10" t="str">
        <f>HYPERLINK("http://sigilathenaeum.tumblr.com/post/175022115222","My voice deepens")</f>
        <v>My voice deepens</v>
      </c>
      <c r="B1576" s="9" t="s">
        <v>1636</v>
      </c>
      <c r="C1576" s="5"/>
      <c r="D1576" s="4" t="s">
        <v>6</v>
      </c>
      <c r="E1576" s="5"/>
      <c r="F1576" s="5"/>
      <c r="G1576" s="5"/>
      <c r="H1576" s="5"/>
      <c r="I1576" s="5"/>
      <c r="J1576" s="5"/>
      <c r="K1576" s="5"/>
      <c r="L1576" s="5"/>
      <c r="M1576" s="5"/>
      <c r="N1576" s="5"/>
      <c r="O1576" s="5"/>
      <c r="P1576" s="5"/>
      <c r="Q1576" s="5"/>
      <c r="R1576" s="5"/>
      <c r="S1576" s="5"/>
      <c r="T1576" s="5"/>
      <c r="U1576" s="5"/>
      <c r="V1576" s="5"/>
      <c r="W1576" s="5"/>
      <c r="X1576" s="5"/>
      <c r="Y1576" s="5"/>
      <c r="Z1576" s="5"/>
    </row>
    <row r="1577">
      <c r="A1577" s="5"/>
      <c r="B1577" s="5"/>
      <c r="C1577" s="5"/>
      <c r="D1577" s="5"/>
      <c r="E1577" s="5"/>
      <c r="F1577" s="5"/>
      <c r="G1577" s="5"/>
      <c r="H1577" s="5"/>
      <c r="I1577" s="5"/>
      <c r="J1577" s="5"/>
      <c r="K1577" s="5"/>
      <c r="L1577" s="5"/>
      <c r="M1577" s="5"/>
      <c r="N1577" s="5"/>
      <c r="O1577" s="5"/>
      <c r="P1577" s="5"/>
      <c r="Q1577" s="5"/>
      <c r="R1577" s="5"/>
      <c r="S1577" s="5"/>
      <c r="T1577" s="5"/>
      <c r="U1577" s="5"/>
      <c r="V1577" s="5"/>
      <c r="W1577" s="5"/>
      <c r="X1577" s="5"/>
      <c r="Y1577" s="5"/>
      <c r="Z1577" s="5"/>
    </row>
    <row r="1578">
      <c r="A1578" s="12" t="s">
        <v>1637</v>
      </c>
      <c r="B1578" s="7"/>
      <c r="C1578" s="7"/>
      <c r="D1578" s="7"/>
      <c r="E1578" s="7"/>
      <c r="F1578" s="7"/>
      <c r="G1578" s="7"/>
      <c r="H1578" s="7"/>
      <c r="I1578" s="7"/>
      <c r="J1578" s="7"/>
      <c r="K1578" s="7"/>
      <c r="L1578" s="7"/>
      <c r="M1578" s="7"/>
      <c r="N1578" s="7"/>
      <c r="O1578" s="7"/>
      <c r="P1578" s="7"/>
      <c r="Q1578" s="7"/>
      <c r="R1578" s="7"/>
      <c r="S1578" s="7"/>
      <c r="T1578" s="7"/>
      <c r="U1578" s="7"/>
      <c r="V1578" s="7"/>
      <c r="W1578" s="7"/>
      <c r="X1578" s="7"/>
      <c r="Y1578" s="7"/>
      <c r="Z1578" s="7"/>
    </row>
    <row r="1579">
      <c r="A1579" s="5"/>
      <c r="B1579" s="5"/>
      <c r="C1579" s="5"/>
      <c r="D1579" s="5"/>
      <c r="E1579" s="5"/>
      <c r="F1579" s="5"/>
      <c r="G1579" s="5"/>
      <c r="H1579" s="5"/>
      <c r="I1579" s="5"/>
      <c r="J1579" s="5"/>
      <c r="K1579" s="5"/>
      <c r="L1579" s="5"/>
      <c r="M1579" s="5"/>
      <c r="N1579" s="5"/>
      <c r="O1579" s="5"/>
      <c r="P1579" s="5"/>
      <c r="Q1579" s="5"/>
      <c r="R1579" s="5"/>
      <c r="S1579" s="5"/>
      <c r="T1579" s="5"/>
      <c r="U1579" s="5"/>
      <c r="V1579" s="5"/>
      <c r="W1579" s="5"/>
      <c r="X1579" s="5"/>
      <c r="Y1579" s="5"/>
      <c r="Z1579" s="5"/>
    </row>
    <row r="1580">
      <c r="A1580" s="13" t="str">
        <f>HYPERLINK("http://sigilathenaeum.tumblr.com/post/140586146357","I find what I am naturally talented at")</f>
        <v>I find what I am naturally talented at</v>
      </c>
      <c r="B1580" s="9" t="s">
        <v>1638</v>
      </c>
      <c r="C1580" s="5"/>
      <c r="D1580" s="4" t="s">
        <v>6</v>
      </c>
      <c r="E1580" s="5"/>
      <c r="F1580" s="5"/>
      <c r="G1580" s="5"/>
      <c r="H1580" s="5"/>
      <c r="I1580" s="5"/>
      <c r="J1580" s="5"/>
      <c r="K1580" s="5"/>
      <c r="L1580" s="5"/>
      <c r="M1580" s="5"/>
      <c r="N1580" s="5"/>
      <c r="O1580" s="5"/>
      <c r="P1580" s="5"/>
      <c r="Q1580" s="5"/>
      <c r="R1580" s="5"/>
      <c r="S1580" s="5"/>
      <c r="T1580" s="5"/>
      <c r="U1580" s="5"/>
      <c r="V1580" s="5"/>
      <c r="W1580" s="5"/>
      <c r="X1580" s="5"/>
      <c r="Y1580" s="5"/>
      <c r="Z1580" s="5"/>
    </row>
    <row r="1581">
      <c r="A1581" s="13" t="str">
        <f>HYPERLINK("http://sigilathenaeum.tumblr.com/post/133497437702","I am excellent at drawing")</f>
        <v>I am excellent at drawing</v>
      </c>
      <c r="B1581" s="9" t="s">
        <v>1639</v>
      </c>
      <c r="C1581" s="5"/>
      <c r="D1581" s="4" t="s">
        <v>6</v>
      </c>
      <c r="E1581" s="5"/>
      <c r="F1581" s="5"/>
      <c r="G1581" s="5"/>
      <c r="H1581" s="5"/>
      <c r="I1581" s="5"/>
      <c r="J1581" s="5"/>
      <c r="K1581" s="5"/>
      <c r="L1581" s="5"/>
      <c r="M1581" s="5"/>
      <c r="N1581" s="5"/>
      <c r="O1581" s="5"/>
      <c r="P1581" s="5"/>
      <c r="Q1581" s="5"/>
      <c r="R1581" s="5"/>
      <c r="S1581" s="5"/>
      <c r="T1581" s="5"/>
      <c r="U1581" s="5"/>
      <c r="V1581" s="5"/>
      <c r="W1581" s="5"/>
      <c r="X1581" s="5"/>
      <c r="Y1581" s="5"/>
      <c r="Z1581" s="5"/>
    </row>
    <row r="1582">
      <c r="A1582" s="10" t="str">
        <f>HYPERLINK("http://sigilathenaeum.tumblr.com/post/146110788450","I draw well and my art looks good")</f>
        <v>I draw well and my art looks good</v>
      </c>
      <c r="B1582" s="9" t="s">
        <v>1640</v>
      </c>
      <c r="C1582" s="5"/>
      <c r="D1582" s="4" t="s">
        <v>6</v>
      </c>
      <c r="E1582" s="5"/>
      <c r="F1582" s="5"/>
      <c r="G1582" s="5"/>
      <c r="H1582" s="5"/>
      <c r="I1582" s="5"/>
      <c r="J1582" s="5"/>
      <c r="K1582" s="5"/>
      <c r="L1582" s="5"/>
      <c r="M1582" s="5"/>
      <c r="N1582" s="5"/>
      <c r="O1582" s="5"/>
      <c r="P1582" s="5"/>
      <c r="Q1582" s="5"/>
      <c r="R1582" s="5"/>
      <c r="S1582" s="5"/>
      <c r="T1582" s="5"/>
      <c r="U1582" s="5"/>
      <c r="V1582" s="5"/>
      <c r="W1582" s="5"/>
      <c r="X1582" s="5"/>
      <c r="Y1582" s="5"/>
      <c r="Z1582" s="5"/>
    </row>
    <row r="1583">
      <c r="A1583" s="10" t="str">
        <f>HYPERLINK("http://sigilathenaeum.tumblr.com/post/181531779185","This drawing turns out the way I want")</f>
        <v>This drawing turns out the way I want</v>
      </c>
      <c r="B1583" s="9" t="s">
        <v>1641</v>
      </c>
      <c r="C1583" s="5"/>
      <c r="D1583" s="4" t="s">
        <v>6</v>
      </c>
      <c r="E1583" s="5"/>
      <c r="F1583" s="5"/>
      <c r="G1583" s="5"/>
      <c r="H1583" s="5"/>
      <c r="I1583" s="5"/>
      <c r="J1583" s="5"/>
      <c r="K1583" s="5"/>
      <c r="L1583" s="5"/>
      <c r="M1583" s="5"/>
      <c r="N1583" s="5"/>
      <c r="O1583" s="5"/>
      <c r="P1583" s="5"/>
      <c r="Q1583" s="5"/>
      <c r="R1583" s="5"/>
      <c r="S1583" s="5"/>
      <c r="T1583" s="5"/>
      <c r="U1583" s="5"/>
      <c r="V1583" s="5"/>
      <c r="W1583" s="5"/>
      <c r="X1583" s="5"/>
      <c r="Y1583" s="5"/>
      <c r="Z1583" s="5"/>
    </row>
    <row r="1584">
      <c r="A1584" s="10" t="str">
        <f>HYPERLINK("http://sigilathenaeum.tumblr.com/post/167606843962","I have good aim")</f>
        <v>I have good aim</v>
      </c>
      <c r="B1584" s="9" t="s">
        <v>1642</v>
      </c>
      <c r="C1584" s="5"/>
      <c r="D1584" s="4" t="s">
        <v>6</v>
      </c>
      <c r="E1584" s="5"/>
      <c r="F1584" s="5"/>
      <c r="G1584" s="5"/>
      <c r="H1584" s="5"/>
      <c r="I1584" s="5"/>
      <c r="J1584" s="5"/>
      <c r="K1584" s="5"/>
      <c r="L1584" s="5"/>
      <c r="M1584" s="5"/>
      <c r="N1584" s="5"/>
      <c r="O1584" s="5"/>
      <c r="P1584" s="5"/>
      <c r="Q1584" s="5"/>
      <c r="R1584" s="5"/>
      <c r="S1584" s="5"/>
      <c r="T1584" s="5"/>
      <c r="U1584" s="5"/>
      <c r="V1584" s="5"/>
      <c r="W1584" s="5"/>
      <c r="X1584" s="5"/>
      <c r="Y1584" s="5"/>
      <c r="Z1584" s="5"/>
    </row>
    <row r="1585">
      <c r="A1585" s="13" t="str">
        <f>HYPERLINK("http://sigilathenaeum.tumblr.com/post/137953121372","My arrow hits its mark")</f>
        <v>My arrow hits its mark</v>
      </c>
      <c r="B1585" s="9" t="s">
        <v>1643</v>
      </c>
      <c r="C1585" s="5"/>
      <c r="D1585" s="4" t="s">
        <v>6</v>
      </c>
      <c r="E1585" s="5"/>
      <c r="F1585" s="5"/>
      <c r="G1585" s="5"/>
      <c r="H1585" s="5"/>
      <c r="I1585" s="5"/>
      <c r="J1585" s="5"/>
      <c r="K1585" s="5"/>
      <c r="L1585" s="5"/>
      <c r="M1585" s="5"/>
      <c r="N1585" s="5"/>
      <c r="O1585" s="5"/>
      <c r="P1585" s="5"/>
      <c r="Q1585" s="5"/>
      <c r="R1585" s="5"/>
      <c r="S1585" s="5"/>
      <c r="T1585" s="5"/>
      <c r="U1585" s="5"/>
      <c r="V1585" s="5"/>
      <c r="W1585" s="5"/>
      <c r="X1585" s="5"/>
      <c r="Y1585" s="5"/>
      <c r="Z1585" s="5"/>
    </row>
    <row r="1586">
      <c r="A1586" s="13" t="str">
        <f>HYPERLINK("http://sigilathenaeum.tumblr.com/post/132828926587","May I never miss the mark and may my shots be precise")</f>
        <v>May I never miss the mark and may my shots be precise</v>
      </c>
      <c r="B1586" s="9" t="s">
        <v>1644</v>
      </c>
      <c r="C1586" s="5"/>
      <c r="D1586" s="4" t="s">
        <v>6</v>
      </c>
      <c r="E1586" s="5"/>
      <c r="F1586" s="5"/>
      <c r="G1586" s="5"/>
      <c r="H1586" s="5"/>
      <c r="I1586" s="5"/>
      <c r="J1586" s="5"/>
      <c r="K1586" s="5"/>
      <c r="L1586" s="5"/>
      <c r="M1586" s="5"/>
      <c r="N1586" s="5"/>
      <c r="O1586" s="5"/>
      <c r="P1586" s="5"/>
      <c r="Q1586" s="5"/>
      <c r="R1586" s="5"/>
      <c r="S1586" s="5"/>
      <c r="T1586" s="5"/>
      <c r="U1586" s="5"/>
      <c r="V1586" s="5"/>
      <c r="W1586" s="5"/>
      <c r="X1586" s="5"/>
      <c r="Y1586" s="5"/>
      <c r="Z1586" s="5"/>
    </row>
    <row r="1587">
      <c r="A1587" s="13" t="str">
        <f>HYPERLINK("http://sigilathenaeum.tumblr.com/post/132545957612","I play the flute flawlessly")</f>
        <v>I play the flute flawlessly</v>
      </c>
      <c r="B1587" s="9" t="s">
        <v>1645</v>
      </c>
      <c r="C1587" s="5"/>
      <c r="D1587" s="4" t="s">
        <v>6</v>
      </c>
      <c r="E1587" s="5"/>
      <c r="F1587" s="5"/>
      <c r="G1587" s="5"/>
      <c r="H1587" s="5"/>
      <c r="I1587" s="5"/>
      <c r="J1587" s="5"/>
      <c r="K1587" s="5"/>
      <c r="L1587" s="5"/>
      <c r="M1587" s="5"/>
      <c r="N1587" s="5"/>
      <c r="O1587" s="5"/>
      <c r="P1587" s="5"/>
      <c r="Q1587" s="5"/>
      <c r="R1587" s="5"/>
      <c r="S1587" s="5"/>
      <c r="T1587" s="5"/>
      <c r="U1587" s="5"/>
      <c r="V1587" s="5"/>
      <c r="W1587" s="5"/>
      <c r="X1587" s="5"/>
      <c r="Y1587" s="5"/>
      <c r="Z1587" s="5"/>
    </row>
    <row r="1588">
      <c r="A1588" s="13" t="str">
        <f>HYPERLINK("http://sigilathenaeum.tumblr.com/post/131919937852","I can play my ukulele flawlessly")</f>
        <v>I can play my ukulele flawlessly</v>
      </c>
      <c r="B1588" s="9" t="s">
        <v>1646</v>
      </c>
      <c r="C1588" s="5"/>
      <c r="D1588" s="4" t="s">
        <v>6</v>
      </c>
      <c r="E1588" s="5"/>
      <c r="F1588" s="5"/>
      <c r="G1588" s="5"/>
      <c r="H1588" s="5"/>
      <c r="I1588" s="5"/>
      <c r="J1588" s="5"/>
      <c r="K1588" s="5"/>
      <c r="L1588" s="5"/>
      <c r="M1588" s="5"/>
      <c r="N1588" s="5"/>
      <c r="O1588" s="5"/>
      <c r="P1588" s="5"/>
      <c r="Q1588" s="5"/>
      <c r="R1588" s="5"/>
      <c r="S1588" s="5"/>
      <c r="T1588" s="5"/>
      <c r="U1588" s="5"/>
      <c r="V1588" s="5"/>
      <c r="W1588" s="5"/>
      <c r="X1588" s="5"/>
      <c r="Y1588" s="5"/>
      <c r="Z1588" s="5"/>
    </row>
    <row r="1589">
      <c r="A1589" s="13" t="str">
        <f>HYPERLINK("http://sigilathenaeum.tumblr.com/post/134689236157","I master the piano with ease")</f>
        <v>I master the piano with ease</v>
      </c>
      <c r="B1589" s="9" t="s">
        <v>1647</v>
      </c>
      <c r="C1589" s="5"/>
      <c r="D1589" s="4" t="s">
        <v>6</v>
      </c>
      <c r="E1589" s="5"/>
      <c r="F1589" s="5"/>
      <c r="G1589" s="5"/>
      <c r="H1589" s="5"/>
      <c r="I1589" s="5"/>
      <c r="J1589" s="5"/>
      <c r="K1589" s="5"/>
      <c r="L1589" s="5"/>
      <c r="M1589" s="5"/>
      <c r="N1589" s="5"/>
      <c r="O1589" s="5"/>
      <c r="P1589" s="5"/>
      <c r="Q1589" s="5"/>
      <c r="R1589" s="5"/>
      <c r="S1589" s="5"/>
      <c r="T1589" s="5"/>
      <c r="U1589" s="5"/>
      <c r="V1589" s="5"/>
      <c r="W1589" s="5"/>
      <c r="X1589" s="5"/>
      <c r="Y1589" s="5"/>
      <c r="Z1589" s="5"/>
    </row>
    <row r="1590">
      <c r="A1590" s="13" t="str">
        <f>HYPERLINK("http://sigilathenaeum.tumblr.com/post/139429451022","I play my instrument flawlessly")</f>
        <v>I play my instrument flawlessly</v>
      </c>
      <c r="B1590" s="9" t="s">
        <v>1648</v>
      </c>
      <c r="C1590" s="5"/>
      <c r="D1590" s="4" t="s">
        <v>6</v>
      </c>
      <c r="E1590" s="5"/>
      <c r="F1590" s="5"/>
      <c r="G1590" s="5"/>
      <c r="H1590" s="5"/>
      <c r="I1590" s="5"/>
      <c r="J1590" s="5"/>
      <c r="K1590" s="5"/>
      <c r="L1590" s="5"/>
      <c r="M1590" s="5"/>
      <c r="N1590" s="5"/>
      <c r="O1590" s="5"/>
      <c r="P1590" s="5"/>
      <c r="Q1590" s="5"/>
      <c r="R1590" s="5"/>
      <c r="S1590" s="5"/>
      <c r="T1590" s="5"/>
      <c r="U1590" s="5"/>
      <c r="V1590" s="5"/>
      <c r="W1590" s="5"/>
      <c r="X1590" s="5"/>
      <c r="Y1590" s="5"/>
      <c r="Z1590" s="5"/>
    </row>
    <row r="1591">
      <c r="A1591" s="13" t="str">
        <f>HYPERLINK("http://sigilathenaeum.tumblr.com/post/135146693457","I play the violin with confidence and skill")</f>
        <v>I play the violin with confidence and skill</v>
      </c>
      <c r="B1591" s="9" t="s">
        <v>1649</v>
      </c>
      <c r="C1591" s="5"/>
      <c r="D1591" s="4" t="s">
        <v>6</v>
      </c>
      <c r="E1591" s="5"/>
      <c r="F1591" s="5"/>
      <c r="G1591" s="5"/>
      <c r="H1591" s="5"/>
      <c r="I1591" s="5"/>
      <c r="J1591" s="5"/>
      <c r="K1591" s="5"/>
      <c r="L1591" s="5"/>
      <c r="M1591" s="5"/>
      <c r="N1591" s="5"/>
      <c r="O1591" s="5"/>
      <c r="P1591" s="5"/>
      <c r="Q1591" s="5"/>
      <c r="R1591" s="5"/>
      <c r="S1591" s="5"/>
      <c r="T1591" s="5"/>
      <c r="U1591" s="5"/>
      <c r="V1591" s="5"/>
      <c r="W1591" s="5"/>
      <c r="X1591" s="5"/>
      <c r="Y1591" s="5"/>
      <c r="Z1591" s="5"/>
    </row>
    <row r="1592">
      <c r="A1592" s="13" t="str">
        <f>HYPERLINK("http://sigilathenaeum.tumblr.com/post/135086032067","I play the guitar flawlessly")</f>
        <v>I play the guitar flawlessly</v>
      </c>
      <c r="B1592" s="9" t="s">
        <v>1650</v>
      </c>
      <c r="C1592" s="5"/>
      <c r="D1592" s="4" t="s">
        <v>6</v>
      </c>
      <c r="E1592" s="5"/>
      <c r="F1592" s="5"/>
      <c r="G1592" s="5"/>
      <c r="H1592" s="5"/>
      <c r="I1592" s="5"/>
      <c r="J1592" s="5"/>
      <c r="K1592" s="5"/>
      <c r="L1592" s="5"/>
      <c r="M1592" s="5"/>
      <c r="N1592" s="5"/>
      <c r="O1592" s="5"/>
      <c r="P1592" s="5"/>
      <c r="Q1592" s="5"/>
      <c r="R1592" s="5"/>
      <c r="S1592" s="5"/>
      <c r="T1592" s="5"/>
      <c r="U1592" s="5"/>
      <c r="V1592" s="5"/>
      <c r="W1592" s="5"/>
      <c r="X1592" s="5"/>
      <c r="Y1592" s="5"/>
      <c r="Z1592" s="5"/>
    </row>
    <row r="1593">
      <c r="A1593" s="13" t="str">
        <f>HYPERLINK("http://sigilathenaeum.tumblr.com/post/135732623847","I sightread perfectly and clearly")</f>
        <v>I sightread perfectly and clearly</v>
      </c>
      <c r="B1593" s="9" t="s">
        <v>1651</v>
      </c>
      <c r="C1593" s="5"/>
      <c r="D1593" s="4" t="s">
        <v>6</v>
      </c>
      <c r="E1593" s="5"/>
      <c r="F1593" s="5"/>
      <c r="G1593" s="5"/>
      <c r="H1593" s="5"/>
      <c r="I1593" s="5"/>
      <c r="J1593" s="5"/>
      <c r="K1593" s="5"/>
      <c r="L1593" s="5"/>
      <c r="M1593" s="5"/>
      <c r="N1593" s="5"/>
      <c r="O1593" s="5"/>
      <c r="P1593" s="5"/>
      <c r="Q1593" s="5"/>
      <c r="R1593" s="5"/>
      <c r="S1593" s="5"/>
      <c r="T1593" s="5"/>
      <c r="U1593" s="5"/>
      <c r="V1593" s="5"/>
      <c r="W1593" s="5"/>
      <c r="X1593" s="5"/>
      <c r="Y1593" s="5"/>
      <c r="Z1593" s="5"/>
    </row>
    <row r="1594">
      <c r="A1594" s="10" t="str">
        <f>HYPERLINK("http://sigilathenaeum.tumblr.com/post/174610516459","My band is successful")</f>
        <v>My band is successful</v>
      </c>
      <c r="B1594" s="9" t="s">
        <v>1652</v>
      </c>
      <c r="C1594" s="5"/>
      <c r="D1594" s="4" t="s">
        <v>6</v>
      </c>
      <c r="E1594" s="5"/>
      <c r="F1594" s="5"/>
      <c r="G1594" s="5"/>
      <c r="H1594" s="5"/>
      <c r="I1594" s="5"/>
      <c r="J1594" s="5"/>
      <c r="K1594" s="5"/>
      <c r="L1594" s="5"/>
      <c r="M1594" s="5"/>
      <c r="N1594" s="5"/>
      <c r="O1594" s="5"/>
      <c r="P1594" s="5"/>
      <c r="Q1594" s="5"/>
      <c r="R1594" s="5"/>
      <c r="S1594" s="5"/>
      <c r="T1594" s="5"/>
      <c r="U1594" s="5"/>
      <c r="V1594" s="5"/>
      <c r="W1594" s="5"/>
      <c r="X1594" s="5"/>
      <c r="Y1594" s="5"/>
      <c r="Z1594" s="5"/>
    </row>
    <row r="1595">
      <c r="A1595" s="13" t="str">
        <f>HYPERLINK("http://sigilathenaeum.tumblr.com/post/131831519832","I will perfect the aerial arts")</f>
        <v>I will perfect the aerial arts</v>
      </c>
      <c r="B1595" s="9" t="s">
        <v>185</v>
      </c>
      <c r="C1595" s="5"/>
      <c r="D1595" s="4" t="s">
        <v>6</v>
      </c>
      <c r="E1595" s="5"/>
      <c r="F1595" s="5"/>
      <c r="G1595" s="5"/>
      <c r="H1595" s="5"/>
      <c r="I1595" s="5"/>
      <c r="J1595" s="5"/>
      <c r="K1595" s="5"/>
      <c r="L1595" s="5"/>
      <c r="M1595" s="5"/>
      <c r="N1595" s="5"/>
      <c r="O1595" s="5"/>
      <c r="P1595" s="5"/>
      <c r="Q1595" s="5"/>
      <c r="R1595" s="5"/>
      <c r="S1595" s="5"/>
      <c r="T1595" s="5"/>
      <c r="U1595" s="5"/>
      <c r="V1595" s="5"/>
      <c r="W1595" s="5"/>
      <c r="X1595" s="5"/>
      <c r="Y1595" s="5"/>
      <c r="Z1595" s="5"/>
    </row>
    <row r="1596">
      <c r="A1596" s="13" t="str">
        <f>HYPERLINK("http://sigilathenaeum.tumblr.com/post/133160493117","I am a great fencer")</f>
        <v>I am a great fencer</v>
      </c>
      <c r="B1596" s="9" t="s">
        <v>1653</v>
      </c>
      <c r="C1596" s="5"/>
      <c r="D1596" s="4" t="s">
        <v>6</v>
      </c>
      <c r="E1596" s="5"/>
      <c r="F1596" s="5"/>
      <c r="G1596" s="5"/>
      <c r="H1596" s="5"/>
      <c r="I1596" s="5"/>
      <c r="J1596" s="5"/>
      <c r="K1596" s="5"/>
      <c r="L1596" s="5"/>
      <c r="M1596" s="5"/>
      <c r="N1596" s="5"/>
      <c r="O1596" s="5"/>
      <c r="P1596" s="5"/>
      <c r="Q1596" s="5"/>
      <c r="R1596" s="5"/>
      <c r="S1596" s="5"/>
      <c r="T1596" s="5"/>
      <c r="U1596" s="5"/>
      <c r="V1596" s="5"/>
      <c r="W1596" s="5"/>
      <c r="X1596" s="5"/>
      <c r="Y1596" s="5"/>
      <c r="Z1596" s="5"/>
    </row>
    <row r="1597">
      <c r="A1597" s="13" t="str">
        <f>HYPERLINK("http://sigilathenaeum.tumblr.com/post/131061769797","I am a master and renowned swordsman")</f>
        <v>I am a master and renowned swordsman</v>
      </c>
      <c r="B1597" s="9" t="s">
        <v>1171</v>
      </c>
      <c r="C1597" s="5"/>
      <c r="D1597" s="4" t="s">
        <v>6</v>
      </c>
      <c r="E1597" s="5"/>
      <c r="F1597" s="5"/>
      <c r="G1597" s="5"/>
      <c r="H1597" s="5"/>
      <c r="I1597" s="5"/>
      <c r="J1597" s="5"/>
      <c r="K1597" s="5"/>
      <c r="L1597" s="5"/>
      <c r="M1597" s="5"/>
      <c r="N1597" s="5"/>
      <c r="O1597" s="5"/>
      <c r="P1597" s="5"/>
      <c r="Q1597" s="5"/>
      <c r="R1597" s="5"/>
      <c r="S1597" s="5"/>
      <c r="T1597" s="5"/>
      <c r="U1597" s="5"/>
      <c r="V1597" s="5"/>
      <c r="W1597" s="5"/>
      <c r="X1597" s="5"/>
      <c r="Y1597" s="5"/>
      <c r="Z1597" s="5"/>
    </row>
    <row r="1598">
      <c r="A1598" s="13" t="str">
        <f>HYPERLINK("http://sigilathenaeum.tumblr.com/post/139746355137","I am aware of my surroundings in combat")</f>
        <v>I am aware of my surroundings in combat</v>
      </c>
      <c r="B1598" s="9" t="s">
        <v>1654</v>
      </c>
      <c r="C1598" s="5"/>
      <c r="D1598" s="4" t="s">
        <v>6</v>
      </c>
      <c r="E1598" s="5"/>
      <c r="F1598" s="5"/>
      <c r="G1598" s="5"/>
      <c r="H1598" s="5"/>
      <c r="I1598" s="5"/>
      <c r="J1598" s="5"/>
      <c r="K1598" s="5"/>
      <c r="L1598" s="5"/>
      <c r="M1598" s="5"/>
      <c r="N1598" s="5"/>
      <c r="O1598" s="5"/>
      <c r="P1598" s="5"/>
      <c r="Q1598" s="5"/>
      <c r="R1598" s="5"/>
      <c r="S1598" s="5"/>
      <c r="T1598" s="5"/>
      <c r="U1598" s="5"/>
      <c r="V1598" s="5"/>
      <c r="W1598" s="5"/>
      <c r="X1598" s="5"/>
      <c r="Y1598" s="5"/>
      <c r="Z1598" s="5"/>
    </row>
    <row r="1599">
      <c r="A1599" s="13" t="str">
        <f>HYPERLINK("http://sigilathenaeum.tumblr.com/post/139746355137","I have excellent battlefield awareness")</f>
        <v>I have excellent battlefield awareness</v>
      </c>
      <c r="B1599" s="9" t="s">
        <v>1654</v>
      </c>
      <c r="C1599" s="5"/>
      <c r="D1599" s="4" t="s">
        <v>6</v>
      </c>
      <c r="E1599" s="5"/>
      <c r="F1599" s="5"/>
      <c r="G1599" s="5"/>
      <c r="H1599" s="5"/>
      <c r="I1599" s="5"/>
      <c r="J1599" s="5"/>
      <c r="K1599" s="5"/>
      <c r="L1599" s="5"/>
      <c r="M1599" s="5"/>
      <c r="N1599" s="5"/>
      <c r="O1599" s="5"/>
      <c r="P1599" s="5"/>
      <c r="Q1599" s="5"/>
      <c r="R1599" s="5"/>
      <c r="S1599" s="5"/>
      <c r="T1599" s="5"/>
      <c r="U1599" s="5"/>
      <c r="V1599" s="5"/>
      <c r="W1599" s="5"/>
      <c r="X1599" s="5"/>
      <c r="Y1599" s="5"/>
      <c r="Z1599" s="5"/>
    </row>
    <row r="1600">
      <c r="A1600" s="10" t="str">
        <f>HYPERLINK("http://sigilathenaeum.tumblr.com/post/166157713032","I am a good actor/actress")</f>
        <v>I am a good actor/actress</v>
      </c>
      <c r="B1600" s="9" t="s">
        <v>1655</v>
      </c>
      <c r="C1600" s="5"/>
      <c r="D1600" s="4" t="s">
        <v>6</v>
      </c>
      <c r="E1600" s="5"/>
      <c r="F1600" s="5"/>
      <c r="G1600" s="5"/>
      <c r="H1600" s="5"/>
      <c r="I1600" s="5"/>
      <c r="J1600" s="5"/>
      <c r="K1600" s="5"/>
      <c r="L1600" s="5"/>
      <c r="M1600" s="5"/>
      <c r="N1600" s="5"/>
      <c r="O1600" s="5"/>
      <c r="P1600" s="5"/>
      <c r="Q1600" s="5"/>
      <c r="R1600" s="5"/>
      <c r="S1600" s="5"/>
      <c r="T1600" s="5"/>
      <c r="U1600" s="5"/>
      <c r="V1600" s="5"/>
      <c r="W1600" s="5"/>
      <c r="X1600" s="5"/>
      <c r="Y1600" s="5"/>
      <c r="Z1600" s="5"/>
    </row>
    <row r="1601">
      <c r="A1601" s="13" t="str">
        <f>HYPERLINK("http://sigilathenaeum.tumblr.com/post/133968917267","I speak English fluently")</f>
        <v>I speak English fluently</v>
      </c>
      <c r="B1601" s="9" t="s">
        <v>1656</v>
      </c>
      <c r="C1601" s="5"/>
      <c r="D1601" s="4" t="s">
        <v>6</v>
      </c>
      <c r="E1601" s="5"/>
      <c r="F1601" s="5"/>
      <c r="G1601" s="5"/>
      <c r="H1601" s="5"/>
      <c r="I1601" s="5"/>
      <c r="J1601" s="5"/>
      <c r="K1601" s="5"/>
      <c r="L1601" s="5"/>
      <c r="M1601" s="5"/>
      <c r="N1601" s="5"/>
      <c r="O1601" s="5"/>
      <c r="P1601" s="5"/>
      <c r="Q1601" s="5"/>
      <c r="R1601" s="5"/>
      <c r="S1601" s="5"/>
      <c r="T1601" s="5"/>
      <c r="U1601" s="5"/>
      <c r="V1601" s="5"/>
      <c r="W1601" s="5"/>
      <c r="X1601" s="5"/>
      <c r="Y1601" s="5"/>
      <c r="Z1601" s="5"/>
    </row>
    <row r="1602">
      <c r="A1602" s="13" t="str">
        <f>HYPERLINK("http://sigilathenaeum.tumblr.com/post/141496547872","I speak Chinese fluently")</f>
        <v>I speak Chinese fluently</v>
      </c>
      <c r="B1602" s="9" t="s">
        <v>1657</v>
      </c>
      <c r="C1602" s="5"/>
      <c r="D1602" s="4" t="s">
        <v>6</v>
      </c>
      <c r="E1602" s="5"/>
      <c r="F1602" s="5"/>
      <c r="G1602" s="5"/>
      <c r="H1602" s="5"/>
      <c r="I1602" s="5"/>
      <c r="J1602" s="5"/>
      <c r="K1602" s="5"/>
      <c r="L1602" s="5"/>
      <c r="M1602" s="5"/>
      <c r="N1602" s="5"/>
      <c r="O1602" s="5"/>
      <c r="P1602" s="5"/>
      <c r="Q1602" s="5"/>
      <c r="R1602" s="5"/>
      <c r="S1602" s="5"/>
      <c r="T1602" s="5"/>
      <c r="U1602" s="5"/>
      <c r="V1602" s="5"/>
      <c r="W1602" s="5"/>
      <c r="X1602" s="5"/>
      <c r="Y1602" s="5"/>
      <c r="Z1602" s="5"/>
    </row>
    <row r="1603">
      <c r="A1603" s="13" t="str">
        <f>HYPERLINK("http://sigilathenaeum.tumblr.com/post/141496547872","I speak Korean fluently")</f>
        <v>I speak Korean fluently</v>
      </c>
      <c r="B1603" s="9" t="s">
        <v>1657</v>
      </c>
      <c r="C1603" s="5"/>
      <c r="D1603" s="4" t="s">
        <v>6</v>
      </c>
      <c r="E1603" s="5"/>
      <c r="F1603" s="5"/>
      <c r="G1603" s="5"/>
      <c r="H1603" s="5"/>
      <c r="I1603" s="5"/>
      <c r="J1603" s="5"/>
      <c r="K1603" s="5"/>
      <c r="L1603" s="5"/>
      <c r="M1603" s="5"/>
      <c r="N1603" s="5"/>
      <c r="O1603" s="5"/>
      <c r="P1603" s="5"/>
      <c r="Q1603" s="5"/>
      <c r="R1603" s="5"/>
      <c r="S1603" s="5"/>
      <c r="T1603" s="5"/>
      <c r="U1603" s="5"/>
      <c r="V1603" s="5"/>
      <c r="W1603" s="5"/>
      <c r="X1603" s="5"/>
      <c r="Y1603" s="5"/>
      <c r="Z1603" s="5"/>
    </row>
    <row r="1604">
      <c r="A1604" s="13" t="str">
        <f>HYPERLINK("http://sigilathenaeum.tumblr.com/post/141407199187","I sound like a native speaker")</f>
        <v>I sound like a native speaker</v>
      </c>
      <c r="B1604" s="9" t="s">
        <v>1658</v>
      </c>
      <c r="C1604" s="5"/>
      <c r="D1604" s="4" t="s">
        <v>6</v>
      </c>
      <c r="E1604" s="5"/>
      <c r="F1604" s="5"/>
      <c r="G1604" s="5"/>
      <c r="H1604" s="5"/>
      <c r="I1604" s="5"/>
      <c r="J1604" s="5"/>
      <c r="K1604" s="5"/>
      <c r="L1604" s="5"/>
      <c r="M1604" s="5"/>
      <c r="N1604" s="5"/>
      <c r="O1604" s="5"/>
      <c r="P1604" s="5"/>
      <c r="Q1604" s="5"/>
      <c r="R1604" s="5"/>
      <c r="S1604" s="5"/>
      <c r="T1604" s="5"/>
      <c r="U1604" s="5"/>
      <c r="V1604" s="5"/>
      <c r="W1604" s="5"/>
      <c r="X1604" s="5"/>
      <c r="Y1604" s="5"/>
      <c r="Z1604" s="5"/>
    </row>
    <row r="1605">
      <c r="A1605" s="13" t="str">
        <f>HYPERLINK("http://sigilathenaeum.tumblr.com/post/134689304342","I master new languages with ease")</f>
        <v>I master new languages with ease</v>
      </c>
      <c r="B1605" s="9" t="s">
        <v>1659</v>
      </c>
      <c r="C1605" s="5"/>
      <c r="D1605" s="4" t="s">
        <v>6</v>
      </c>
      <c r="E1605" s="5"/>
      <c r="F1605" s="5"/>
      <c r="G1605" s="5"/>
      <c r="H1605" s="5"/>
      <c r="I1605" s="5"/>
      <c r="J1605" s="5"/>
      <c r="K1605" s="5"/>
      <c r="L1605" s="5"/>
      <c r="M1605" s="5"/>
      <c r="N1605" s="5"/>
      <c r="O1605" s="5"/>
      <c r="P1605" s="5"/>
      <c r="Q1605" s="5"/>
      <c r="R1605" s="5"/>
      <c r="S1605" s="5"/>
      <c r="T1605" s="5"/>
      <c r="U1605" s="5"/>
      <c r="V1605" s="5"/>
      <c r="W1605" s="5"/>
      <c r="X1605" s="5"/>
      <c r="Y1605" s="5"/>
      <c r="Z1605" s="5"/>
    </row>
    <row r="1606">
      <c r="A1606" s="13" t="str">
        <f>HYPERLINK("http://sigilathenaeum.tumblr.com/post/141512681897","My signing is fluid and clear")</f>
        <v>My signing is fluid and clear</v>
      </c>
      <c r="B1606" s="9" t="s">
        <v>1660</v>
      </c>
      <c r="C1606" s="5"/>
      <c r="D1606" s="4" t="s">
        <v>6</v>
      </c>
      <c r="E1606" s="5"/>
      <c r="F1606" s="5"/>
      <c r="G1606" s="5"/>
      <c r="H1606" s="5"/>
      <c r="I1606" s="5"/>
      <c r="J1606" s="5"/>
      <c r="K1606" s="5"/>
      <c r="L1606" s="5"/>
      <c r="M1606" s="5"/>
      <c r="N1606" s="5"/>
      <c r="O1606" s="5"/>
      <c r="P1606" s="5"/>
      <c r="Q1606" s="5"/>
      <c r="R1606" s="5"/>
      <c r="S1606" s="5"/>
      <c r="T1606" s="5"/>
      <c r="U1606" s="5"/>
      <c r="V1606" s="5"/>
      <c r="W1606" s="5"/>
      <c r="X1606" s="5"/>
      <c r="Y1606" s="5"/>
      <c r="Z1606" s="5"/>
    </row>
    <row r="1607">
      <c r="A1607" s="13" t="str">
        <f>HYPERLINK("http://sigilathenaeum.tumblr.com/post/133968768082","My camera captures the pictures I see with my eyes")</f>
        <v>My camera captures the pictures I see with my eyes</v>
      </c>
      <c r="B1607" s="9" t="s">
        <v>1661</v>
      </c>
      <c r="C1607" s="5"/>
      <c r="D1607" s="4" t="s">
        <v>6</v>
      </c>
      <c r="E1607" s="5"/>
      <c r="F1607" s="5"/>
      <c r="G1607" s="5"/>
      <c r="H1607" s="5"/>
      <c r="I1607" s="5"/>
      <c r="J1607" s="5"/>
      <c r="K1607" s="5"/>
      <c r="L1607" s="5"/>
      <c r="M1607" s="5"/>
      <c r="N1607" s="5"/>
      <c r="O1607" s="5"/>
      <c r="P1607" s="5"/>
      <c r="Q1607" s="5"/>
      <c r="R1607" s="5"/>
      <c r="S1607" s="5"/>
      <c r="T1607" s="5"/>
      <c r="U1607" s="5"/>
      <c r="V1607" s="5"/>
      <c r="W1607" s="5"/>
      <c r="X1607" s="5"/>
      <c r="Y1607" s="5"/>
      <c r="Z1607" s="5"/>
    </row>
    <row r="1608">
      <c r="A1608" s="10" t="str">
        <f>HYPERLINK("http://sigilathenaeum.tumblr.com/post/134434994402","I complete tasks quickly and competently")</f>
        <v>I complete tasks quickly and competently</v>
      </c>
      <c r="B1608" s="9" t="s">
        <v>114</v>
      </c>
      <c r="C1608" s="5"/>
      <c r="D1608" s="4" t="s">
        <v>6</v>
      </c>
      <c r="E1608" s="5"/>
      <c r="F1608" s="5"/>
      <c r="G1608" s="5"/>
      <c r="H1608" s="5"/>
      <c r="I1608" s="5"/>
      <c r="J1608" s="5"/>
      <c r="K1608" s="5"/>
      <c r="L1608" s="5"/>
      <c r="M1608" s="5"/>
      <c r="N1608" s="5"/>
      <c r="O1608" s="5"/>
      <c r="P1608" s="5"/>
      <c r="Q1608" s="5"/>
      <c r="R1608" s="5"/>
      <c r="S1608" s="5"/>
      <c r="T1608" s="5"/>
      <c r="U1608" s="5"/>
      <c r="V1608" s="5"/>
      <c r="W1608" s="5"/>
      <c r="X1608" s="5"/>
      <c r="Y1608" s="5"/>
      <c r="Z1608" s="5"/>
    </row>
    <row r="1609">
      <c r="A1609" s="13" t="str">
        <f>HYPERLINK("http://sigilathenaeum.tumblr.com/post/134553482417","I have mastered my throat singing technique")</f>
        <v>I have mastered my throat singing technique</v>
      </c>
      <c r="B1609" s="9" t="s">
        <v>1662</v>
      </c>
      <c r="C1609" s="5"/>
      <c r="D1609" s="4" t="s">
        <v>6</v>
      </c>
      <c r="E1609" s="5"/>
      <c r="F1609" s="5"/>
      <c r="G1609" s="5"/>
      <c r="H1609" s="5"/>
      <c r="I1609" s="5"/>
      <c r="J1609" s="5"/>
      <c r="K1609" s="5"/>
      <c r="L1609" s="5"/>
      <c r="M1609" s="5"/>
      <c r="N1609" s="5"/>
      <c r="O1609" s="5"/>
      <c r="P1609" s="5"/>
      <c r="Q1609" s="5"/>
      <c r="R1609" s="5"/>
      <c r="S1609" s="5"/>
      <c r="T1609" s="5"/>
      <c r="U1609" s="5"/>
      <c r="V1609" s="5"/>
      <c r="W1609" s="5"/>
      <c r="X1609" s="5"/>
      <c r="Y1609" s="5"/>
      <c r="Z1609" s="5"/>
    </row>
    <row r="1610">
      <c r="A1610" s="13" t="str">
        <f>HYPERLINK("http://sigilathenaeum.tumblr.com/post/134560516907","I sing with technical accuracy and emotional beauty")</f>
        <v>I sing with technical accuracy and emotional beauty</v>
      </c>
      <c r="B1610" s="9" t="s">
        <v>1527</v>
      </c>
      <c r="C1610" s="5"/>
      <c r="D1610" s="4" t="s">
        <v>6</v>
      </c>
      <c r="E1610" s="5"/>
      <c r="F1610" s="5"/>
      <c r="G1610" s="5"/>
      <c r="H1610" s="5"/>
      <c r="I1610" s="5"/>
      <c r="J1610" s="5"/>
      <c r="K1610" s="5"/>
      <c r="L1610" s="5"/>
      <c r="M1610" s="5"/>
      <c r="N1610" s="5"/>
      <c r="O1610" s="5"/>
      <c r="P1610" s="5"/>
      <c r="Q1610" s="5"/>
      <c r="R1610" s="5"/>
      <c r="S1610" s="5"/>
      <c r="T1610" s="5"/>
      <c r="U1610" s="5"/>
      <c r="V1610" s="5"/>
      <c r="W1610" s="5"/>
      <c r="X1610" s="5"/>
      <c r="Y1610" s="5"/>
      <c r="Z1610" s="5"/>
    </row>
    <row r="1611">
      <c r="A1611" s="13" t="str">
        <f>HYPERLINK("http://sigilathenaeum.tumblr.com/post/134560516907","I am present and connected with my music")</f>
        <v>I am present and connected with my music</v>
      </c>
      <c r="B1611" s="9" t="s">
        <v>1527</v>
      </c>
      <c r="C1611" s="5"/>
      <c r="D1611" s="4" t="s">
        <v>6</v>
      </c>
      <c r="E1611" s="5"/>
      <c r="F1611" s="5"/>
      <c r="G1611" s="5"/>
      <c r="H1611" s="5"/>
      <c r="I1611" s="5"/>
      <c r="J1611" s="5"/>
      <c r="K1611" s="5"/>
      <c r="L1611" s="5"/>
      <c r="M1611" s="5"/>
      <c r="N1611" s="5"/>
      <c r="O1611" s="5"/>
      <c r="P1611" s="5"/>
      <c r="Q1611" s="5"/>
      <c r="R1611" s="5"/>
      <c r="S1611" s="5"/>
      <c r="T1611" s="5"/>
      <c r="U1611" s="5"/>
      <c r="V1611" s="5"/>
      <c r="W1611" s="5"/>
      <c r="X1611" s="5"/>
      <c r="Y1611" s="5"/>
      <c r="Z1611" s="5"/>
    </row>
    <row r="1612">
      <c r="A1612" s="13" t="str">
        <f>HYPERLINK("http://sigilathenaeum.tumblr.com/post/131585466887","I have a soft, melodic, beautiful singing voice")</f>
        <v>I have a soft, melodic, beautiful singing voice</v>
      </c>
      <c r="B1612" s="9" t="s">
        <v>370</v>
      </c>
      <c r="C1612" s="5"/>
      <c r="D1612" s="4" t="s">
        <v>6</v>
      </c>
      <c r="E1612" s="5"/>
      <c r="F1612" s="5"/>
      <c r="G1612" s="5"/>
      <c r="H1612" s="5"/>
      <c r="I1612" s="5"/>
      <c r="J1612" s="5"/>
      <c r="K1612" s="5"/>
      <c r="L1612" s="5"/>
      <c r="M1612" s="5"/>
      <c r="N1612" s="5"/>
      <c r="O1612" s="5"/>
      <c r="P1612" s="5"/>
      <c r="Q1612" s="5"/>
      <c r="R1612" s="5"/>
      <c r="S1612" s="5"/>
      <c r="T1612" s="5"/>
      <c r="U1612" s="5"/>
      <c r="V1612" s="5"/>
      <c r="W1612" s="5"/>
      <c r="X1612" s="5"/>
      <c r="Y1612" s="5"/>
      <c r="Z1612" s="5"/>
    </row>
    <row r="1613">
      <c r="A1613" s="13" t="str">
        <f>HYPERLINK("http://sigilathenaeum.tumblr.com/post/140245586167","My voice is strong and clear")</f>
        <v>My voice is strong and clear</v>
      </c>
      <c r="B1613" s="9" t="s">
        <v>1663</v>
      </c>
      <c r="C1613" s="5"/>
      <c r="D1613" s="4" t="s">
        <v>6</v>
      </c>
      <c r="E1613" s="5"/>
      <c r="F1613" s="5"/>
      <c r="G1613" s="5"/>
      <c r="H1613" s="5"/>
      <c r="I1613" s="5"/>
      <c r="J1613" s="5"/>
      <c r="K1613" s="5"/>
      <c r="L1613" s="5"/>
      <c r="M1613" s="5"/>
      <c r="N1613" s="5"/>
      <c r="O1613" s="5"/>
      <c r="P1613" s="5"/>
      <c r="Q1613" s="5"/>
      <c r="R1613" s="5"/>
      <c r="S1613" s="5"/>
      <c r="T1613" s="5"/>
      <c r="U1613" s="5"/>
      <c r="V1613" s="5"/>
      <c r="W1613" s="5"/>
      <c r="X1613" s="5"/>
      <c r="Y1613" s="5"/>
      <c r="Z1613" s="5"/>
    </row>
    <row r="1614">
      <c r="A1614" s="13" t="str">
        <f>HYPERLINK("http://sigilathenaeum.tumblr.com/post/141512486147","My voice is powerful, on key, and has a wide range")</f>
        <v>My voice is powerful, on key, and has a wide range</v>
      </c>
      <c r="B1614" s="9" t="s">
        <v>1664</v>
      </c>
      <c r="C1614" s="5"/>
      <c r="D1614" s="4" t="s">
        <v>6</v>
      </c>
      <c r="E1614" s="5"/>
      <c r="F1614" s="5"/>
      <c r="G1614" s="5"/>
      <c r="H1614" s="5"/>
      <c r="I1614" s="5"/>
      <c r="J1614" s="5"/>
      <c r="K1614" s="5"/>
      <c r="L1614" s="5"/>
      <c r="M1614" s="5"/>
      <c r="N1614" s="5"/>
      <c r="O1614" s="5"/>
      <c r="P1614" s="5"/>
      <c r="Q1614" s="5"/>
      <c r="R1614" s="5"/>
      <c r="S1614" s="5"/>
      <c r="T1614" s="5"/>
      <c r="U1614" s="5"/>
      <c r="V1614" s="5"/>
      <c r="W1614" s="5"/>
      <c r="X1614" s="5"/>
      <c r="Y1614" s="5"/>
      <c r="Z1614" s="5"/>
    </row>
    <row r="1615">
      <c r="A1615" s="13" t="str">
        <f>HYPERLINK("http://sigilathenaeum.tumblr.com/post/141104975762","I rap perfectly")</f>
        <v>I rap perfectly</v>
      </c>
      <c r="B1615" s="9" t="s">
        <v>1665</v>
      </c>
      <c r="C1615" s="5"/>
      <c r="D1615" s="4" t="s">
        <v>6</v>
      </c>
      <c r="E1615" s="5"/>
      <c r="F1615" s="5"/>
      <c r="G1615" s="5"/>
      <c r="H1615" s="5"/>
      <c r="I1615" s="5"/>
      <c r="J1615" s="5"/>
      <c r="K1615" s="5"/>
      <c r="L1615" s="5"/>
      <c r="M1615" s="5"/>
      <c r="N1615" s="5"/>
      <c r="O1615" s="5"/>
      <c r="P1615" s="5"/>
      <c r="Q1615" s="5"/>
      <c r="R1615" s="5"/>
      <c r="S1615" s="5"/>
      <c r="T1615" s="5"/>
      <c r="U1615" s="5"/>
      <c r="V1615" s="5"/>
      <c r="W1615" s="5"/>
      <c r="X1615" s="5"/>
      <c r="Y1615" s="5"/>
      <c r="Z1615" s="5"/>
    </row>
    <row r="1616">
      <c r="A1616" s="13" t="str">
        <f>HYPERLINK("http://sigilathenaeum.tumblr.com/post/134688908052","My scream-singing is constantly improving")</f>
        <v>My scream-singing is constantly improving</v>
      </c>
      <c r="B1616" s="9" t="s">
        <v>1666</v>
      </c>
      <c r="C1616" s="5"/>
      <c r="D1616" s="4" t="s">
        <v>6</v>
      </c>
      <c r="E1616" s="5"/>
      <c r="F1616" s="5"/>
      <c r="G1616" s="5"/>
      <c r="H1616" s="5"/>
      <c r="I1616" s="5"/>
      <c r="J1616" s="5"/>
      <c r="K1616" s="5"/>
      <c r="L1616" s="5"/>
      <c r="M1616" s="5"/>
      <c r="N1616" s="5"/>
      <c r="O1616" s="5"/>
      <c r="P1616" s="5"/>
      <c r="Q1616" s="5"/>
      <c r="R1616" s="5"/>
      <c r="S1616" s="5"/>
      <c r="T1616" s="5"/>
      <c r="U1616" s="5"/>
      <c r="V1616" s="5"/>
      <c r="W1616" s="5"/>
      <c r="X1616" s="5"/>
      <c r="Y1616" s="5"/>
      <c r="Z1616" s="5"/>
    </row>
    <row r="1617">
      <c r="A1617" s="13" t="str">
        <f>HYPERLINK("http://sigilathenaeum.tumblr.com/post/134689183382","I master Taekwondo with ease")</f>
        <v>I master Taekwondo with ease</v>
      </c>
      <c r="B1617" s="9" t="s">
        <v>1667</v>
      </c>
      <c r="C1617" s="5"/>
      <c r="D1617" s="4" t="s">
        <v>6</v>
      </c>
      <c r="E1617" s="5"/>
      <c r="F1617" s="5"/>
      <c r="G1617" s="5"/>
      <c r="H1617" s="5"/>
      <c r="I1617" s="5"/>
      <c r="J1617" s="5"/>
      <c r="K1617" s="5"/>
      <c r="L1617" s="5"/>
      <c r="M1617" s="5"/>
      <c r="N1617" s="5"/>
      <c r="O1617" s="5"/>
      <c r="P1617" s="5"/>
      <c r="Q1617" s="5"/>
      <c r="R1617" s="5"/>
      <c r="S1617" s="5"/>
      <c r="T1617" s="5"/>
      <c r="U1617" s="5"/>
      <c r="V1617" s="5"/>
      <c r="W1617" s="5"/>
      <c r="X1617" s="5"/>
      <c r="Y1617" s="5"/>
      <c r="Z1617" s="5"/>
    </row>
    <row r="1618">
      <c r="A1618" s="13" t="str">
        <f>HYPERLINK("http://sigilathenaeum.tumblr.com/post/142464826824","My athletic abilities are strong")</f>
        <v>My athletic abilities are strong</v>
      </c>
      <c r="B1618" s="9" t="s">
        <v>1668</v>
      </c>
      <c r="C1618" s="5"/>
      <c r="D1618" s="4" t="s">
        <v>6</v>
      </c>
      <c r="E1618" s="5"/>
      <c r="F1618" s="5"/>
      <c r="G1618" s="5"/>
      <c r="H1618" s="5"/>
      <c r="I1618" s="5"/>
      <c r="J1618" s="5"/>
      <c r="K1618" s="5"/>
      <c r="L1618" s="5"/>
      <c r="M1618" s="5"/>
      <c r="N1618" s="5"/>
      <c r="O1618" s="5"/>
      <c r="P1618" s="5"/>
      <c r="Q1618" s="5"/>
      <c r="R1618" s="5"/>
      <c r="S1618" s="5"/>
      <c r="T1618" s="5"/>
      <c r="U1618" s="5"/>
      <c r="V1618" s="5"/>
      <c r="W1618" s="5"/>
      <c r="X1618" s="5"/>
      <c r="Y1618" s="5"/>
      <c r="Z1618" s="5"/>
    </row>
    <row r="1619">
      <c r="A1619" s="10" t="str">
        <f>HYPERLINK("http://sigilathenaeum.tumblr.com/post/151164045904","My team plays well and finds success")</f>
        <v>My team plays well and finds success</v>
      </c>
      <c r="B1619" s="9" t="s">
        <v>1669</v>
      </c>
      <c r="C1619" s="5"/>
      <c r="D1619" s="4" t="s">
        <v>6</v>
      </c>
      <c r="E1619" s="5"/>
      <c r="F1619" s="5"/>
      <c r="G1619" s="5"/>
      <c r="H1619" s="5"/>
      <c r="I1619" s="5"/>
      <c r="J1619" s="5"/>
      <c r="K1619" s="5"/>
      <c r="L1619" s="5"/>
      <c r="M1619" s="5"/>
      <c r="N1619" s="5"/>
      <c r="O1619" s="5"/>
      <c r="P1619" s="5"/>
      <c r="Q1619" s="5"/>
      <c r="R1619" s="5"/>
      <c r="S1619" s="5"/>
      <c r="T1619" s="5"/>
      <c r="U1619" s="5"/>
      <c r="V1619" s="5"/>
      <c r="W1619" s="5"/>
      <c r="X1619" s="5"/>
      <c r="Y1619" s="5"/>
      <c r="Z1619" s="5"/>
    </row>
    <row r="1620">
      <c r="A1620" s="13" t="str">
        <f>HYPERLINK("http://sigilathenaeum.tumblr.com/post/138097121937","I run with ease")</f>
        <v>I run with ease</v>
      </c>
      <c r="B1620" s="9" t="s">
        <v>1670</v>
      </c>
      <c r="C1620" s="5"/>
      <c r="D1620" s="4" t="s">
        <v>6</v>
      </c>
      <c r="E1620" s="5"/>
      <c r="F1620" s="5"/>
      <c r="G1620" s="5"/>
      <c r="H1620" s="5"/>
      <c r="I1620" s="5"/>
      <c r="J1620" s="5"/>
      <c r="K1620" s="5"/>
      <c r="L1620" s="5"/>
      <c r="M1620" s="5"/>
      <c r="N1620" s="5"/>
      <c r="O1620" s="5"/>
      <c r="P1620" s="5"/>
      <c r="Q1620" s="5"/>
      <c r="R1620" s="5"/>
      <c r="S1620" s="5"/>
      <c r="T1620" s="5"/>
      <c r="U1620" s="5"/>
      <c r="V1620" s="5"/>
      <c r="W1620" s="5"/>
      <c r="X1620" s="5"/>
      <c r="Y1620" s="5"/>
      <c r="Z1620" s="5"/>
    </row>
    <row r="1621">
      <c r="A1621" s="13" t="str">
        <f>HYPERLINK("http://sigilathenaeum.tumblr.com/post/137907490707","I swim with great speed")</f>
        <v>I swim with great speed</v>
      </c>
      <c r="B1621" s="9" t="s">
        <v>1671</v>
      </c>
      <c r="C1621" s="5"/>
      <c r="D1621" s="4" t="s">
        <v>6</v>
      </c>
      <c r="E1621" s="5"/>
      <c r="F1621" s="5"/>
      <c r="G1621" s="5"/>
      <c r="H1621" s="5"/>
      <c r="I1621" s="5"/>
      <c r="J1621" s="5"/>
      <c r="K1621" s="5"/>
      <c r="L1621" s="5"/>
      <c r="M1621" s="5"/>
      <c r="N1621" s="5"/>
      <c r="O1621" s="5"/>
      <c r="P1621" s="5"/>
      <c r="Q1621" s="5"/>
      <c r="R1621" s="5"/>
      <c r="S1621" s="5"/>
      <c r="T1621" s="5"/>
      <c r="U1621" s="5"/>
      <c r="V1621" s="5"/>
      <c r="W1621" s="5"/>
      <c r="X1621" s="5"/>
      <c r="Y1621" s="5"/>
      <c r="Z1621" s="5"/>
    </row>
    <row r="1622">
      <c r="A1622" s="13" t="str">
        <f>HYPERLINK("http://sigilathenaeum.tumblr.com/post/134689183382","I master diving with ease")</f>
        <v>I master diving with ease</v>
      </c>
      <c r="B1622" s="9" t="s">
        <v>1667</v>
      </c>
      <c r="C1622" s="5"/>
      <c r="D1622" s="4" t="s">
        <v>6</v>
      </c>
      <c r="E1622" s="5"/>
      <c r="F1622" s="5"/>
      <c r="G1622" s="5"/>
      <c r="H1622" s="5"/>
      <c r="I1622" s="5"/>
      <c r="J1622" s="5"/>
      <c r="K1622" s="5"/>
      <c r="L1622" s="5"/>
      <c r="M1622" s="5"/>
      <c r="N1622" s="5"/>
      <c r="O1622" s="5"/>
      <c r="P1622" s="5"/>
      <c r="Q1622" s="5"/>
      <c r="R1622" s="5"/>
      <c r="S1622" s="5"/>
      <c r="T1622" s="5"/>
      <c r="U1622" s="5"/>
      <c r="V1622" s="5"/>
      <c r="W1622" s="5"/>
      <c r="X1622" s="5"/>
      <c r="Y1622" s="5"/>
      <c r="Z1622" s="5"/>
    </row>
    <row r="1623">
      <c r="A1623" s="13" t="str">
        <f>HYPERLINK("http://sigilathenaeum.tumblr.com/post/134688999707","This will not blow up in the kiln")</f>
        <v>This will not blow up in the kiln</v>
      </c>
      <c r="B1623" s="9" t="s">
        <v>1672</v>
      </c>
      <c r="C1623" s="5"/>
      <c r="D1623" s="4" t="s">
        <v>6</v>
      </c>
      <c r="E1623" s="5"/>
      <c r="F1623" s="5"/>
      <c r="G1623" s="5"/>
      <c r="H1623" s="5"/>
      <c r="I1623" s="5"/>
      <c r="J1623" s="5"/>
      <c r="K1623" s="5"/>
      <c r="L1623" s="5"/>
      <c r="M1623" s="5"/>
      <c r="N1623" s="5"/>
      <c r="O1623" s="5"/>
      <c r="P1623" s="5"/>
      <c r="Q1623" s="5"/>
      <c r="R1623" s="5"/>
      <c r="S1623" s="5"/>
      <c r="T1623" s="5"/>
      <c r="U1623" s="5"/>
      <c r="V1623" s="5"/>
      <c r="W1623" s="5"/>
      <c r="X1623" s="5"/>
      <c r="Y1623" s="5"/>
      <c r="Z1623" s="5"/>
    </row>
    <row r="1624">
      <c r="A1624" s="13" t="str">
        <f>HYPERLINK("http://sigilathenaeum.tumblr.com/post/134688999707","This piece will glaze correctly")</f>
        <v>This piece will glaze correctly</v>
      </c>
      <c r="B1624" s="9" t="s">
        <v>1672</v>
      </c>
      <c r="C1624" s="5"/>
      <c r="D1624" s="4" t="s">
        <v>6</v>
      </c>
      <c r="E1624" s="5"/>
      <c r="F1624" s="5"/>
      <c r="G1624" s="5"/>
      <c r="H1624" s="5"/>
      <c r="I1624" s="5"/>
      <c r="J1624" s="5"/>
      <c r="K1624" s="5"/>
      <c r="L1624" s="5"/>
      <c r="M1624" s="5"/>
      <c r="N1624" s="5"/>
      <c r="O1624" s="5"/>
      <c r="P1624" s="5"/>
      <c r="Q1624" s="5"/>
      <c r="R1624" s="5"/>
      <c r="S1624" s="5"/>
      <c r="T1624" s="5"/>
      <c r="U1624" s="5"/>
      <c r="V1624" s="5"/>
      <c r="W1624" s="5"/>
      <c r="X1624" s="5"/>
      <c r="Y1624" s="5"/>
      <c r="Z1624" s="5"/>
    </row>
    <row r="1625">
      <c r="A1625" s="13" t="str">
        <f>HYPERLINK("http://sigilathenaeum.tumblr.com/post/134885682457","I am good at this no matter what anyone says")</f>
        <v>I am good at this no matter what anyone says</v>
      </c>
      <c r="B1625" s="9" t="s">
        <v>1673</v>
      </c>
      <c r="C1625" s="5"/>
      <c r="D1625" s="4" t="s">
        <v>6</v>
      </c>
      <c r="E1625" s="5"/>
      <c r="F1625" s="5"/>
      <c r="G1625" s="5"/>
      <c r="H1625" s="5"/>
      <c r="I1625" s="5"/>
      <c r="J1625" s="5"/>
      <c r="K1625" s="5"/>
      <c r="L1625" s="5"/>
      <c r="M1625" s="5"/>
      <c r="N1625" s="5"/>
      <c r="O1625" s="5"/>
      <c r="P1625" s="5"/>
      <c r="Q1625" s="5"/>
      <c r="R1625" s="5"/>
      <c r="S1625" s="5"/>
      <c r="T1625" s="5"/>
      <c r="U1625" s="5"/>
      <c r="V1625" s="5"/>
      <c r="W1625" s="5"/>
      <c r="X1625" s="5"/>
      <c r="Y1625" s="5"/>
      <c r="Z1625" s="5"/>
    </row>
    <row r="1626">
      <c r="A1626" s="13" t="str">
        <f>HYPERLINK("http://sigilathenaeum.tumblr.com/post/135732810037","I write easily and with skill")</f>
        <v>I write easily and with skill</v>
      </c>
      <c r="B1626" s="9" t="s">
        <v>1674</v>
      </c>
      <c r="C1626" s="5"/>
      <c r="D1626" s="4" t="s">
        <v>6</v>
      </c>
      <c r="E1626" s="5"/>
      <c r="F1626" s="5"/>
      <c r="G1626" s="5"/>
      <c r="H1626" s="5"/>
      <c r="I1626" s="5"/>
      <c r="J1626" s="5"/>
      <c r="K1626" s="5"/>
      <c r="L1626" s="5"/>
      <c r="M1626" s="5"/>
      <c r="N1626" s="5"/>
      <c r="O1626" s="5"/>
      <c r="P1626" s="5"/>
      <c r="Q1626" s="5"/>
      <c r="R1626" s="5"/>
      <c r="S1626" s="5"/>
      <c r="T1626" s="5"/>
      <c r="U1626" s="5"/>
      <c r="V1626" s="5"/>
      <c r="W1626" s="5"/>
      <c r="X1626" s="5"/>
      <c r="Y1626" s="5"/>
      <c r="Z1626" s="5"/>
    </row>
    <row r="1627">
      <c r="A1627" s="10" t="str">
        <f>HYPERLINK("http://sigilathenaeum.tumblr.com/post/146117808484","My characters cooperate with my plot")</f>
        <v>My characters cooperate with my plot</v>
      </c>
      <c r="B1627" s="9" t="s">
        <v>1675</v>
      </c>
      <c r="C1627" s="5"/>
      <c r="D1627" s="4" t="s">
        <v>6</v>
      </c>
      <c r="E1627" s="5"/>
      <c r="F1627" s="5"/>
      <c r="G1627" s="5"/>
      <c r="H1627" s="5"/>
      <c r="I1627" s="5"/>
      <c r="J1627" s="5"/>
      <c r="K1627" s="5"/>
      <c r="L1627" s="5"/>
      <c r="M1627" s="5"/>
      <c r="N1627" s="5"/>
      <c r="O1627" s="5"/>
      <c r="P1627" s="5"/>
      <c r="Q1627" s="5"/>
      <c r="R1627" s="5"/>
      <c r="S1627" s="5"/>
      <c r="T1627" s="5"/>
      <c r="U1627" s="5"/>
      <c r="V1627" s="5"/>
      <c r="W1627" s="5"/>
      <c r="X1627" s="5"/>
      <c r="Y1627" s="5"/>
      <c r="Z1627" s="5"/>
    </row>
    <row r="1628">
      <c r="A1628" s="13" t="str">
        <f>HYPERLINK("http://sigilathenaeum.tumblr.com/post/139805407142","I am free of writer’s block")</f>
        <v>I am free of writer’s block</v>
      </c>
      <c r="B1628" s="9" t="s">
        <v>1676</v>
      </c>
      <c r="C1628" s="5"/>
      <c r="D1628" s="4" t="s">
        <v>6</v>
      </c>
      <c r="E1628" s="5"/>
      <c r="F1628" s="5"/>
      <c r="G1628" s="5"/>
      <c r="H1628" s="5"/>
      <c r="I1628" s="5"/>
      <c r="J1628" s="5"/>
      <c r="K1628" s="5"/>
      <c r="L1628" s="5"/>
      <c r="M1628" s="5"/>
      <c r="N1628" s="5"/>
      <c r="O1628" s="5"/>
      <c r="P1628" s="5"/>
      <c r="Q1628" s="5"/>
      <c r="R1628" s="5"/>
      <c r="S1628" s="5"/>
      <c r="T1628" s="5"/>
      <c r="U1628" s="5"/>
      <c r="V1628" s="5"/>
      <c r="W1628" s="5"/>
      <c r="X1628" s="5"/>
      <c r="Y1628" s="5"/>
      <c r="Z1628" s="5"/>
    </row>
    <row r="1629">
      <c r="A1629" s="13" t="str">
        <f>HYPERLINK("http://sigilathenaeum.tumblr.com/post/141031561677","I have the motivation to practice and improve my writing")</f>
        <v>I have the motivation to practice and improve my writing</v>
      </c>
      <c r="B1629" s="9" t="s">
        <v>1677</v>
      </c>
      <c r="C1629" s="5"/>
      <c r="D1629" s="4" t="s">
        <v>6</v>
      </c>
      <c r="E1629" s="5"/>
      <c r="F1629" s="5"/>
      <c r="G1629" s="5"/>
      <c r="H1629" s="5"/>
      <c r="I1629" s="5"/>
      <c r="J1629" s="5"/>
      <c r="K1629" s="5"/>
      <c r="L1629" s="5"/>
      <c r="M1629" s="5"/>
      <c r="N1629" s="5"/>
      <c r="O1629" s="5"/>
      <c r="P1629" s="5"/>
      <c r="Q1629" s="5"/>
      <c r="R1629" s="5"/>
      <c r="S1629" s="5"/>
      <c r="T1629" s="5"/>
      <c r="U1629" s="5"/>
      <c r="V1629" s="5"/>
      <c r="W1629" s="5"/>
      <c r="X1629" s="5"/>
      <c r="Y1629" s="5"/>
      <c r="Z1629" s="5"/>
    </row>
    <row r="1630">
      <c r="A1630" s="13" t="str">
        <f>HYPERLINK("http://sigilathenaeum.tumblr.com/post/157400247342","I am committed to and focused on finishing my novel")</f>
        <v>I am committed to and focused on finishing my novel</v>
      </c>
      <c r="B1630" s="9" t="s">
        <v>1678</v>
      </c>
      <c r="C1630" s="5"/>
      <c r="D1630" s="4" t="s">
        <v>6</v>
      </c>
      <c r="E1630" s="5"/>
      <c r="F1630" s="5"/>
      <c r="G1630" s="5"/>
      <c r="H1630" s="5"/>
      <c r="I1630" s="5"/>
      <c r="J1630" s="5"/>
      <c r="K1630" s="5"/>
      <c r="L1630" s="5"/>
      <c r="M1630" s="5"/>
      <c r="N1630" s="5"/>
      <c r="O1630" s="5"/>
      <c r="P1630" s="5"/>
      <c r="Q1630" s="5"/>
      <c r="R1630" s="5"/>
      <c r="S1630" s="5"/>
      <c r="T1630" s="5"/>
      <c r="U1630" s="5"/>
      <c r="V1630" s="5"/>
      <c r="W1630" s="5"/>
      <c r="X1630" s="5"/>
      <c r="Y1630" s="5"/>
      <c r="Z1630" s="5"/>
    </row>
    <row r="1631">
      <c r="A1631" s="13" t="str">
        <f>HYPERLINK("http://sigilathenaeum.tumblr.com/post/136195484062","I focus on what I read")</f>
        <v>I focus on what I read</v>
      </c>
      <c r="B1631" s="9" t="s">
        <v>1679</v>
      </c>
      <c r="C1631" s="5"/>
      <c r="D1631" s="4" t="s">
        <v>6</v>
      </c>
      <c r="E1631" s="5"/>
      <c r="F1631" s="5"/>
      <c r="G1631" s="5"/>
      <c r="H1631" s="5"/>
      <c r="I1631" s="5"/>
      <c r="J1631" s="5"/>
      <c r="K1631" s="5"/>
      <c r="L1631" s="5"/>
      <c r="M1631" s="5"/>
      <c r="N1631" s="5"/>
      <c r="O1631" s="5"/>
      <c r="P1631" s="5"/>
      <c r="Q1631" s="5"/>
      <c r="R1631" s="5"/>
      <c r="S1631" s="5"/>
      <c r="T1631" s="5"/>
      <c r="U1631" s="5"/>
      <c r="V1631" s="5"/>
      <c r="W1631" s="5"/>
      <c r="X1631" s="5"/>
      <c r="Y1631" s="5"/>
      <c r="Z1631" s="5"/>
    </row>
    <row r="1632">
      <c r="A1632" s="13" t="str">
        <f>HYPERLINK("http://sigilathenaeum.tumblr.com/post/136626731597","My hard work pays off")</f>
        <v>My hard work pays off</v>
      </c>
      <c r="B1632" s="9" t="s">
        <v>1680</v>
      </c>
      <c r="C1632" s="5"/>
      <c r="D1632" s="4" t="s">
        <v>6</v>
      </c>
      <c r="E1632" s="5"/>
      <c r="F1632" s="5"/>
      <c r="G1632" s="5"/>
      <c r="H1632" s="5"/>
      <c r="I1632" s="5"/>
      <c r="J1632" s="5"/>
      <c r="K1632" s="5"/>
      <c r="L1632" s="5"/>
      <c r="M1632" s="5"/>
      <c r="N1632" s="5"/>
      <c r="O1632" s="5"/>
      <c r="P1632" s="5"/>
      <c r="Q1632" s="5"/>
      <c r="R1632" s="5"/>
      <c r="S1632" s="5"/>
      <c r="T1632" s="5"/>
      <c r="U1632" s="5"/>
      <c r="V1632" s="5"/>
      <c r="W1632" s="5"/>
      <c r="X1632" s="5"/>
      <c r="Y1632" s="5"/>
      <c r="Z1632" s="5"/>
    </row>
    <row r="1633">
      <c r="A1633" s="10" t="str">
        <f>HYPERLINK("http://sigilathenaeum.tumblr.com/post/167533527623","I am not out of breath during or after running")</f>
        <v>I am not out of breath during or after running</v>
      </c>
      <c r="B1633" s="9" t="s">
        <v>1681</v>
      </c>
      <c r="C1633" s="5"/>
      <c r="D1633" s="4" t="s">
        <v>6</v>
      </c>
      <c r="E1633" s="5"/>
      <c r="F1633" s="5"/>
      <c r="G1633" s="5"/>
      <c r="H1633" s="5"/>
      <c r="I1633" s="5"/>
      <c r="J1633" s="5"/>
      <c r="K1633" s="5"/>
      <c r="L1633" s="5"/>
      <c r="M1633" s="5"/>
      <c r="N1633" s="5"/>
      <c r="O1633" s="5"/>
      <c r="P1633" s="5"/>
      <c r="Q1633" s="5"/>
      <c r="R1633" s="5"/>
      <c r="S1633" s="5"/>
      <c r="T1633" s="5"/>
      <c r="U1633" s="5"/>
      <c r="V1633" s="5"/>
      <c r="W1633" s="5"/>
      <c r="X1633" s="5"/>
      <c r="Y1633" s="5"/>
      <c r="Z1633" s="5"/>
    </row>
    <row r="1634">
      <c r="A1634" s="10" t="str">
        <f>HYPERLINK("http://sigilathenaeum.tumblr.com/post/167569133308","I have good physical strength when playing sports")</f>
        <v>I have good physical strength when playing sports</v>
      </c>
      <c r="B1634" s="9" t="s">
        <v>1682</v>
      </c>
      <c r="C1634" s="5"/>
      <c r="D1634" s="4" t="s">
        <v>6</v>
      </c>
      <c r="E1634" s="5"/>
      <c r="F1634" s="5"/>
      <c r="G1634" s="5"/>
      <c r="H1634" s="5"/>
      <c r="I1634" s="5"/>
      <c r="J1634" s="5"/>
      <c r="K1634" s="5"/>
      <c r="L1634" s="5"/>
      <c r="M1634" s="5"/>
      <c r="N1634" s="5"/>
      <c r="O1634" s="5"/>
      <c r="P1634" s="5"/>
      <c r="Q1634" s="5"/>
      <c r="R1634" s="5"/>
      <c r="S1634" s="5"/>
      <c r="T1634" s="5"/>
      <c r="U1634" s="5"/>
      <c r="V1634" s="5"/>
      <c r="W1634" s="5"/>
      <c r="X1634" s="5"/>
      <c r="Y1634" s="5"/>
      <c r="Z1634" s="5"/>
    </row>
    <row r="1635">
      <c r="A1635" s="13" t="str">
        <f>HYPERLINK("http://sigilathenaeum.tumblr.com/post/137128809267","I easily create and remember dance choreography")</f>
        <v>I easily create and remember dance choreography</v>
      </c>
      <c r="B1635" s="9" t="s">
        <v>1683</v>
      </c>
      <c r="C1635" s="5"/>
      <c r="D1635" s="4" t="s">
        <v>6</v>
      </c>
      <c r="E1635" s="5"/>
      <c r="F1635" s="5"/>
      <c r="G1635" s="5"/>
      <c r="H1635" s="5"/>
      <c r="I1635" s="5"/>
      <c r="J1635" s="5"/>
      <c r="K1635" s="5"/>
      <c r="L1635" s="5"/>
      <c r="M1635" s="5"/>
      <c r="N1635" s="5"/>
      <c r="O1635" s="5"/>
      <c r="P1635" s="5"/>
      <c r="Q1635" s="5"/>
      <c r="R1635" s="5"/>
      <c r="S1635" s="5"/>
      <c r="T1635" s="5"/>
      <c r="U1635" s="5"/>
      <c r="V1635" s="5"/>
      <c r="W1635" s="5"/>
      <c r="X1635" s="5"/>
      <c r="Y1635" s="5"/>
      <c r="Z1635" s="5"/>
    </row>
    <row r="1636">
      <c r="A1636" s="10" t="str">
        <f>HYPERLINK("http://sigilathenaeum.tumblr.com/post/165273983675","I dance well and safely")</f>
        <v>I dance well and safely</v>
      </c>
      <c r="B1636" s="9" t="s">
        <v>1684</v>
      </c>
      <c r="C1636" s="5"/>
      <c r="D1636" s="4" t="s">
        <v>6</v>
      </c>
      <c r="E1636" s="5"/>
      <c r="F1636" s="5"/>
      <c r="G1636" s="5"/>
      <c r="H1636" s="5"/>
      <c r="I1636" s="5"/>
      <c r="J1636" s="5"/>
      <c r="K1636" s="5"/>
      <c r="L1636" s="5"/>
      <c r="M1636" s="5"/>
      <c r="N1636" s="5"/>
      <c r="O1636" s="5"/>
      <c r="P1636" s="5"/>
      <c r="Q1636" s="5"/>
      <c r="R1636" s="5"/>
      <c r="S1636" s="5"/>
      <c r="T1636" s="5"/>
      <c r="U1636" s="5"/>
      <c r="V1636" s="5"/>
      <c r="W1636" s="5"/>
      <c r="X1636" s="5"/>
      <c r="Y1636" s="5"/>
      <c r="Z1636" s="5"/>
    </row>
    <row r="1637">
      <c r="A1637" s="13" t="str">
        <f>HYPERLINK("http://sigilathenaeum.tumblr.com/post/137953541787","I am not bucked off my horse")</f>
        <v>I am not bucked off my horse</v>
      </c>
      <c r="B1637" s="9" t="s">
        <v>1685</v>
      </c>
      <c r="C1637" s="5"/>
      <c r="D1637" s="4" t="s">
        <v>6</v>
      </c>
      <c r="E1637" s="5"/>
      <c r="F1637" s="5"/>
      <c r="G1637" s="5"/>
      <c r="H1637" s="5"/>
      <c r="I1637" s="5"/>
      <c r="J1637" s="5"/>
      <c r="K1637" s="5"/>
      <c r="L1637" s="5"/>
      <c r="M1637" s="5"/>
      <c r="N1637" s="5"/>
      <c r="O1637" s="5"/>
      <c r="P1637" s="5"/>
      <c r="Q1637" s="5"/>
      <c r="R1637" s="5"/>
      <c r="S1637" s="5"/>
      <c r="T1637" s="5"/>
      <c r="U1637" s="5"/>
      <c r="V1637" s="5"/>
      <c r="W1637" s="5"/>
      <c r="X1637" s="5"/>
      <c r="Y1637" s="5"/>
      <c r="Z1637" s="5"/>
    </row>
    <row r="1638">
      <c r="A1638" s="13" t="str">
        <f>HYPERLINK("http://sigilathenaeum.tumblr.com/post/137953541787","My horse does not spook or try to back away")</f>
        <v>My horse does not spook or try to back away</v>
      </c>
      <c r="B1638" s="9" t="s">
        <v>1685</v>
      </c>
      <c r="C1638" s="5"/>
      <c r="D1638" s="4" t="s">
        <v>6</v>
      </c>
      <c r="E1638" s="5"/>
      <c r="F1638" s="5"/>
      <c r="G1638" s="5"/>
      <c r="H1638" s="5"/>
      <c r="I1638" s="5"/>
      <c r="J1638" s="5"/>
      <c r="K1638" s="5"/>
      <c r="L1638" s="5"/>
      <c r="M1638" s="5"/>
      <c r="N1638" s="5"/>
      <c r="O1638" s="5"/>
      <c r="P1638" s="5"/>
      <c r="Q1638" s="5"/>
      <c r="R1638" s="5"/>
      <c r="S1638" s="5"/>
      <c r="T1638" s="5"/>
      <c r="U1638" s="5"/>
      <c r="V1638" s="5"/>
      <c r="W1638" s="5"/>
      <c r="X1638" s="5"/>
      <c r="Y1638" s="5"/>
      <c r="Z1638" s="5"/>
    </row>
    <row r="1639">
      <c r="A1639" s="13" t="str">
        <f>HYPERLINK("http://sigilathenaeum.tumblr.com/post/140339134877","I make no mistakes")</f>
        <v>I make no mistakes</v>
      </c>
      <c r="B1639" s="9" t="s">
        <v>1686</v>
      </c>
      <c r="C1639" s="5"/>
      <c r="D1639" s="4" t="s">
        <v>6</v>
      </c>
      <c r="E1639" s="5"/>
      <c r="F1639" s="5"/>
      <c r="G1639" s="5"/>
      <c r="H1639" s="5"/>
      <c r="I1639" s="5"/>
      <c r="J1639" s="5"/>
      <c r="K1639" s="5"/>
      <c r="L1639" s="5"/>
      <c r="M1639" s="5"/>
      <c r="N1639" s="5"/>
      <c r="O1639" s="5"/>
      <c r="P1639" s="5"/>
      <c r="Q1639" s="5"/>
      <c r="R1639" s="5"/>
      <c r="S1639" s="5"/>
      <c r="T1639" s="5"/>
      <c r="U1639" s="5"/>
      <c r="V1639" s="5"/>
      <c r="W1639" s="5"/>
      <c r="X1639" s="5"/>
      <c r="Y1639" s="5"/>
      <c r="Z1639" s="5"/>
    </row>
    <row r="1640">
      <c r="A1640" s="13" t="str">
        <f>HYPERLINK("http://sigilathenaeum.tumblr.com/post/140639347802","My hands are steady")</f>
        <v>My hands are steady</v>
      </c>
      <c r="B1640" s="9" t="s">
        <v>1687</v>
      </c>
      <c r="C1640" s="5"/>
      <c r="D1640" s="4" t="s">
        <v>6</v>
      </c>
      <c r="E1640" s="5"/>
      <c r="F1640" s="5"/>
      <c r="G1640" s="5"/>
      <c r="H1640" s="5"/>
      <c r="I1640" s="5"/>
      <c r="J1640" s="5"/>
      <c r="K1640" s="5"/>
      <c r="L1640" s="5"/>
      <c r="M1640" s="5"/>
      <c r="N1640" s="5"/>
      <c r="O1640" s="5"/>
      <c r="P1640" s="5"/>
      <c r="Q1640" s="5"/>
      <c r="R1640" s="5"/>
      <c r="S1640" s="5"/>
      <c r="T1640" s="5"/>
      <c r="U1640" s="5"/>
      <c r="V1640" s="5"/>
      <c r="W1640" s="5"/>
      <c r="X1640" s="5"/>
      <c r="Y1640" s="5"/>
      <c r="Z1640" s="5"/>
    </row>
    <row r="1641">
      <c r="A1641" s="13" t="str">
        <f>HYPERLINK("http://sigilathenaeum.tumblr.com/post/141031341372","My model kits always look the best")</f>
        <v>My model kits always look the best</v>
      </c>
      <c r="B1641" s="9" t="s">
        <v>1688</v>
      </c>
      <c r="C1641" s="5"/>
      <c r="D1641" s="4" t="s">
        <v>6</v>
      </c>
      <c r="E1641" s="5"/>
      <c r="F1641" s="5"/>
      <c r="G1641" s="5"/>
      <c r="H1641" s="5"/>
      <c r="I1641" s="5"/>
      <c r="J1641" s="5"/>
      <c r="K1641" s="5"/>
      <c r="L1641" s="5"/>
      <c r="M1641" s="5"/>
      <c r="N1641" s="5"/>
      <c r="O1641" s="5"/>
      <c r="P1641" s="5"/>
      <c r="Q1641" s="5"/>
      <c r="R1641" s="5"/>
      <c r="S1641" s="5"/>
      <c r="T1641" s="5"/>
      <c r="U1641" s="5"/>
      <c r="V1641" s="5"/>
      <c r="W1641" s="5"/>
      <c r="X1641" s="5"/>
      <c r="Y1641" s="5"/>
      <c r="Z1641" s="5"/>
    </row>
    <row r="1642">
      <c r="A1642" s="13" t="str">
        <f>HYPERLINK("http://sigilathenaeum.tumblr.com/post/141512838037","I move with grace")</f>
        <v>I move with grace</v>
      </c>
      <c r="B1642" s="9" t="s">
        <v>388</v>
      </c>
      <c r="C1642" s="5"/>
      <c r="D1642" s="4" t="s">
        <v>6</v>
      </c>
      <c r="E1642" s="5"/>
      <c r="F1642" s="5"/>
      <c r="G1642" s="5"/>
      <c r="H1642" s="5"/>
      <c r="I1642" s="5"/>
      <c r="J1642" s="5"/>
      <c r="K1642" s="5"/>
      <c r="L1642" s="5"/>
      <c r="M1642" s="5"/>
      <c r="N1642" s="5"/>
      <c r="O1642" s="5"/>
      <c r="P1642" s="5"/>
      <c r="Q1642" s="5"/>
      <c r="R1642" s="5"/>
      <c r="S1642" s="5"/>
      <c r="T1642" s="5"/>
      <c r="U1642" s="5"/>
      <c r="V1642" s="5"/>
      <c r="W1642" s="5"/>
      <c r="X1642" s="5"/>
      <c r="Y1642" s="5"/>
      <c r="Z1642" s="5"/>
    </row>
    <row r="1643">
      <c r="A1643" s="13" t="str">
        <f>HYPERLINK("http://sigilathenaeum.tumblr.com/post/137719775362","I learn to better judge character")</f>
        <v>I learn to better judge character</v>
      </c>
      <c r="B1643" s="9" t="s">
        <v>411</v>
      </c>
      <c r="C1643" s="5"/>
      <c r="D1643" s="4" t="s">
        <v>6</v>
      </c>
      <c r="E1643" s="5"/>
      <c r="F1643" s="5"/>
      <c r="G1643" s="5"/>
      <c r="H1643" s="5"/>
      <c r="I1643" s="5"/>
      <c r="J1643" s="5"/>
      <c r="K1643" s="5"/>
      <c r="L1643" s="5"/>
      <c r="M1643" s="5"/>
      <c r="N1643" s="5"/>
      <c r="O1643" s="5"/>
      <c r="P1643" s="5"/>
      <c r="Q1643" s="5"/>
      <c r="R1643" s="5"/>
      <c r="S1643" s="5"/>
      <c r="T1643" s="5"/>
      <c r="U1643" s="5"/>
      <c r="V1643" s="5"/>
      <c r="W1643" s="5"/>
      <c r="X1643" s="5"/>
      <c r="Y1643" s="5"/>
      <c r="Z1643" s="5"/>
    </row>
    <row r="1644">
      <c r="A1644" s="13" t="str">
        <f>HYPERLINK("http://sigilathenaeum.tumblr.com/post/156560328096","My energy flows into my cooking")</f>
        <v>My energy flows into my cooking</v>
      </c>
      <c r="B1644" s="9" t="s">
        <v>1689</v>
      </c>
      <c r="C1644" s="5"/>
      <c r="D1644" s="4" t="s">
        <v>6</v>
      </c>
      <c r="E1644" s="5"/>
      <c r="F1644" s="5"/>
      <c r="G1644" s="5"/>
      <c r="H1644" s="5"/>
      <c r="I1644" s="5"/>
      <c r="J1644" s="5"/>
      <c r="K1644" s="5"/>
      <c r="L1644" s="5"/>
      <c r="M1644" s="5"/>
      <c r="N1644" s="5"/>
      <c r="O1644" s="5"/>
      <c r="P1644" s="5"/>
      <c r="Q1644" s="5"/>
      <c r="R1644" s="5"/>
      <c r="S1644" s="5"/>
      <c r="T1644" s="5"/>
      <c r="U1644" s="5"/>
      <c r="V1644" s="5"/>
      <c r="W1644" s="5"/>
      <c r="X1644" s="5"/>
      <c r="Y1644" s="5"/>
      <c r="Z1644" s="5"/>
    </row>
    <row r="1645">
      <c r="A1645" s="10" t="str">
        <f>HYPERLINK("http://sigilathenaeum.tumblr.com/post/175352257206","My canning goes well and my jam tastes good")</f>
        <v>My canning goes well and my jam tastes good</v>
      </c>
      <c r="B1645" s="9" t="s">
        <v>1690</v>
      </c>
      <c r="C1645" s="5"/>
      <c r="D1645" s="4" t="s">
        <v>6</v>
      </c>
      <c r="E1645" s="5"/>
      <c r="F1645" s="5"/>
      <c r="G1645" s="5"/>
      <c r="H1645" s="5"/>
      <c r="I1645" s="5"/>
      <c r="J1645" s="5"/>
      <c r="K1645" s="5"/>
      <c r="L1645" s="5"/>
      <c r="M1645" s="5"/>
      <c r="N1645" s="5"/>
      <c r="O1645" s="5"/>
      <c r="P1645" s="5"/>
      <c r="Q1645" s="5"/>
      <c r="R1645" s="5"/>
      <c r="S1645" s="5"/>
      <c r="T1645" s="5"/>
      <c r="U1645" s="5"/>
      <c r="V1645" s="5"/>
      <c r="W1645" s="5"/>
      <c r="X1645" s="5"/>
      <c r="Y1645" s="5"/>
      <c r="Z1645" s="5"/>
    </row>
    <row r="1646">
      <c r="A1646" s="4"/>
      <c r="B1646" s="5"/>
      <c r="C1646" s="5"/>
      <c r="D1646" s="5"/>
      <c r="E1646" s="5"/>
      <c r="F1646" s="5"/>
      <c r="G1646" s="5"/>
      <c r="H1646" s="5"/>
      <c r="I1646" s="5"/>
      <c r="J1646" s="5"/>
      <c r="K1646" s="5"/>
      <c r="L1646" s="5"/>
      <c r="M1646" s="5"/>
      <c r="N1646" s="5"/>
      <c r="O1646" s="5"/>
      <c r="P1646" s="5"/>
      <c r="Q1646" s="5"/>
      <c r="R1646" s="5"/>
      <c r="S1646" s="5"/>
      <c r="T1646" s="5"/>
      <c r="U1646" s="5"/>
      <c r="V1646" s="5"/>
      <c r="W1646" s="5"/>
      <c r="X1646" s="5"/>
      <c r="Y1646" s="5"/>
      <c r="Z1646" s="5"/>
    </row>
    <row r="1647">
      <c r="A1647" s="12" t="s">
        <v>1691</v>
      </c>
      <c r="B1647" s="7"/>
      <c r="C1647" s="7"/>
      <c r="D1647" s="7"/>
      <c r="E1647" s="7"/>
      <c r="F1647" s="7"/>
      <c r="G1647" s="7"/>
      <c r="H1647" s="7"/>
      <c r="I1647" s="7"/>
      <c r="J1647" s="7"/>
      <c r="K1647" s="7"/>
      <c r="L1647" s="7"/>
      <c r="M1647" s="7"/>
      <c r="N1647" s="7"/>
      <c r="O1647" s="7"/>
      <c r="P1647" s="7"/>
      <c r="Q1647" s="7"/>
      <c r="R1647" s="7"/>
      <c r="S1647" s="7"/>
      <c r="T1647" s="7"/>
      <c r="U1647" s="7"/>
      <c r="V1647" s="7"/>
      <c r="W1647" s="7"/>
      <c r="X1647" s="7"/>
      <c r="Y1647" s="7"/>
      <c r="Z1647" s="7"/>
    </row>
    <row r="1648">
      <c r="A1648" s="5"/>
      <c r="B1648" s="5"/>
      <c r="C1648" s="5"/>
      <c r="D1648" s="5"/>
      <c r="E1648" s="5"/>
      <c r="F1648" s="5"/>
      <c r="G1648" s="5"/>
      <c r="H1648" s="5"/>
      <c r="I1648" s="5"/>
      <c r="J1648" s="5"/>
      <c r="K1648" s="5"/>
      <c r="L1648" s="5"/>
      <c r="M1648" s="5"/>
      <c r="N1648" s="5"/>
      <c r="O1648" s="5"/>
      <c r="P1648" s="5"/>
      <c r="Q1648" s="5"/>
      <c r="R1648" s="5"/>
      <c r="S1648" s="5"/>
      <c r="T1648" s="5"/>
      <c r="U1648" s="5"/>
      <c r="V1648" s="5"/>
      <c r="W1648" s="5"/>
      <c r="X1648" s="5"/>
      <c r="Y1648" s="5"/>
      <c r="Z1648" s="5"/>
    </row>
    <row r="1649">
      <c r="A1649" s="13" t="str">
        <f>HYPERLINK("http://sigilathenaeum.tumblr.com/post/129872527817","I do not have any issues when setting up my camera")</f>
        <v>I do not have any issues when setting up my camera</v>
      </c>
      <c r="B1649" s="9" t="s">
        <v>1611</v>
      </c>
      <c r="C1649" s="5"/>
      <c r="D1649" s="4" t="s">
        <v>6</v>
      </c>
      <c r="E1649" s="5"/>
      <c r="F1649" s="5"/>
      <c r="G1649" s="5"/>
      <c r="H1649" s="5"/>
      <c r="I1649" s="5"/>
      <c r="J1649" s="5"/>
      <c r="K1649" s="5"/>
      <c r="L1649" s="5"/>
      <c r="M1649" s="5"/>
      <c r="N1649" s="5"/>
      <c r="O1649" s="5"/>
      <c r="P1649" s="5"/>
      <c r="Q1649" s="5"/>
      <c r="R1649" s="5"/>
      <c r="S1649" s="5"/>
      <c r="T1649" s="5"/>
      <c r="U1649" s="5"/>
      <c r="V1649" s="5"/>
      <c r="W1649" s="5"/>
      <c r="X1649" s="5"/>
      <c r="Y1649" s="5"/>
      <c r="Z1649" s="5"/>
    </row>
    <row r="1650">
      <c r="A1650" s="13" t="str">
        <f>HYPERLINK("http://sigilathenaeum.tumblr.com/post/129916439432","There are no flaws in my code")</f>
        <v>There are no flaws in my code</v>
      </c>
      <c r="B1650" s="9" t="s">
        <v>1692</v>
      </c>
      <c r="C1650" s="5"/>
      <c r="D1650" s="4" t="s">
        <v>6</v>
      </c>
      <c r="E1650" s="5"/>
      <c r="F1650" s="5"/>
      <c r="G1650" s="5"/>
      <c r="H1650" s="5"/>
      <c r="I1650" s="5"/>
      <c r="J1650" s="5"/>
      <c r="K1650" s="5"/>
      <c r="L1650" s="5"/>
      <c r="M1650" s="5"/>
      <c r="N1650" s="5"/>
      <c r="O1650" s="5"/>
      <c r="P1650" s="5"/>
      <c r="Q1650" s="5"/>
      <c r="R1650" s="5"/>
      <c r="S1650" s="5"/>
      <c r="T1650" s="5"/>
      <c r="U1650" s="5"/>
      <c r="V1650" s="5"/>
      <c r="W1650" s="5"/>
      <c r="X1650" s="5"/>
      <c r="Y1650" s="5"/>
      <c r="Z1650" s="5"/>
    </row>
    <row r="1651">
      <c r="A1651" s="13" t="str">
        <f>HYPERLINK("http://sigilathenaeum.tumblr.com/post/128585742822","I will get diamond soon in LoL")</f>
        <v>I will get diamond soon in LoL</v>
      </c>
      <c r="B1651" s="9" t="s">
        <v>1693</v>
      </c>
      <c r="C1651" s="5"/>
      <c r="D1651" s="4" t="s">
        <v>6</v>
      </c>
      <c r="E1651" s="5"/>
      <c r="F1651" s="5"/>
      <c r="G1651" s="5"/>
      <c r="H1651" s="5"/>
      <c r="I1651" s="5"/>
      <c r="J1651" s="5"/>
      <c r="K1651" s="5"/>
      <c r="L1651" s="5"/>
      <c r="M1651" s="5"/>
      <c r="N1651" s="5"/>
      <c r="O1651" s="5"/>
      <c r="P1651" s="5"/>
      <c r="Q1651" s="5"/>
      <c r="R1651" s="5"/>
      <c r="S1651" s="5"/>
      <c r="T1651" s="5"/>
      <c r="U1651" s="5"/>
      <c r="V1651" s="5"/>
      <c r="W1651" s="5"/>
      <c r="X1651" s="5"/>
      <c r="Y1651" s="5"/>
      <c r="Z1651" s="5"/>
    </row>
    <row r="1652">
      <c r="A1652" s="13" t="str">
        <f>HYPERLINK("http://sigilathenaeum.tumblr.com/post/130156049707","I retain and amplify energy to charge other objects")</f>
        <v>I retain and amplify energy to charge other objects</v>
      </c>
      <c r="B1652" s="9" t="s">
        <v>1694</v>
      </c>
      <c r="C1652" s="5"/>
      <c r="D1652" s="4" t="s">
        <v>6</v>
      </c>
      <c r="E1652" s="5"/>
      <c r="F1652" s="5"/>
      <c r="G1652" s="5"/>
      <c r="H1652" s="5"/>
      <c r="I1652" s="5"/>
      <c r="J1652" s="5"/>
      <c r="K1652" s="5"/>
      <c r="L1652" s="5"/>
      <c r="M1652" s="5"/>
      <c r="N1652" s="5"/>
      <c r="O1652" s="5"/>
      <c r="P1652" s="5"/>
      <c r="Q1652" s="5"/>
      <c r="R1652" s="5"/>
      <c r="S1652" s="5"/>
      <c r="T1652" s="5"/>
      <c r="U1652" s="5"/>
      <c r="V1652" s="5"/>
      <c r="W1652" s="5"/>
      <c r="X1652" s="5"/>
      <c r="Y1652" s="5"/>
      <c r="Z1652" s="5"/>
    </row>
    <row r="1653">
      <c r="A1653" s="13" t="str">
        <f>HYPERLINK("http://sigilathenaeum.tumblr.com/post/136688469937","I retain and magnify energy to give to others")</f>
        <v>I retain and magnify energy to give to others</v>
      </c>
      <c r="B1653" s="9" t="s">
        <v>1695</v>
      </c>
      <c r="C1653" s="5"/>
      <c r="D1653" s="4" t="s">
        <v>6</v>
      </c>
      <c r="E1653" s="5"/>
      <c r="F1653" s="5"/>
      <c r="G1653" s="5"/>
      <c r="H1653" s="5"/>
      <c r="I1653" s="5"/>
      <c r="J1653" s="5"/>
      <c r="K1653" s="5"/>
      <c r="L1653" s="5"/>
      <c r="M1653" s="5"/>
      <c r="N1653" s="5"/>
      <c r="O1653" s="5"/>
      <c r="P1653" s="5"/>
      <c r="Q1653" s="5"/>
      <c r="R1653" s="5"/>
      <c r="S1653" s="5"/>
      <c r="T1653" s="5"/>
      <c r="U1653" s="5"/>
      <c r="V1653" s="5"/>
      <c r="W1653" s="5"/>
      <c r="X1653" s="5"/>
      <c r="Y1653" s="5"/>
      <c r="Z1653" s="5"/>
    </row>
    <row r="1654">
      <c r="A1654" s="13" t="str">
        <f>HYPERLINK("http://sigilathenaeum.tumblr.com/post/130373915847","I attract more followers")</f>
        <v>I attract more followers</v>
      </c>
      <c r="B1654" s="9" t="s">
        <v>1696</v>
      </c>
      <c r="C1654" s="5"/>
      <c r="D1654" s="4" t="s">
        <v>6</v>
      </c>
      <c r="E1654" s="5"/>
      <c r="F1654" s="5"/>
      <c r="G1654" s="5"/>
      <c r="H1654" s="5"/>
      <c r="I1654" s="5"/>
      <c r="J1654" s="5"/>
      <c r="K1654" s="5"/>
      <c r="L1654" s="5"/>
      <c r="M1654" s="5"/>
      <c r="N1654" s="5"/>
      <c r="O1654" s="5"/>
      <c r="P1654" s="5"/>
      <c r="Q1654" s="5"/>
      <c r="R1654" s="5"/>
      <c r="S1654" s="5"/>
      <c r="T1654" s="5"/>
      <c r="U1654" s="5"/>
      <c r="V1654" s="5"/>
      <c r="W1654" s="5"/>
      <c r="X1654" s="5"/>
      <c r="Y1654" s="5"/>
      <c r="Z1654" s="5"/>
    </row>
    <row r="1655">
      <c r="A1655" s="13" t="str">
        <f>HYPERLINK("http://sigilathenaeum.tumblr.com/post/137128890522","I am a success on social media")</f>
        <v>I am a success on social media</v>
      </c>
      <c r="B1655" s="9" t="s">
        <v>1697</v>
      </c>
      <c r="C1655" s="5"/>
      <c r="D1655" s="4" t="s">
        <v>6</v>
      </c>
      <c r="E1655" s="5"/>
      <c r="F1655" s="5"/>
      <c r="G1655" s="5"/>
      <c r="H1655" s="5"/>
      <c r="I1655" s="5"/>
      <c r="J1655" s="5"/>
      <c r="K1655" s="5"/>
      <c r="L1655" s="5"/>
      <c r="M1655" s="5"/>
      <c r="N1655" s="5"/>
      <c r="O1655" s="5"/>
      <c r="P1655" s="5"/>
      <c r="Q1655" s="5"/>
      <c r="R1655" s="5"/>
      <c r="S1655" s="5"/>
      <c r="T1655" s="5"/>
      <c r="U1655" s="5"/>
      <c r="V1655" s="5"/>
      <c r="W1655" s="5"/>
      <c r="X1655" s="5"/>
      <c r="Y1655" s="5"/>
      <c r="Z1655" s="5"/>
    </row>
    <row r="1656">
      <c r="A1656" s="10" t="str">
        <f>HYPERLINK("http://sigilathenaeum.tumblr.com/post/157403164924","I attract internet friends")</f>
        <v>I attract internet friends</v>
      </c>
      <c r="B1656" s="9" t="s">
        <v>1698</v>
      </c>
      <c r="C1656" s="5"/>
      <c r="D1656" s="4" t="s">
        <v>6</v>
      </c>
      <c r="E1656" s="5"/>
      <c r="F1656" s="5"/>
      <c r="G1656" s="5"/>
      <c r="H1656" s="5"/>
      <c r="I1656" s="5"/>
      <c r="J1656" s="5"/>
      <c r="K1656" s="5"/>
      <c r="L1656" s="5"/>
      <c r="M1656" s="5"/>
      <c r="N1656" s="5"/>
      <c r="O1656" s="5"/>
      <c r="P1656" s="5"/>
      <c r="Q1656" s="5"/>
      <c r="R1656" s="5"/>
      <c r="S1656" s="5"/>
      <c r="T1656" s="5"/>
      <c r="U1656" s="5"/>
      <c r="V1656" s="5"/>
      <c r="W1656" s="5"/>
      <c r="X1656" s="5"/>
      <c r="Y1656" s="5"/>
      <c r="Z1656" s="5"/>
    </row>
    <row r="1657">
      <c r="A1657" s="10" t="str">
        <f>HYPERLINK("http://sigilathenaeum.tumblr.com/post/165024050560","Abusive anons lose interest and leave me alone")</f>
        <v>Abusive anons lose interest and leave me alone</v>
      </c>
      <c r="B1657" s="9" t="s">
        <v>1699</v>
      </c>
      <c r="C1657" s="5"/>
      <c r="D1657" s="4" t="s">
        <v>6</v>
      </c>
      <c r="E1657" s="5"/>
      <c r="F1657" s="5"/>
      <c r="G1657" s="5"/>
      <c r="H1657" s="5"/>
      <c r="I1657" s="5"/>
      <c r="J1657" s="5"/>
      <c r="K1657" s="5"/>
      <c r="L1657" s="5"/>
      <c r="M1657" s="5"/>
      <c r="N1657" s="5"/>
      <c r="O1657" s="5"/>
      <c r="P1657" s="5"/>
      <c r="Q1657" s="5"/>
      <c r="R1657" s="5"/>
      <c r="S1657" s="5"/>
      <c r="T1657" s="5"/>
      <c r="U1657" s="5"/>
      <c r="V1657" s="5"/>
      <c r="W1657" s="5"/>
      <c r="X1657" s="5"/>
      <c r="Y1657" s="5"/>
      <c r="Z1657" s="5"/>
    </row>
    <row r="1658">
      <c r="A1658" s="10" t="str">
        <f>HYPERLINK("http://sigilathenaeum.tumblr.com/post/148027118572","This year my blog work will be seen and rewarded")</f>
        <v>This year my blog work will be seen and rewarded</v>
      </c>
      <c r="B1658" s="9" t="s">
        <v>1700</v>
      </c>
      <c r="C1658" s="5"/>
      <c r="D1658" s="4" t="s">
        <v>6</v>
      </c>
      <c r="E1658" s="5"/>
      <c r="F1658" s="5"/>
      <c r="G1658" s="5"/>
      <c r="H1658" s="5"/>
      <c r="I1658" s="5"/>
      <c r="J1658" s="5"/>
      <c r="K1658" s="5"/>
      <c r="L1658" s="5"/>
      <c r="M1658" s="5"/>
      <c r="N1658" s="5"/>
      <c r="O1658" s="5"/>
      <c r="P1658" s="5"/>
      <c r="Q1658" s="5"/>
      <c r="R1658" s="5"/>
      <c r="S1658" s="5"/>
      <c r="T1658" s="5"/>
      <c r="U1658" s="5"/>
      <c r="V1658" s="5"/>
      <c r="W1658" s="5"/>
      <c r="X1658" s="5"/>
      <c r="Y1658" s="5"/>
      <c r="Z1658" s="5"/>
    </row>
    <row r="1659">
      <c r="A1659" s="10" t="str">
        <f>HYPERLINK("http://sigilathenaeum.tumblr.com/post/146115786101","My youtube channel is a success")</f>
        <v>My youtube channel is a success</v>
      </c>
      <c r="B1659" s="9" t="s">
        <v>1701</v>
      </c>
      <c r="C1659" s="5"/>
      <c r="D1659" s="4" t="s">
        <v>6</v>
      </c>
      <c r="E1659" s="5"/>
      <c r="F1659" s="5"/>
      <c r="G1659" s="5"/>
      <c r="H1659" s="5"/>
      <c r="I1659" s="5"/>
      <c r="J1659" s="5"/>
      <c r="K1659" s="5"/>
      <c r="L1659" s="5"/>
      <c r="M1659" s="5"/>
      <c r="N1659" s="5"/>
      <c r="O1659" s="5"/>
      <c r="P1659" s="5"/>
      <c r="Q1659" s="5"/>
      <c r="R1659" s="5"/>
      <c r="S1659" s="5"/>
      <c r="T1659" s="5"/>
      <c r="U1659" s="5"/>
      <c r="V1659" s="5"/>
      <c r="W1659" s="5"/>
      <c r="X1659" s="5"/>
      <c r="Y1659" s="5"/>
      <c r="Z1659" s="5"/>
    </row>
    <row r="1660">
      <c r="A1660" s="10" t="str">
        <f>HYPERLINK("http://sigilathenaeum.tumblr.com/post/149182209877","I am Instagram famous")</f>
        <v>I am Instagram famous</v>
      </c>
      <c r="B1660" s="9" t="s">
        <v>1702</v>
      </c>
      <c r="C1660" s="5"/>
      <c r="D1660" s="4" t="s">
        <v>6</v>
      </c>
      <c r="E1660" s="5"/>
      <c r="F1660" s="5"/>
      <c r="G1660" s="5"/>
      <c r="H1660" s="5"/>
      <c r="I1660" s="5"/>
      <c r="J1660" s="5"/>
      <c r="K1660" s="5"/>
      <c r="L1660" s="5"/>
      <c r="M1660" s="5"/>
      <c r="N1660" s="5"/>
      <c r="O1660" s="5"/>
      <c r="P1660" s="5"/>
      <c r="Q1660" s="5"/>
      <c r="R1660" s="5"/>
      <c r="S1660" s="5"/>
      <c r="T1660" s="5"/>
      <c r="U1660" s="5"/>
      <c r="V1660" s="5"/>
      <c r="W1660" s="5"/>
      <c r="X1660" s="5"/>
      <c r="Y1660" s="5"/>
      <c r="Z1660" s="5"/>
    </row>
    <row r="1661">
      <c r="A1661" s="13" t="str">
        <f>HYPERLINK("http://sigilathenaeum.tumblr.com/post/132441886962","The wi-fi is strong")</f>
        <v>The wi-fi is strong</v>
      </c>
      <c r="B1661" s="9" t="s">
        <v>1703</v>
      </c>
      <c r="C1661" s="5"/>
      <c r="D1661" s="4" t="s">
        <v>6</v>
      </c>
      <c r="E1661" s="5"/>
      <c r="F1661" s="5"/>
      <c r="G1661" s="5"/>
      <c r="H1661" s="5"/>
      <c r="I1661" s="5"/>
      <c r="J1661" s="5"/>
      <c r="K1661" s="5"/>
      <c r="L1661" s="5"/>
      <c r="M1661" s="5"/>
      <c r="N1661" s="5"/>
      <c r="O1661" s="5"/>
      <c r="P1661" s="5"/>
      <c r="Q1661" s="5"/>
      <c r="R1661" s="5"/>
      <c r="S1661" s="5"/>
      <c r="T1661" s="5"/>
      <c r="U1661" s="5"/>
      <c r="V1661" s="5"/>
      <c r="W1661" s="5"/>
      <c r="X1661" s="5"/>
      <c r="Y1661" s="5"/>
      <c r="Z1661" s="5"/>
    </row>
    <row r="1662">
      <c r="A1662" s="10" t="str">
        <f>HYPERLINK("http://sigilathenaeum.tumblr.com/post/145613696263","I am connected to my technology")</f>
        <v>I am connected to my technology</v>
      </c>
      <c r="B1662" s="9" t="s">
        <v>1704</v>
      </c>
      <c r="C1662" s="5"/>
      <c r="D1662" s="4" t="s">
        <v>6</v>
      </c>
      <c r="E1662" s="5"/>
      <c r="F1662" s="5"/>
      <c r="G1662" s="5"/>
      <c r="H1662" s="5"/>
      <c r="I1662" s="5"/>
      <c r="J1662" s="5"/>
      <c r="K1662" s="5"/>
      <c r="L1662" s="5"/>
      <c r="M1662" s="5"/>
      <c r="N1662" s="5"/>
      <c r="O1662" s="5"/>
      <c r="P1662" s="5"/>
      <c r="Q1662" s="5"/>
      <c r="R1662" s="5"/>
      <c r="S1662" s="5"/>
      <c r="T1662" s="5"/>
      <c r="U1662" s="5"/>
      <c r="V1662" s="5"/>
      <c r="W1662" s="5"/>
      <c r="X1662" s="5"/>
      <c r="Y1662" s="5"/>
      <c r="Z1662" s="5"/>
    </row>
    <row r="1663">
      <c r="A1663" s="10" t="str">
        <f>HYPERLINK("http://sigilathenaeum.tumblr.com/post/147143980916","I catch what I want in Pokemon Go")</f>
        <v>I catch what I want in Pokemon Go</v>
      </c>
      <c r="B1663" s="9" t="s">
        <v>895</v>
      </c>
      <c r="C1663" s="5"/>
      <c r="D1663" s="4" t="s">
        <v>6</v>
      </c>
      <c r="E1663" s="5"/>
      <c r="F1663" s="5"/>
      <c r="G1663" s="5"/>
      <c r="H1663" s="5"/>
      <c r="I1663" s="5"/>
      <c r="J1663" s="5"/>
      <c r="K1663" s="5"/>
      <c r="L1663" s="5"/>
      <c r="M1663" s="5"/>
      <c r="N1663" s="5"/>
      <c r="O1663" s="5"/>
      <c r="P1663" s="5"/>
      <c r="Q1663" s="5"/>
      <c r="R1663" s="5"/>
      <c r="S1663" s="5"/>
      <c r="T1663" s="5"/>
      <c r="U1663" s="5"/>
      <c r="V1663" s="5"/>
      <c r="W1663" s="5"/>
      <c r="X1663" s="5"/>
      <c r="Y1663" s="5"/>
      <c r="Z1663" s="5"/>
    </row>
    <row r="1664">
      <c r="A1664" s="13" t="str">
        <f>HYPERLINK("http://sigilathenaeum.tumblr.com/post/132829239572","Strategy")</f>
        <v>Strategy</v>
      </c>
      <c r="B1664" s="9" t="s">
        <v>1705</v>
      </c>
      <c r="C1664" s="5"/>
      <c r="D1664" s="4" t="s">
        <v>6</v>
      </c>
      <c r="E1664" s="5"/>
      <c r="F1664" s="5"/>
      <c r="G1664" s="5"/>
      <c r="H1664" s="5"/>
      <c r="I1664" s="5"/>
      <c r="J1664" s="5"/>
      <c r="K1664" s="5"/>
      <c r="L1664" s="5"/>
      <c r="M1664" s="5"/>
      <c r="N1664" s="5"/>
      <c r="O1664" s="5"/>
      <c r="P1664" s="5"/>
      <c r="Q1664" s="5"/>
      <c r="R1664" s="5"/>
      <c r="S1664" s="5"/>
      <c r="T1664" s="5"/>
      <c r="U1664" s="5"/>
      <c r="V1664" s="5"/>
      <c r="W1664" s="5"/>
      <c r="X1664" s="5"/>
      <c r="Y1664" s="5"/>
      <c r="Z1664" s="5"/>
    </row>
    <row r="1665">
      <c r="A1665" s="13" t="str">
        <f>HYPERLINK("http://sigilathenaeum.tumblr.com/post/134951996567","I have good luck playing Magic the Gathering")</f>
        <v>I have good luck playing Magic the Gathering</v>
      </c>
      <c r="B1665" s="9" t="s">
        <v>1706</v>
      </c>
      <c r="C1665" s="5"/>
      <c r="D1665" s="4" t="s">
        <v>6</v>
      </c>
      <c r="E1665" s="5"/>
      <c r="F1665" s="5"/>
      <c r="G1665" s="5"/>
      <c r="H1665" s="5"/>
      <c r="I1665" s="5"/>
      <c r="J1665" s="5"/>
      <c r="K1665" s="5"/>
      <c r="L1665" s="5"/>
      <c r="M1665" s="5"/>
      <c r="N1665" s="5"/>
      <c r="O1665" s="5"/>
      <c r="P1665" s="5"/>
      <c r="Q1665" s="5"/>
      <c r="R1665" s="5"/>
      <c r="S1665" s="5"/>
      <c r="T1665" s="5"/>
      <c r="U1665" s="5"/>
      <c r="V1665" s="5"/>
      <c r="W1665" s="5"/>
      <c r="X1665" s="5"/>
      <c r="Y1665" s="5"/>
      <c r="Z1665" s="5"/>
    </row>
    <row r="1666">
      <c r="A1666" s="13" t="str">
        <f>HYPERLINK("http://sigilathenaeum.tumblr.com/post/138878982752","I roll well in tabletop games")</f>
        <v>I roll well in tabletop games</v>
      </c>
      <c r="B1666" s="9" t="s">
        <v>309</v>
      </c>
      <c r="C1666" s="5"/>
      <c r="D1666" s="4" t="s">
        <v>6</v>
      </c>
      <c r="E1666" s="5"/>
      <c r="F1666" s="5"/>
      <c r="G1666" s="5"/>
      <c r="H1666" s="5"/>
      <c r="I1666" s="5"/>
      <c r="J1666" s="5"/>
      <c r="K1666" s="5"/>
      <c r="L1666" s="5"/>
      <c r="M1666" s="5"/>
      <c r="N1666" s="5"/>
      <c r="O1666" s="5"/>
      <c r="P1666" s="5"/>
      <c r="Q1666" s="5"/>
      <c r="R1666" s="5"/>
      <c r="S1666" s="5"/>
      <c r="T1666" s="5"/>
      <c r="U1666" s="5"/>
      <c r="V1666" s="5"/>
      <c r="W1666" s="5"/>
      <c r="X1666" s="5"/>
      <c r="Y1666" s="5"/>
      <c r="Z1666" s="5"/>
    </row>
    <row r="1667">
      <c r="A1667" s="10" t="str">
        <f>HYPERLINK("http://sigilathenaeum.tumblr.com/post/147674336967","My dice roll well")</f>
        <v>My dice roll well</v>
      </c>
      <c r="B1667" s="9" t="s">
        <v>1707</v>
      </c>
      <c r="C1667" s="5"/>
      <c r="D1667" s="4" t="s">
        <v>6</v>
      </c>
      <c r="E1667" s="5"/>
      <c r="F1667" s="5"/>
      <c r="G1667" s="5"/>
      <c r="H1667" s="5"/>
      <c r="I1667" s="5"/>
      <c r="J1667" s="5"/>
      <c r="K1667" s="5"/>
      <c r="L1667" s="5"/>
      <c r="M1667" s="5"/>
      <c r="N1667" s="5"/>
      <c r="O1667" s="5"/>
      <c r="P1667" s="5"/>
      <c r="Q1667" s="5"/>
      <c r="R1667" s="5"/>
      <c r="S1667" s="5"/>
      <c r="T1667" s="5"/>
      <c r="U1667" s="5"/>
      <c r="V1667" s="5"/>
      <c r="W1667" s="5"/>
      <c r="X1667" s="5"/>
      <c r="Y1667" s="5"/>
      <c r="Z1667" s="5"/>
    </row>
    <row r="1668">
      <c r="A1668" s="10" t="str">
        <f>HYPERLINK("http://sigilathenaeum.tumblr.com/post/175554367160","My dice rolls high")</f>
        <v>My dice rolls high</v>
      </c>
      <c r="B1668" s="9" t="s">
        <v>1708</v>
      </c>
      <c r="C1668" s="5"/>
      <c r="D1668" s="4" t="s">
        <v>6</v>
      </c>
      <c r="E1668" s="5"/>
      <c r="F1668" s="5"/>
      <c r="G1668" s="5"/>
      <c r="H1668" s="5"/>
      <c r="I1668" s="5"/>
      <c r="J1668" s="5"/>
      <c r="K1668" s="5"/>
      <c r="L1668" s="5"/>
      <c r="M1668" s="5"/>
      <c r="N1668" s="5"/>
      <c r="O1668" s="5"/>
      <c r="P1668" s="5"/>
      <c r="Q1668" s="5"/>
      <c r="R1668" s="5"/>
      <c r="S1668" s="5"/>
      <c r="T1668" s="5"/>
      <c r="U1668" s="5"/>
      <c r="V1668" s="5"/>
      <c r="W1668" s="5"/>
      <c r="X1668" s="5"/>
      <c r="Y1668" s="5"/>
      <c r="Z1668" s="5"/>
    </row>
    <row r="1669">
      <c r="A1669" s="13" t="str">
        <f>HYPERLINK("http://sigilathenaeum.tumblr.com/post/137600226327","I do not feel the urge to play Neko Atsume")</f>
        <v>I do not feel the urge to play Neko Atsume</v>
      </c>
      <c r="B1669" s="9" t="s">
        <v>1709</v>
      </c>
      <c r="C1669" s="5"/>
      <c r="D1669" s="4" t="s">
        <v>6</v>
      </c>
      <c r="E1669" s="5"/>
      <c r="F1669" s="5"/>
      <c r="G1669" s="5"/>
      <c r="H1669" s="5"/>
      <c r="I1669" s="5"/>
      <c r="J1669" s="5"/>
      <c r="K1669" s="5"/>
      <c r="L1669" s="5"/>
      <c r="M1669" s="5"/>
      <c r="N1669" s="5"/>
      <c r="O1669" s="5"/>
      <c r="P1669" s="5"/>
      <c r="Q1669" s="5"/>
      <c r="R1669" s="5"/>
      <c r="S1669" s="5"/>
      <c r="T1669" s="5"/>
      <c r="U1669" s="5"/>
      <c r="V1669" s="5"/>
      <c r="W1669" s="5"/>
      <c r="X1669" s="5"/>
      <c r="Y1669" s="5"/>
      <c r="Z1669" s="5"/>
    </row>
    <row r="1670">
      <c r="A1670" s="13" t="str">
        <f>HYPERLINK("http://sigilathenaeum.tumblr.com/post/137600102677","This computer is protected from damage and viruses")</f>
        <v>This computer is protected from damage and viruses</v>
      </c>
      <c r="B1670" s="9" t="s">
        <v>1710</v>
      </c>
      <c r="C1670" s="5"/>
      <c r="D1670" s="4" t="s">
        <v>6</v>
      </c>
      <c r="E1670" s="5"/>
      <c r="F1670" s="5"/>
      <c r="G1670" s="5"/>
      <c r="H1670" s="5"/>
      <c r="I1670" s="5"/>
      <c r="J1670" s="5"/>
      <c r="K1670" s="5"/>
      <c r="L1670" s="5"/>
      <c r="M1670" s="5"/>
      <c r="N1670" s="5"/>
      <c r="O1670" s="5"/>
      <c r="P1670" s="5"/>
      <c r="Q1670" s="5"/>
      <c r="R1670" s="5"/>
      <c r="S1670" s="5"/>
      <c r="T1670" s="5"/>
      <c r="U1670" s="5"/>
      <c r="V1670" s="5"/>
      <c r="W1670" s="5"/>
      <c r="X1670" s="5"/>
      <c r="Y1670" s="5"/>
      <c r="Z1670" s="5"/>
    </row>
    <row r="1671">
      <c r="A1671" s="13" t="str">
        <f>HYPERLINK("http://sigilathenaeum.tumblr.com/post/137600102677","This phone is protected from damage")</f>
        <v>This phone is protected from damage</v>
      </c>
      <c r="B1671" s="9" t="s">
        <v>1710</v>
      </c>
      <c r="C1671" s="5"/>
      <c r="D1671" s="4" t="s">
        <v>6</v>
      </c>
      <c r="E1671" s="5"/>
      <c r="F1671" s="5"/>
      <c r="G1671" s="5"/>
      <c r="H1671" s="5"/>
      <c r="I1671" s="5"/>
      <c r="J1671" s="5"/>
      <c r="K1671" s="5"/>
      <c r="L1671" s="5"/>
      <c r="M1671" s="5"/>
      <c r="N1671" s="5"/>
      <c r="O1671" s="5"/>
      <c r="P1671" s="5"/>
      <c r="Q1671" s="5"/>
      <c r="R1671" s="5"/>
      <c r="S1671" s="5"/>
      <c r="T1671" s="5"/>
      <c r="U1671" s="5"/>
      <c r="V1671" s="5"/>
      <c r="W1671" s="5"/>
      <c r="X1671" s="5"/>
      <c r="Y1671" s="5"/>
      <c r="Z1671" s="5"/>
    </row>
    <row r="1672">
      <c r="A1672" s="13" t="str">
        <f>HYPERLINK("http://sigilathenaeum.tumblr.com/post/137907103162","This device functions as it is meant to")</f>
        <v>This device functions as it is meant to</v>
      </c>
      <c r="B1672" s="9" t="s">
        <v>1711</v>
      </c>
      <c r="C1672" s="5"/>
      <c r="D1672" s="4" t="s">
        <v>6</v>
      </c>
      <c r="E1672" s="5"/>
      <c r="F1672" s="5"/>
      <c r="G1672" s="5"/>
      <c r="H1672" s="5"/>
      <c r="I1672" s="5"/>
      <c r="J1672" s="5"/>
      <c r="K1672" s="5"/>
      <c r="L1672" s="5"/>
      <c r="M1672" s="5"/>
      <c r="N1672" s="5"/>
      <c r="O1672" s="5"/>
      <c r="P1672" s="5"/>
      <c r="Q1672" s="5"/>
      <c r="R1672" s="5"/>
      <c r="S1672" s="5"/>
      <c r="T1672" s="5"/>
      <c r="U1672" s="5"/>
      <c r="V1672" s="5"/>
      <c r="W1672" s="5"/>
      <c r="X1672" s="5"/>
      <c r="Y1672" s="5"/>
      <c r="Z1672" s="5"/>
    </row>
    <row r="1673">
      <c r="A1673" s="10" t="str">
        <f>HYPERLINK("http://sigilathenaeum.tumblr.com/post/153994883597","My Xbox is found and safe")</f>
        <v>My Xbox is found and safe</v>
      </c>
      <c r="B1673" s="9" t="s">
        <v>1712</v>
      </c>
      <c r="C1673" s="5"/>
      <c r="D1673" s="4" t="s">
        <v>6</v>
      </c>
      <c r="E1673" s="5"/>
      <c r="F1673" s="5"/>
      <c r="G1673" s="5"/>
      <c r="H1673" s="5"/>
      <c r="I1673" s="5"/>
      <c r="J1673" s="5"/>
      <c r="K1673" s="5"/>
      <c r="L1673" s="5"/>
      <c r="M1673" s="5"/>
      <c r="N1673" s="5"/>
      <c r="O1673" s="5"/>
      <c r="P1673" s="5"/>
      <c r="Q1673" s="5"/>
      <c r="R1673" s="5"/>
      <c r="S1673" s="5"/>
      <c r="T1673" s="5"/>
      <c r="U1673" s="5"/>
      <c r="V1673" s="5"/>
      <c r="W1673" s="5"/>
      <c r="X1673" s="5"/>
      <c r="Y1673" s="5"/>
      <c r="Z1673" s="5"/>
    </row>
    <row r="1674">
      <c r="A1674" s="10" t="str">
        <f>HYPERLINK("http://sigilathenaeum.tumblr.com/post/146089931498","I find a new car quickly")</f>
        <v>I find a new car quickly</v>
      </c>
      <c r="B1674" s="9" t="s">
        <v>1713</v>
      </c>
      <c r="C1674" s="5"/>
      <c r="D1674" s="4" t="s">
        <v>6</v>
      </c>
      <c r="E1674" s="5"/>
      <c r="F1674" s="5"/>
      <c r="G1674" s="5"/>
      <c r="H1674" s="5"/>
      <c r="I1674" s="5"/>
      <c r="J1674" s="5"/>
      <c r="K1674" s="5"/>
      <c r="L1674" s="5"/>
      <c r="M1674" s="5"/>
      <c r="N1674" s="5"/>
      <c r="O1674" s="5"/>
      <c r="P1674" s="5"/>
      <c r="Q1674" s="5"/>
      <c r="R1674" s="5"/>
      <c r="S1674" s="5"/>
      <c r="T1674" s="5"/>
      <c r="U1674" s="5"/>
      <c r="V1674" s="5"/>
      <c r="W1674" s="5"/>
      <c r="X1674" s="5"/>
      <c r="Y1674" s="5"/>
      <c r="Z1674" s="5"/>
    </row>
    <row r="1675">
      <c r="A1675" s="13" t="str">
        <f>HYPERLINK("http://sigilathenaeum.tumblr.com/post/138933322442","My car is in perfect working order")</f>
        <v>My car is in perfect working order</v>
      </c>
      <c r="B1675" s="9" t="s">
        <v>1714</v>
      </c>
      <c r="C1675" s="5"/>
      <c r="D1675" s="4" t="s">
        <v>6</v>
      </c>
      <c r="E1675" s="5"/>
      <c r="F1675" s="5"/>
      <c r="G1675" s="5"/>
      <c r="H1675" s="5"/>
      <c r="I1675" s="5"/>
      <c r="J1675" s="5"/>
      <c r="K1675" s="5"/>
      <c r="L1675" s="5"/>
      <c r="M1675" s="5"/>
      <c r="N1675" s="5"/>
      <c r="O1675" s="5"/>
      <c r="P1675" s="5"/>
      <c r="Q1675" s="5"/>
      <c r="R1675" s="5"/>
      <c r="S1675" s="5"/>
      <c r="T1675" s="5"/>
      <c r="U1675" s="5"/>
      <c r="V1675" s="5"/>
      <c r="W1675" s="5"/>
      <c r="X1675" s="5"/>
      <c r="Y1675" s="5"/>
      <c r="Z1675" s="5"/>
    </row>
    <row r="1676">
      <c r="A1676" s="13" t="str">
        <f>HYPERLINK("http://sigilathenaeum.tumblr.com/post/139805851882","My car is safe from envy and harm")</f>
        <v>My car is safe from envy and harm</v>
      </c>
      <c r="B1676" s="9" t="s">
        <v>1715</v>
      </c>
      <c r="C1676" s="5"/>
      <c r="D1676" s="4" t="s">
        <v>6</v>
      </c>
      <c r="E1676" s="5"/>
      <c r="F1676" s="5"/>
      <c r="G1676" s="5"/>
      <c r="H1676" s="5"/>
      <c r="I1676" s="5"/>
      <c r="J1676" s="5"/>
      <c r="K1676" s="5"/>
      <c r="L1676" s="5"/>
      <c r="M1676" s="5"/>
      <c r="N1676" s="5"/>
      <c r="O1676" s="5"/>
      <c r="P1676" s="5"/>
      <c r="Q1676" s="5"/>
      <c r="R1676" s="5"/>
      <c r="S1676" s="5"/>
      <c r="T1676" s="5"/>
      <c r="U1676" s="5"/>
      <c r="V1676" s="5"/>
      <c r="W1676" s="5"/>
      <c r="X1676" s="5"/>
      <c r="Y1676" s="5"/>
      <c r="Z1676" s="5"/>
    </row>
    <row r="1677">
      <c r="A1677" s="10" t="str">
        <f>HYPERLINK("http://sigilathenaeum.tumblr.com/post/181411997190","This vehicle is protected and so are its passengers")</f>
        <v>This vehicle is protected and so are its passengers</v>
      </c>
      <c r="B1677" s="9" t="s">
        <v>1716</v>
      </c>
      <c r="C1677" s="5"/>
      <c r="D1677" s="4" t="s">
        <v>6</v>
      </c>
      <c r="E1677" s="5"/>
      <c r="F1677" s="5"/>
      <c r="G1677" s="5"/>
      <c r="H1677" s="5"/>
      <c r="I1677" s="5"/>
      <c r="J1677" s="5"/>
      <c r="K1677" s="5"/>
      <c r="L1677" s="5"/>
      <c r="M1677" s="5"/>
      <c r="N1677" s="5"/>
      <c r="O1677" s="5"/>
      <c r="P1677" s="5"/>
      <c r="Q1677" s="5"/>
      <c r="R1677" s="5"/>
      <c r="S1677" s="5"/>
      <c r="T1677" s="5"/>
      <c r="U1677" s="5"/>
      <c r="V1677" s="5"/>
      <c r="W1677" s="5"/>
      <c r="X1677" s="5"/>
      <c r="Y1677" s="5"/>
      <c r="Z1677" s="5"/>
    </row>
    <row r="1678">
      <c r="A1678" s="10" t="str">
        <f>HYPERLINK("http://sigilathenaeum.tumblr.com/post/155141577168","We will not have any more vehicle trouble")</f>
        <v>We will not have any more vehicle trouble</v>
      </c>
      <c r="B1678" s="9" t="s">
        <v>1717</v>
      </c>
      <c r="C1678" s="5"/>
      <c r="D1678" s="4" t="s">
        <v>6</v>
      </c>
      <c r="E1678" s="5"/>
      <c r="F1678" s="5"/>
      <c r="G1678" s="5"/>
      <c r="H1678" s="5"/>
      <c r="I1678" s="5"/>
      <c r="J1678" s="5"/>
      <c r="K1678" s="5"/>
      <c r="L1678" s="5"/>
      <c r="M1678" s="5"/>
      <c r="N1678" s="5"/>
      <c r="O1678" s="5"/>
      <c r="P1678" s="5"/>
      <c r="Q1678" s="5"/>
      <c r="R1678" s="5"/>
      <c r="S1678" s="5"/>
      <c r="T1678" s="5"/>
      <c r="U1678" s="5"/>
      <c r="V1678" s="5"/>
      <c r="W1678" s="5"/>
      <c r="X1678" s="5"/>
      <c r="Y1678" s="5"/>
      <c r="Z1678" s="5"/>
    </row>
    <row r="1679">
      <c r="A1679" s="10" t="str">
        <f>HYPERLINK("http://sigilathenaeum.tumblr.com/post/153993574432","My bike is protected and will not be stolen")</f>
        <v>My bike is protected and will not be stolen</v>
      </c>
      <c r="B1679" s="9" t="s">
        <v>1718</v>
      </c>
      <c r="C1679" s="5"/>
      <c r="D1679" s="4" t="s">
        <v>6</v>
      </c>
      <c r="E1679" s="5"/>
      <c r="F1679" s="5"/>
      <c r="G1679" s="5"/>
      <c r="H1679" s="5"/>
      <c r="I1679" s="5"/>
      <c r="J1679" s="5"/>
      <c r="K1679" s="5"/>
      <c r="L1679" s="5"/>
      <c r="M1679" s="5"/>
      <c r="N1679" s="5"/>
      <c r="O1679" s="5"/>
      <c r="P1679" s="5"/>
      <c r="Q1679" s="5"/>
      <c r="R1679" s="5"/>
      <c r="S1679" s="5"/>
      <c r="T1679" s="5"/>
      <c r="U1679" s="5"/>
      <c r="V1679" s="5"/>
      <c r="W1679" s="5"/>
      <c r="X1679" s="5"/>
      <c r="Y1679" s="5"/>
      <c r="Z1679" s="5"/>
    </row>
    <row r="1680">
      <c r="A1680" s="10" t="str">
        <f>HYPERLINK("http://sigilathenaeum.tumblr.com/post/166651969177","My bike functions properly without problems")</f>
        <v>My bike functions properly without problems</v>
      </c>
      <c r="B1680" s="9" t="s">
        <v>1719</v>
      </c>
      <c r="C1680" s="5"/>
      <c r="D1680" s="4" t="s">
        <v>6</v>
      </c>
      <c r="E1680" s="5"/>
      <c r="F1680" s="5"/>
      <c r="G1680" s="5"/>
      <c r="H1680" s="5"/>
      <c r="I1680" s="5"/>
      <c r="J1680" s="5"/>
      <c r="K1680" s="5"/>
      <c r="L1680" s="5"/>
      <c r="M1680" s="5"/>
      <c r="N1680" s="5"/>
      <c r="O1680" s="5"/>
      <c r="P1680" s="5"/>
      <c r="Q1680" s="5"/>
      <c r="R1680" s="5"/>
      <c r="S1680" s="5"/>
      <c r="T1680" s="5"/>
      <c r="U1680" s="5"/>
      <c r="V1680" s="5"/>
      <c r="W1680" s="5"/>
      <c r="X1680" s="5"/>
      <c r="Y1680" s="5"/>
      <c r="Z1680" s="5"/>
    </row>
    <row r="1681">
      <c r="A1681" s="10" t="str">
        <f>HYPERLINK("http://sigilathenaeum.tumblr.com/post/155170767506","My shoes will not fall apart")</f>
        <v>My shoes will not fall apart</v>
      </c>
      <c r="B1681" s="9" t="s">
        <v>1720</v>
      </c>
      <c r="C1681" s="5"/>
      <c r="D1681" s="4" t="s">
        <v>6</v>
      </c>
      <c r="E1681" s="5"/>
      <c r="F1681" s="5"/>
      <c r="G1681" s="5"/>
      <c r="H1681" s="5"/>
      <c r="I1681" s="5"/>
      <c r="J1681" s="5"/>
      <c r="K1681" s="5"/>
      <c r="L1681" s="5"/>
      <c r="M1681" s="5"/>
      <c r="N1681" s="5"/>
      <c r="O1681" s="5"/>
      <c r="P1681" s="5"/>
      <c r="Q1681" s="5"/>
      <c r="R1681" s="5"/>
      <c r="S1681" s="5"/>
      <c r="T1681" s="5"/>
      <c r="U1681" s="5"/>
      <c r="V1681" s="5"/>
      <c r="W1681" s="5"/>
      <c r="X1681" s="5"/>
      <c r="Y1681" s="5"/>
      <c r="Z1681" s="5"/>
    </row>
    <row r="1682">
      <c r="A1682" s="13" t="str">
        <f>HYPERLINK("http://sigilathenaeum.tumblr.com/post/140339333582","I am good at mobile games")</f>
        <v>I am good at mobile games</v>
      </c>
      <c r="B1682" s="9" t="s">
        <v>1721</v>
      </c>
      <c r="C1682" s="5"/>
      <c r="D1682" s="4" t="s">
        <v>6</v>
      </c>
      <c r="E1682" s="5"/>
      <c r="F1682" s="5"/>
      <c r="G1682" s="5"/>
      <c r="H1682" s="5"/>
      <c r="I1682" s="5"/>
      <c r="J1682" s="5"/>
      <c r="K1682" s="5"/>
      <c r="L1682" s="5"/>
      <c r="M1682" s="5"/>
      <c r="N1682" s="5"/>
      <c r="O1682" s="5"/>
      <c r="P1682" s="5"/>
      <c r="Q1682" s="5"/>
      <c r="R1682" s="5"/>
      <c r="S1682" s="5"/>
      <c r="T1682" s="5"/>
      <c r="U1682" s="5"/>
      <c r="V1682" s="5"/>
      <c r="W1682" s="5"/>
      <c r="X1682" s="5"/>
      <c r="Y1682" s="5"/>
      <c r="Z1682" s="5"/>
    </row>
    <row r="1683">
      <c r="A1683" s="13" t="str">
        <f>HYPERLINK("http://sigilathenaeum.tumblr.com/post/140339333582","I get a higher score in my games")</f>
        <v>I get a higher score in my games</v>
      </c>
      <c r="B1683" s="9" t="s">
        <v>1721</v>
      </c>
      <c r="C1683" s="5"/>
      <c r="D1683" s="4" t="s">
        <v>6</v>
      </c>
      <c r="E1683" s="5"/>
      <c r="F1683" s="5"/>
      <c r="G1683" s="5"/>
      <c r="H1683" s="5"/>
      <c r="I1683" s="5"/>
      <c r="J1683" s="5"/>
      <c r="K1683" s="5"/>
      <c r="L1683" s="5"/>
      <c r="M1683" s="5"/>
      <c r="N1683" s="5"/>
      <c r="O1683" s="5"/>
      <c r="P1683" s="5"/>
      <c r="Q1683" s="5"/>
      <c r="R1683" s="5"/>
      <c r="S1683" s="5"/>
      <c r="T1683" s="5"/>
      <c r="U1683" s="5"/>
      <c r="V1683" s="5"/>
      <c r="W1683" s="5"/>
      <c r="X1683" s="5"/>
      <c r="Y1683" s="5"/>
      <c r="Z1683" s="5"/>
    </row>
    <row r="1684">
      <c r="A1684" s="13" t="str">
        <f>HYPERLINK("http://sigilathenaeum.tumblr.com/post/138830505147","I am not addicted to my phone or the internet")</f>
        <v>I am not addicted to my phone or the internet</v>
      </c>
      <c r="B1684" s="9" t="s">
        <v>1722</v>
      </c>
      <c r="C1684" s="5"/>
      <c r="D1684" s="4" t="s">
        <v>6</v>
      </c>
      <c r="E1684" s="5"/>
      <c r="F1684" s="5"/>
      <c r="G1684" s="5"/>
      <c r="H1684" s="5"/>
      <c r="I1684" s="5"/>
      <c r="J1684" s="5"/>
      <c r="K1684" s="5"/>
      <c r="L1684" s="5"/>
      <c r="M1684" s="5"/>
      <c r="N1684" s="5"/>
      <c r="O1684" s="5"/>
      <c r="P1684" s="5"/>
      <c r="Q1684" s="5"/>
      <c r="R1684" s="5"/>
      <c r="S1684" s="5"/>
      <c r="T1684" s="5"/>
      <c r="U1684" s="5"/>
      <c r="V1684" s="5"/>
      <c r="W1684" s="5"/>
      <c r="X1684" s="5"/>
      <c r="Y1684" s="5"/>
      <c r="Z1684" s="5"/>
    </row>
    <row r="1685">
      <c r="A1685" s="10" t="str">
        <f>HYPERLINK("http://sigilathenaeum.tumblr.com/post/157404695204","I focus on what I truly enjoy and do not waste time on my phone")</f>
        <v>I focus on what I truly enjoy and do not waste time on my phone</v>
      </c>
      <c r="B1685" s="9" t="s">
        <v>1723</v>
      </c>
      <c r="C1685" s="5"/>
      <c r="D1685" s="4" t="s">
        <v>6</v>
      </c>
      <c r="E1685" s="5"/>
      <c r="F1685" s="5"/>
      <c r="G1685" s="5"/>
      <c r="H1685" s="5"/>
      <c r="I1685" s="5"/>
      <c r="J1685" s="5"/>
      <c r="K1685" s="5"/>
      <c r="L1685" s="5"/>
      <c r="M1685" s="5"/>
      <c r="N1685" s="5"/>
      <c r="O1685" s="5"/>
      <c r="P1685" s="5"/>
      <c r="Q1685" s="5"/>
      <c r="R1685" s="5"/>
      <c r="S1685" s="5"/>
      <c r="T1685" s="5"/>
      <c r="U1685" s="5"/>
      <c r="V1685" s="5"/>
      <c r="W1685" s="5"/>
      <c r="X1685" s="5"/>
      <c r="Y1685" s="5"/>
      <c r="Z1685" s="5"/>
    </row>
    <row r="1686">
      <c r="A1686" s="13" t="str">
        <f>HYPERLINK("http://sigilathenaeum.tumblr.com/post/139008448417","I get a new phone quickly")</f>
        <v>I get a new phone quickly</v>
      </c>
      <c r="B1686" s="9" t="s">
        <v>1724</v>
      </c>
      <c r="C1686" s="5"/>
      <c r="D1686" s="4" t="s">
        <v>6</v>
      </c>
      <c r="E1686" s="5"/>
      <c r="F1686" s="5"/>
      <c r="G1686" s="5"/>
      <c r="H1686" s="5"/>
      <c r="I1686" s="5"/>
      <c r="J1686" s="5"/>
      <c r="K1686" s="5"/>
      <c r="L1686" s="5"/>
      <c r="M1686" s="5"/>
      <c r="N1686" s="5"/>
      <c r="O1686" s="5"/>
      <c r="P1686" s="5"/>
      <c r="Q1686" s="5"/>
      <c r="R1686" s="5"/>
      <c r="S1686" s="5"/>
      <c r="T1686" s="5"/>
      <c r="U1686" s="5"/>
      <c r="V1686" s="5"/>
      <c r="W1686" s="5"/>
      <c r="X1686" s="5"/>
      <c r="Y1686" s="5"/>
      <c r="Z1686" s="5"/>
    </row>
    <row r="1687">
      <c r="A1687" s="5"/>
      <c r="B1687" s="5"/>
      <c r="C1687" s="5"/>
      <c r="D1687" s="5"/>
      <c r="E1687" s="5"/>
      <c r="F1687" s="5"/>
      <c r="G1687" s="5"/>
      <c r="H1687" s="5"/>
      <c r="I1687" s="5"/>
      <c r="J1687" s="5"/>
      <c r="K1687" s="5"/>
      <c r="L1687" s="5"/>
      <c r="M1687" s="5"/>
      <c r="N1687" s="5"/>
      <c r="O1687" s="5"/>
      <c r="P1687" s="5"/>
      <c r="Q1687" s="5"/>
      <c r="R1687" s="5"/>
      <c r="S1687" s="5"/>
      <c r="T1687" s="5"/>
      <c r="U1687" s="5"/>
      <c r="V1687" s="5"/>
      <c r="W1687" s="5"/>
      <c r="X1687" s="5"/>
      <c r="Y1687" s="5"/>
      <c r="Z1687" s="5"/>
    </row>
    <row r="1688">
      <c r="A1688" s="12" t="s">
        <v>1725</v>
      </c>
      <c r="B1688" s="7"/>
      <c r="C1688" s="7"/>
      <c r="D1688" s="7"/>
      <c r="E1688" s="7"/>
      <c r="F1688" s="7"/>
      <c r="G1688" s="7"/>
      <c r="H1688" s="7"/>
      <c r="I1688" s="7"/>
      <c r="J1688" s="7"/>
      <c r="K1688" s="7"/>
      <c r="L1688" s="7"/>
      <c r="M1688" s="7"/>
      <c r="N1688" s="7"/>
      <c r="O1688" s="7"/>
      <c r="P1688" s="7"/>
      <c r="Q1688" s="7"/>
      <c r="R1688" s="7"/>
      <c r="S1688" s="7"/>
      <c r="T1688" s="7"/>
      <c r="U1688" s="7"/>
      <c r="V1688" s="7"/>
      <c r="W1688" s="7"/>
      <c r="X1688" s="7"/>
      <c r="Y1688" s="7"/>
      <c r="Z1688" s="7"/>
    </row>
    <row r="1689">
      <c r="A1689" s="5"/>
      <c r="B1689" s="5"/>
      <c r="C1689" s="5"/>
      <c r="D1689" s="5"/>
      <c r="E1689" s="5"/>
      <c r="F1689" s="5"/>
      <c r="G1689" s="5"/>
      <c r="H1689" s="5"/>
      <c r="I1689" s="5"/>
      <c r="J1689" s="5"/>
      <c r="K1689" s="5"/>
      <c r="L1689" s="5"/>
      <c r="M1689" s="5"/>
      <c r="N1689" s="5"/>
      <c r="O1689" s="5"/>
      <c r="P1689" s="5"/>
      <c r="Q1689" s="5"/>
      <c r="R1689" s="5"/>
      <c r="S1689" s="5"/>
      <c r="T1689" s="5"/>
      <c r="U1689" s="5"/>
      <c r="V1689" s="5"/>
      <c r="W1689" s="5"/>
      <c r="X1689" s="5"/>
      <c r="Y1689" s="5"/>
      <c r="Z1689" s="5"/>
    </row>
    <row r="1690" ht="28.5" customHeight="1">
      <c r="A1690" s="13" t="str">
        <f>HYPERLINK("http://sigilathenaeum.tumblr.com/zodiacsigils","Long list of Zodiac sigils here")</f>
        <v>Long list of Zodiac sigils here</v>
      </c>
      <c r="B1690" s="9" t="s">
        <v>1726</v>
      </c>
      <c r="C1690" s="4" t="s">
        <v>1727</v>
      </c>
      <c r="D1690" s="5"/>
      <c r="E1690" s="5"/>
      <c r="F1690" s="5"/>
      <c r="G1690" s="5"/>
      <c r="H1690" s="5"/>
      <c r="I1690" s="5"/>
      <c r="J1690" s="5"/>
      <c r="K1690" s="5"/>
      <c r="L1690" s="5"/>
      <c r="M1690" s="5"/>
      <c r="N1690" s="5"/>
      <c r="O1690" s="5"/>
      <c r="P1690" s="5"/>
      <c r="Q1690" s="5"/>
      <c r="R1690" s="5"/>
      <c r="S1690" s="5"/>
      <c r="T1690" s="5"/>
      <c r="U1690" s="5"/>
      <c r="V1690" s="5"/>
      <c r="W1690" s="5"/>
      <c r="X1690" s="5"/>
      <c r="Y1690" s="5"/>
      <c r="Z1690" s="5"/>
    </row>
  </sheetData>
  <hyperlinks>
    <hyperlink r:id="rId1" ref="A6"/>
    <hyperlink r:id="rId2" ref="B6"/>
    <hyperlink r:id="rId3" ref="A7"/>
    <hyperlink r:id="rId4" ref="B7"/>
    <hyperlink r:id="rId5" ref="A8"/>
    <hyperlink r:id="rId6" ref="B8"/>
    <hyperlink r:id="rId7" ref="B9"/>
    <hyperlink r:id="rId8" ref="A10"/>
    <hyperlink r:id="rId9" ref="B10"/>
    <hyperlink r:id="rId10" ref="B11"/>
    <hyperlink r:id="rId11" ref="A12"/>
    <hyperlink r:id="rId12" ref="B12"/>
    <hyperlink r:id="rId13" ref="B13"/>
    <hyperlink r:id="rId14" ref="A14"/>
    <hyperlink r:id="rId15" ref="B14"/>
    <hyperlink r:id="rId16" ref="A15"/>
    <hyperlink r:id="rId17" ref="B15"/>
    <hyperlink r:id="rId18" ref="A16"/>
    <hyperlink r:id="rId19" ref="B16"/>
    <hyperlink r:id="rId20" ref="A17"/>
    <hyperlink r:id="rId21" ref="B17"/>
    <hyperlink r:id="rId22" ref="A18"/>
    <hyperlink r:id="rId23" ref="B18"/>
    <hyperlink r:id="rId24" ref="B19"/>
    <hyperlink r:id="rId25" ref="A23"/>
    <hyperlink r:id="rId26" ref="B23"/>
    <hyperlink r:id="rId27" ref="A24"/>
    <hyperlink r:id="rId28" ref="B24"/>
    <hyperlink r:id="rId29" ref="B25"/>
    <hyperlink r:id="rId30" ref="B26"/>
    <hyperlink r:id="rId31" ref="A27"/>
    <hyperlink r:id="rId32" ref="B27"/>
    <hyperlink r:id="rId33" ref="A28"/>
    <hyperlink r:id="rId34" ref="B28"/>
    <hyperlink r:id="rId35" ref="B29"/>
    <hyperlink r:id="rId36" ref="A30"/>
    <hyperlink r:id="rId37" ref="B30"/>
    <hyperlink r:id="rId38" ref="A31"/>
    <hyperlink r:id="rId39" ref="B31"/>
    <hyperlink r:id="rId40" ref="A32"/>
    <hyperlink r:id="rId41" ref="B32"/>
    <hyperlink r:id="rId42" ref="A33"/>
    <hyperlink r:id="rId43" ref="B33"/>
    <hyperlink r:id="rId44" ref="A34"/>
    <hyperlink r:id="rId45" ref="B34"/>
    <hyperlink r:id="rId46" ref="A35"/>
    <hyperlink r:id="rId47" ref="B35"/>
    <hyperlink r:id="rId48" ref="A36"/>
    <hyperlink r:id="rId49" ref="B36"/>
    <hyperlink r:id="rId50" ref="A37"/>
    <hyperlink r:id="rId51" ref="B37"/>
    <hyperlink r:id="rId52" ref="B38"/>
    <hyperlink r:id="rId53" ref="A39"/>
    <hyperlink r:id="rId54" ref="B39"/>
    <hyperlink r:id="rId55" ref="A40"/>
    <hyperlink r:id="rId56" ref="B40"/>
    <hyperlink r:id="rId57" ref="A41"/>
    <hyperlink r:id="rId58" ref="B41"/>
    <hyperlink r:id="rId59" ref="A42"/>
    <hyperlink r:id="rId60" ref="B42"/>
    <hyperlink r:id="rId61" ref="A43"/>
    <hyperlink r:id="rId62" ref="B43"/>
    <hyperlink r:id="rId63" ref="A44"/>
    <hyperlink r:id="rId64" ref="B44"/>
    <hyperlink r:id="rId65" ref="A45"/>
    <hyperlink r:id="rId66" ref="B45"/>
    <hyperlink r:id="rId67" ref="A46"/>
    <hyperlink r:id="rId68" ref="B46"/>
    <hyperlink r:id="rId69" ref="A47"/>
    <hyperlink r:id="rId70" ref="B47"/>
    <hyperlink r:id="rId71" ref="A48"/>
    <hyperlink r:id="rId72" ref="B48"/>
    <hyperlink r:id="rId73" ref="A49"/>
    <hyperlink r:id="rId74" ref="B49"/>
    <hyperlink r:id="rId75" ref="A50"/>
    <hyperlink r:id="rId76" ref="B50"/>
    <hyperlink r:id="rId77" ref="A51"/>
    <hyperlink r:id="rId78" ref="B51"/>
    <hyperlink r:id="rId79" ref="A52"/>
    <hyperlink r:id="rId80" ref="B52"/>
    <hyperlink r:id="rId81" ref="A53"/>
    <hyperlink r:id="rId82" ref="B53"/>
    <hyperlink r:id="rId83" ref="A54"/>
    <hyperlink r:id="rId84" ref="B54"/>
    <hyperlink r:id="rId85" ref="A55"/>
    <hyperlink r:id="rId86" ref="B55"/>
    <hyperlink r:id="rId87" ref="B56"/>
    <hyperlink r:id="rId88" ref="B57"/>
    <hyperlink r:id="rId89" ref="B58"/>
    <hyperlink r:id="rId90" ref="A62"/>
    <hyperlink r:id="rId91" ref="B62"/>
    <hyperlink r:id="rId92" ref="B63"/>
    <hyperlink r:id="rId93" ref="B64"/>
    <hyperlink r:id="rId94" ref="A65"/>
    <hyperlink r:id="rId95" ref="B65"/>
    <hyperlink r:id="rId96" ref="B66"/>
    <hyperlink r:id="rId97" ref="B67"/>
    <hyperlink r:id="rId98" ref="B68"/>
    <hyperlink r:id="rId99" ref="A69"/>
    <hyperlink r:id="rId100" ref="B69"/>
    <hyperlink r:id="rId101" ref="A70"/>
    <hyperlink r:id="rId102" ref="B70"/>
    <hyperlink r:id="rId103" ref="B71"/>
    <hyperlink r:id="rId104" ref="A72"/>
    <hyperlink r:id="rId105" ref="B72"/>
    <hyperlink r:id="rId106" ref="A73"/>
    <hyperlink r:id="rId107" ref="B73"/>
    <hyperlink r:id="rId108" ref="A74"/>
    <hyperlink r:id="rId109" ref="B74"/>
    <hyperlink r:id="rId110" ref="A75"/>
    <hyperlink r:id="rId111" ref="B75"/>
    <hyperlink r:id="rId112" ref="B76"/>
    <hyperlink r:id="rId113" ref="A77"/>
    <hyperlink r:id="rId114" ref="B77"/>
    <hyperlink r:id="rId115" ref="B78"/>
    <hyperlink r:id="rId116" ref="B79"/>
    <hyperlink r:id="rId117" ref="B80"/>
    <hyperlink r:id="rId118" ref="B81"/>
    <hyperlink r:id="rId119" ref="A82"/>
    <hyperlink r:id="rId120" ref="B82"/>
    <hyperlink r:id="rId121" ref="A83"/>
    <hyperlink r:id="rId122" ref="B83"/>
    <hyperlink r:id="rId123" ref="A84"/>
    <hyperlink r:id="rId124" ref="B84"/>
    <hyperlink r:id="rId125" ref="A85"/>
    <hyperlink r:id="rId126" ref="B85"/>
    <hyperlink r:id="rId127" ref="A86"/>
    <hyperlink r:id="rId128" ref="B86"/>
    <hyperlink r:id="rId129" ref="A87"/>
    <hyperlink r:id="rId130" ref="B87"/>
    <hyperlink r:id="rId131" ref="A88"/>
    <hyperlink r:id="rId132" ref="B88"/>
    <hyperlink r:id="rId133" ref="A89"/>
    <hyperlink r:id="rId134" ref="B89"/>
    <hyperlink r:id="rId135" ref="A90"/>
    <hyperlink r:id="rId136" ref="B90"/>
    <hyperlink r:id="rId137" ref="B91"/>
    <hyperlink r:id="rId138" ref="A92"/>
    <hyperlink r:id="rId139" ref="B92"/>
    <hyperlink r:id="rId140" ref="B93"/>
    <hyperlink r:id="rId141" ref="B94"/>
    <hyperlink r:id="rId142" ref="A95"/>
    <hyperlink r:id="rId143" ref="B95"/>
    <hyperlink r:id="rId144" ref="B96"/>
    <hyperlink r:id="rId145" ref="B97"/>
    <hyperlink r:id="rId146" ref="B98"/>
    <hyperlink r:id="rId147" ref="B99"/>
    <hyperlink r:id="rId148" ref="A100"/>
    <hyperlink r:id="rId149" ref="B100"/>
    <hyperlink r:id="rId150" ref="B101"/>
    <hyperlink r:id="rId151" ref="A102"/>
    <hyperlink r:id="rId152" ref="B102"/>
    <hyperlink r:id="rId153" ref="A103"/>
    <hyperlink r:id="rId154" ref="B103"/>
    <hyperlink r:id="rId155" ref="A104"/>
    <hyperlink r:id="rId156" ref="B104"/>
    <hyperlink r:id="rId157" ref="A105"/>
    <hyperlink r:id="rId158" ref="B105"/>
    <hyperlink r:id="rId159" ref="B106"/>
    <hyperlink r:id="rId160" ref="B107"/>
    <hyperlink r:id="rId161" ref="A108"/>
    <hyperlink r:id="rId162" ref="B108"/>
    <hyperlink r:id="rId163" ref="A109"/>
    <hyperlink r:id="rId164" ref="B109"/>
    <hyperlink r:id="rId165" ref="B110"/>
    <hyperlink r:id="rId166" ref="B111"/>
    <hyperlink r:id="rId167" ref="A112"/>
    <hyperlink r:id="rId168" ref="B112"/>
    <hyperlink r:id="rId169" ref="B113"/>
    <hyperlink r:id="rId170" ref="A114"/>
    <hyperlink r:id="rId171" ref="B114"/>
    <hyperlink r:id="rId172" ref="A115"/>
    <hyperlink r:id="rId173" ref="B115"/>
    <hyperlink r:id="rId174" ref="A116"/>
    <hyperlink r:id="rId175" ref="B116"/>
    <hyperlink r:id="rId176" ref="B117"/>
    <hyperlink r:id="rId177" ref="A118"/>
    <hyperlink r:id="rId178" ref="B118"/>
    <hyperlink r:id="rId179" ref="A119"/>
    <hyperlink r:id="rId180" ref="B119"/>
    <hyperlink r:id="rId181" ref="A120"/>
    <hyperlink r:id="rId182" ref="B120"/>
    <hyperlink r:id="rId183" ref="A121"/>
    <hyperlink r:id="rId184" ref="B121"/>
    <hyperlink r:id="rId185" ref="A122"/>
    <hyperlink r:id="rId186" ref="B122"/>
    <hyperlink r:id="rId187" ref="B123"/>
    <hyperlink r:id="rId188" ref="B124"/>
    <hyperlink r:id="rId189" ref="A125"/>
    <hyperlink r:id="rId190" ref="B125"/>
    <hyperlink r:id="rId191" ref="A126"/>
    <hyperlink r:id="rId192" ref="B126"/>
    <hyperlink r:id="rId193" ref="B127"/>
    <hyperlink r:id="rId194" ref="B128"/>
    <hyperlink r:id="rId195" ref="A129"/>
    <hyperlink r:id="rId196" ref="B129"/>
    <hyperlink r:id="rId197" ref="A130"/>
    <hyperlink r:id="rId198" ref="B130"/>
    <hyperlink r:id="rId199" ref="A131"/>
    <hyperlink r:id="rId200" ref="B131"/>
    <hyperlink r:id="rId201" ref="A132"/>
    <hyperlink r:id="rId202" ref="B132"/>
    <hyperlink r:id="rId203" ref="A133"/>
    <hyperlink r:id="rId204" ref="B133"/>
    <hyperlink r:id="rId205" ref="A134"/>
    <hyperlink r:id="rId206" ref="B134"/>
    <hyperlink r:id="rId207" ref="A135"/>
    <hyperlink r:id="rId208" ref="B135"/>
    <hyperlink r:id="rId209" ref="B136"/>
    <hyperlink r:id="rId210" ref="A137"/>
    <hyperlink r:id="rId211" ref="B137"/>
    <hyperlink r:id="rId212" ref="A138"/>
    <hyperlink r:id="rId213" ref="B138"/>
    <hyperlink r:id="rId214" ref="A139"/>
    <hyperlink r:id="rId215" ref="B139"/>
    <hyperlink r:id="rId216" ref="B140"/>
    <hyperlink r:id="rId217" ref="B141"/>
    <hyperlink r:id="rId218" ref="B142"/>
    <hyperlink r:id="rId219" ref="B143"/>
    <hyperlink r:id="rId220" ref="B144"/>
    <hyperlink r:id="rId221" ref="A145"/>
    <hyperlink r:id="rId222" ref="B145"/>
    <hyperlink r:id="rId223" ref="A146"/>
    <hyperlink r:id="rId224" ref="B146"/>
    <hyperlink r:id="rId225" ref="A147"/>
    <hyperlink r:id="rId226" ref="B147"/>
    <hyperlink r:id="rId227" ref="B148"/>
    <hyperlink r:id="rId228" ref="B149"/>
    <hyperlink r:id="rId229" ref="B150"/>
    <hyperlink r:id="rId230" ref="B151"/>
    <hyperlink r:id="rId231" ref="B152"/>
    <hyperlink r:id="rId232" ref="A153"/>
    <hyperlink r:id="rId233" ref="B153"/>
    <hyperlink r:id="rId234" ref="B154"/>
    <hyperlink r:id="rId235" ref="A155"/>
    <hyperlink r:id="rId236" ref="B155"/>
    <hyperlink r:id="rId237" ref="B156"/>
    <hyperlink r:id="rId238" ref="A157"/>
    <hyperlink r:id="rId239" ref="B157"/>
    <hyperlink r:id="rId240" ref="A158"/>
    <hyperlink r:id="rId241" ref="B158"/>
    <hyperlink r:id="rId242" ref="B159"/>
    <hyperlink r:id="rId243" ref="A160"/>
    <hyperlink r:id="rId244" ref="B160"/>
    <hyperlink r:id="rId245" ref="A161"/>
    <hyperlink r:id="rId246" ref="B161"/>
    <hyperlink r:id="rId247" ref="A162"/>
    <hyperlink r:id="rId248" ref="B162"/>
    <hyperlink r:id="rId249" ref="A163"/>
    <hyperlink r:id="rId250" ref="B163"/>
    <hyperlink r:id="rId251" ref="A164"/>
    <hyperlink r:id="rId252" ref="B164"/>
    <hyperlink r:id="rId253" ref="A165"/>
    <hyperlink r:id="rId254" ref="B165"/>
    <hyperlink r:id="rId255" ref="A166"/>
    <hyperlink r:id="rId256" ref="B166"/>
    <hyperlink r:id="rId257" ref="B167"/>
    <hyperlink r:id="rId258" ref="B168"/>
    <hyperlink r:id="rId259" ref="B169"/>
    <hyperlink r:id="rId260" ref="A170"/>
    <hyperlink r:id="rId261" ref="B170"/>
    <hyperlink r:id="rId262" ref="A171"/>
    <hyperlink r:id="rId263" ref="B171"/>
    <hyperlink r:id="rId264" ref="A172"/>
    <hyperlink r:id="rId265" ref="B172"/>
    <hyperlink r:id="rId266" ref="A173"/>
    <hyperlink r:id="rId267" ref="B173"/>
    <hyperlink r:id="rId268" ref="B174"/>
    <hyperlink r:id="rId269" ref="B175"/>
    <hyperlink r:id="rId270" ref="B176"/>
    <hyperlink r:id="rId271" ref="A177"/>
    <hyperlink r:id="rId272" ref="B177"/>
    <hyperlink r:id="rId273" ref="A178"/>
    <hyperlink r:id="rId274" ref="B178"/>
    <hyperlink r:id="rId275" ref="A179"/>
    <hyperlink r:id="rId276" ref="B179"/>
    <hyperlink r:id="rId277" ref="B180"/>
    <hyperlink r:id="rId278" ref="A181"/>
    <hyperlink r:id="rId279" ref="B181"/>
    <hyperlink r:id="rId280" ref="B182"/>
    <hyperlink r:id="rId281" ref="A183"/>
    <hyperlink r:id="rId282" ref="B183"/>
    <hyperlink r:id="rId283" ref="A184"/>
    <hyperlink r:id="rId284" ref="B184"/>
    <hyperlink r:id="rId285" ref="A185"/>
    <hyperlink r:id="rId286" ref="B185"/>
    <hyperlink r:id="rId287" ref="A186"/>
    <hyperlink r:id="rId288" ref="B186"/>
    <hyperlink r:id="rId289" ref="A187"/>
    <hyperlink r:id="rId290" ref="B187"/>
    <hyperlink r:id="rId291" ref="A188"/>
    <hyperlink r:id="rId292" ref="B188"/>
    <hyperlink r:id="rId293" ref="A189"/>
    <hyperlink r:id="rId294" ref="B189"/>
    <hyperlink r:id="rId295" ref="A190"/>
    <hyperlink r:id="rId296" ref="B190"/>
    <hyperlink r:id="rId297" ref="A191"/>
    <hyperlink r:id="rId298" ref="B191"/>
    <hyperlink r:id="rId299" ref="A192"/>
    <hyperlink r:id="rId300" ref="B192"/>
    <hyperlink r:id="rId301" ref="A193"/>
    <hyperlink r:id="rId302" ref="B193"/>
    <hyperlink r:id="rId303" ref="A194"/>
    <hyperlink r:id="rId304" ref="B194"/>
    <hyperlink r:id="rId305" ref="A195"/>
    <hyperlink r:id="rId306" ref="B195"/>
    <hyperlink r:id="rId307" ref="A196"/>
    <hyperlink r:id="rId308" ref="B196"/>
    <hyperlink r:id="rId309" ref="A197"/>
    <hyperlink r:id="rId310" ref="B197"/>
    <hyperlink r:id="rId311" ref="B198"/>
    <hyperlink r:id="rId312" ref="A199"/>
    <hyperlink r:id="rId313" ref="B199"/>
    <hyperlink r:id="rId314" ref="A200"/>
    <hyperlink r:id="rId315" ref="B200"/>
    <hyperlink r:id="rId316" ref="A201"/>
    <hyperlink r:id="rId317" ref="B201"/>
    <hyperlink r:id="rId318" ref="A202"/>
    <hyperlink r:id="rId319" ref="B202"/>
    <hyperlink r:id="rId320" ref="B203"/>
    <hyperlink r:id="rId321" ref="A204"/>
    <hyperlink r:id="rId322" ref="B204"/>
    <hyperlink r:id="rId323" ref="B205"/>
    <hyperlink r:id="rId324" ref="A206"/>
    <hyperlink r:id="rId325" ref="B206"/>
    <hyperlink r:id="rId326" ref="A207"/>
    <hyperlink r:id="rId327" ref="B207"/>
    <hyperlink r:id="rId328" ref="A211"/>
    <hyperlink r:id="rId329" ref="B211"/>
    <hyperlink r:id="rId330" ref="B212"/>
    <hyperlink r:id="rId331" ref="A213"/>
    <hyperlink r:id="rId332" ref="B213"/>
    <hyperlink r:id="rId333" ref="A214"/>
    <hyperlink r:id="rId334" ref="B214"/>
    <hyperlink r:id="rId335" ref="A215"/>
    <hyperlink r:id="rId336" ref="B215"/>
    <hyperlink r:id="rId337" ref="A216"/>
    <hyperlink r:id="rId338" ref="B216"/>
    <hyperlink r:id="rId339" ref="A217"/>
    <hyperlink r:id="rId340" ref="B217"/>
    <hyperlink r:id="rId341" ref="B218"/>
    <hyperlink r:id="rId342" ref="B219"/>
    <hyperlink r:id="rId343" ref="B220"/>
    <hyperlink r:id="rId344" ref="A221"/>
    <hyperlink r:id="rId345" ref="B221"/>
    <hyperlink r:id="rId346" ref="A222"/>
    <hyperlink r:id="rId347" ref="B222"/>
    <hyperlink r:id="rId348" ref="A223"/>
    <hyperlink r:id="rId349" ref="B223"/>
    <hyperlink r:id="rId350" ref="B224"/>
    <hyperlink r:id="rId351" ref="B225"/>
    <hyperlink r:id="rId352" ref="A226"/>
    <hyperlink r:id="rId353" ref="B226"/>
    <hyperlink r:id="rId354" ref="B227"/>
    <hyperlink r:id="rId355" ref="B228"/>
    <hyperlink r:id="rId356" ref="B229"/>
    <hyperlink r:id="rId357" ref="B230"/>
    <hyperlink r:id="rId358" ref="B231"/>
    <hyperlink r:id="rId359" ref="B232"/>
    <hyperlink r:id="rId360" ref="B233"/>
    <hyperlink r:id="rId361" ref="B234"/>
    <hyperlink r:id="rId362" ref="A235"/>
    <hyperlink r:id="rId363" ref="B235"/>
    <hyperlink r:id="rId364" ref="A236"/>
    <hyperlink r:id="rId365" ref="B236"/>
    <hyperlink r:id="rId366" ref="B237"/>
    <hyperlink r:id="rId367" ref="B238"/>
    <hyperlink r:id="rId368" ref="A239"/>
    <hyperlink r:id="rId369" ref="B239"/>
    <hyperlink r:id="rId370" ref="A240"/>
    <hyperlink r:id="rId371" ref="B240"/>
    <hyperlink r:id="rId372" ref="B241"/>
    <hyperlink r:id="rId373" ref="A242"/>
    <hyperlink r:id="rId374" ref="B242"/>
    <hyperlink r:id="rId375" ref="B243"/>
    <hyperlink r:id="rId376" ref="A244"/>
    <hyperlink r:id="rId377" ref="B244"/>
    <hyperlink r:id="rId378" ref="A245"/>
    <hyperlink r:id="rId379" ref="B245"/>
    <hyperlink r:id="rId380" ref="A246"/>
    <hyperlink r:id="rId381" ref="B246"/>
    <hyperlink r:id="rId382" ref="A247"/>
    <hyperlink r:id="rId383" ref="B247"/>
    <hyperlink r:id="rId384" ref="B248"/>
    <hyperlink r:id="rId385" ref="A249"/>
    <hyperlink r:id="rId386" ref="B249"/>
    <hyperlink r:id="rId387" ref="B250"/>
    <hyperlink r:id="rId388" ref="A251"/>
    <hyperlink r:id="rId389" ref="B251"/>
    <hyperlink r:id="rId390" ref="B252"/>
    <hyperlink r:id="rId391" ref="A253"/>
    <hyperlink r:id="rId392" ref="B253"/>
    <hyperlink r:id="rId393" ref="A254"/>
    <hyperlink r:id="rId394" ref="B254"/>
    <hyperlink r:id="rId395" ref="A255"/>
    <hyperlink r:id="rId396" ref="B255"/>
    <hyperlink r:id="rId397" ref="A256"/>
    <hyperlink r:id="rId398" ref="B256"/>
    <hyperlink r:id="rId399" ref="A257"/>
    <hyperlink r:id="rId400" ref="B257"/>
    <hyperlink r:id="rId401" ref="A258"/>
    <hyperlink r:id="rId402" ref="B258"/>
    <hyperlink r:id="rId403" ref="A259"/>
    <hyperlink r:id="rId404" ref="B259"/>
    <hyperlink r:id="rId405" ref="A260"/>
    <hyperlink r:id="rId406" ref="B260"/>
    <hyperlink r:id="rId407" ref="A261"/>
    <hyperlink r:id="rId408" ref="B261"/>
    <hyperlink r:id="rId409" ref="A262"/>
    <hyperlink r:id="rId410" ref="B262"/>
    <hyperlink r:id="rId411" ref="B263"/>
    <hyperlink r:id="rId412" ref="A264"/>
    <hyperlink r:id="rId413" ref="B264"/>
    <hyperlink r:id="rId414" ref="A265"/>
    <hyperlink r:id="rId415" ref="B265"/>
    <hyperlink r:id="rId416" ref="B266"/>
    <hyperlink r:id="rId417" ref="A267"/>
    <hyperlink r:id="rId418" ref="B267"/>
    <hyperlink r:id="rId419" ref="A268"/>
    <hyperlink r:id="rId420" ref="B268"/>
    <hyperlink r:id="rId421" ref="A269"/>
    <hyperlink r:id="rId422" ref="B269"/>
    <hyperlink r:id="rId423" ref="A270"/>
    <hyperlink r:id="rId424" ref="B270"/>
    <hyperlink r:id="rId425" ref="A271"/>
    <hyperlink r:id="rId426" ref="B271"/>
    <hyperlink r:id="rId427" ref="A272"/>
    <hyperlink r:id="rId428" ref="B272"/>
    <hyperlink r:id="rId429" ref="A273"/>
    <hyperlink r:id="rId430" ref="B273"/>
    <hyperlink r:id="rId431" ref="A274"/>
    <hyperlink r:id="rId432" ref="B274"/>
    <hyperlink r:id="rId433" ref="B275"/>
    <hyperlink r:id="rId434" ref="A279"/>
    <hyperlink r:id="rId435" ref="B279"/>
    <hyperlink r:id="rId436" ref="B280"/>
    <hyperlink r:id="rId437" ref="A281"/>
    <hyperlink r:id="rId438" ref="B281"/>
    <hyperlink r:id="rId439" ref="B282"/>
    <hyperlink r:id="rId440" ref="A283"/>
    <hyperlink r:id="rId441" ref="B283"/>
    <hyperlink r:id="rId442" ref="A284"/>
    <hyperlink r:id="rId443" ref="B284"/>
    <hyperlink r:id="rId444" ref="A285"/>
    <hyperlink r:id="rId445" ref="B285"/>
    <hyperlink r:id="rId446" ref="A286"/>
    <hyperlink r:id="rId447" ref="B286"/>
    <hyperlink r:id="rId448" ref="A287"/>
    <hyperlink r:id="rId449" ref="B287"/>
    <hyperlink r:id="rId450" ref="B288"/>
    <hyperlink r:id="rId451" ref="B289"/>
    <hyperlink r:id="rId452" ref="A293"/>
    <hyperlink r:id="rId453" ref="B293"/>
    <hyperlink r:id="rId454" ref="B294"/>
    <hyperlink r:id="rId455" ref="B295"/>
    <hyperlink r:id="rId456" ref="A296"/>
    <hyperlink r:id="rId457" ref="B296"/>
    <hyperlink r:id="rId458" ref="B297"/>
    <hyperlink r:id="rId459" ref="B298"/>
    <hyperlink r:id="rId460" ref="A299"/>
    <hyperlink r:id="rId461" ref="B299"/>
    <hyperlink r:id="rId462" ref="A300"/>
    <hyperlink r:id="rId463" ref="B300"/>
    <hyperlink r:id="rId464" ref="A301"/>
    <hyperlink r:id="rId465" ref="B301"/>
    <hyperlink r:id="rId466" ref="B302"/>
    <hyperlink r:id="rId467" ref="A303"/>
    <hyperlink r:id="rId468" ref="B303"/>
    <hyperlink r:id="rId469" ref="B304"/>
    <hyperlink r:id="rId470" ref="B305"/>
    <hyperlink r:id="rId471" ref="A306"/>
    <hyperlink r:id="rId472" ref="B306"/>
    <hyperlink r:id="rId473" ref="B307"/>
    <hyperlink r:id="rId474" ref="B308"/>
    <hyperlink r:id="rId475" ref="A309"/>
    <hyperlink r:id="rId476" ref="B309"/>
    <hyperlink r:id="rId477" ref="A310"/>
    <hyperlink r:id="rId478" ref="B310"/>
    <hyperlink r:id="rId479" ref="B311"/>
    <hyperlink r:id="rId480" ref="A312"/>
    <hyperlink r:id="rId481" ref="B312"/>
    <hyperlink r:id="rId482" ref="A313"/>
    <hyperlink r:id="rId483" ref="B313"/>
    <hyperlink r:id="rId484" ref="A314"/>
    <hyperlink r:id="rId485" ref="B314"/>
    <hyperlink r:id="rId486" ref="B315"/>
    <hyperlink r:id="rId487" ref="A316"/>
    <hyperlink r:id="rId488" ref="B316"/>
    <hyperlink r:id="rId489" ref="B317"/>
    <hyperlink r:id="rId490" ref="A318"/>
    <hyperlink r:id="rId491" ref="B318"/>
    <hyperlink r:id="rId492" ref="A319"/>
    <hyperlink r:id="rId493" ref="B319"/>
    <hyperlink r:id="rId494" ref="A320"/>
    <hyperlink r:id="rId495" ref="B320"/>
    <hyperlink r:id="rId496" ref="A321"/>
    <hyperlink r:id="rId497" ref="B321"/>
    <hyperlink r:id="rId498" ref="B322"/>
    <hyperlink r:id="rId499" ref="B323"/>
    <hyperlink r:id="rId500" ref="B324"/>
    <hyperlink r:id="rId501" ref="B325"/>
    <hyperlink r:id="rId502" ref="A326"/>
    <hyperlink r:id="rId503" ref="B326"/>
    <hyperlink r:id="rId504" ref="A327"/>
    <hyperlink r:id="rId505" ref="B327"/>
    <hyperlink r:id="rId506" ref="B328"/>
    <hyperlink r:id="rId507" ref="B329"/>
    <hyperlink r:id="rId508" ref="B330"/>
    <hyperlink r:id="rId509" ref="B331"/>
    <hyperlink r:id="rId510" ref="B332"/>
    <hyperlink r:id="rId511" ref="B333"/>
    <hyperlink r:id="rId512" ref="B334"/>
    <hyperlink r:id="rId513" ref="A335"/>
    <hyperlink r:id="rId514" ref="B335"/>
    <hyperlink r:id="rId515" ref="A336"/>
    <hyperlink r:id="rId516" ref="B336"/>
    <hyperlink r:id="rId517" ref="A337"/>
    <hyperlink r:id="rId518" ref="B337"/>
    <hyperlink r:id="rId519" ref="A338"/>
    <hyperlink r:id="rId520" ref="B338"/>
    <hyperlink r:id="rId521" ref="B339"/>
    <hyperlink r:id="rId522" ref="B340"/>
    <hyperlink r:id="rId523" ref="A341"/>
    <hyperlink r:id="rId524" ref="B341"/>
    <hyperlink r:id="rId525" ref="A342"/>
    <hyperlink r:id="rId526" ref="B342"/>
    <hyperlink r:id="rId527" ref="A343"/>
    <hyperlink r:id="rId528" ref="B343"/>
    <hyperlink r:id="rId529" ref="B344"/>
    <hyperlink r:id="rId530" ref="A345"/>
    <hyperlink r:id="rId531" ref="B345"/>
    <hyperlink r:id="rId532" ref="A346"/>
    <hyperlink r:id="rId533" ref="B346"/>
    <hyperlink r:id="rId534" ref="A347"/>
    <hyperlink r:id="rId535" ref="B347"/>
    <hyperlink r:id="rId536" ref="B348"/>
    <hyperlink r:id="rId537" ref="B349"/>
    <hyperlink r:id="rId538" ref="A350"/>
    <hyperlink r:id="rId539" ref="B350"/>
    <hyperlink r:id="rId540" ref="A351"/>
    <hyperlink r:id="rId541" ref="B351"/>
    <hyperlink r:id="rId542" ref="B352"/>
    <hyperlink r:id="rId543" ref="A353"/>
    <hyperlink r:id="rId544" ref="B353"/>
    <hyperlink r:id="rId545" ref="A354"/>
    <hyperlink r:id="rId546" ref="B354"/>
    <hyperlink r:id="rId547" ref="B355"/>
    <hyperlink r:id="rId548" ref="B356"/>
    <hyperlink r:id="rId549" ref="B357"/>
    <hyperlink r:id="rId550" ref="B358"/>
    <hyperlink r:id="rId551" ref="A359"/>
    <hyperlink r:id="rId552" ref="B359"/>
    <hyperlink r:id="rId553" ref="B360"/>
    <hyperlink r:id="rId554" ref="A361"/>
    <hyperlink r:id="rId555" ref="B361"/>
    <hyperlink r:id="rId556" ref="A362"/>
    <hyperlink r:id="rId557" ref="B362"/>
    <hyperlink r:id="rId558" ref="A363"/>
    <hyperlink r:id="rId559" ref="B363"/>
    <hyperlink r:id="rId560" ref="B364"/>
    <hyperlink r:id="rId561" ref="A365"/>
    <hyperlink r:id="rId562" ref="B365"/>
    <hyperlink r:id="rId563" ref="B366"/>
    <hyperlink r:id="rId564" ref="B367"/>
    <hyperlink r:id="rId565" ref="B368"/>
    <hyperlink r:id="rId566" ref="B369"/>
    <hyperlink r:id="rId567" ref="B370"/>
    <hyperlink r:id="rId568" ref="A371"/>
    <hyperlink r:id="rId569" ref="B371"/>
    <hyperlink r:id="rId570" ref="A372"/>
    <hyperlink r:id="rId571" ref="B372"/>
    <hyperlink r:id="rId572" ref="B373"/>
    <hyperlink r:id="rId573" ref="A374"/>
    <hyperlink r:id="rId574" ref="B374"/>
    <hyperlink r:id="rId575" ref="A375"/>
    <hyperlink r:id="rId576" ref="B375"/>
    <hyperlink r:id="rId577" ref="B376"/>
    <hyperlink r:id="rId578" ref="B377"/>
    <hyperlink r:id="rId579" ref="B378"/>
    <hyperlink r:id="rId580" ref="A379"/>
    <hyperlink r:id="rId581" ref="B379"/>
    <hyperlink r:id="rId582" ref="A380"/>
    <hyperlink r:id="rId583" ref="B380"/>
    <hyperlink r:id="rId584" ref="A381"/>
    <hyperlink r:id="rId585" ref="B381"/>
    <hyperlink r:id="rId586" ref="A382"/>
    <hyperlink r:id="rId587" ref="B382"/>
    <hyperlink r:id="rId588" ref="B383"/>
    <hyperlink r:id="rId589" ref="A384"/>
    <hyperlink r:id="rId590" ref="B384"/>
    <hyperlink r:id="rId591" ref="A385"/>
    <hyperlink r:id="rId592" ref="B385"/>
    <hyperlink r:id="rId593" ref="B386"/>
    <hyperlink r:id="rId594" ref="A387"/>
    <hyperlink r:id="rId595" ref="B387"/>
    <hyperlink r:id="rId596" ref="A388"/>
    <hyperlink r:id="rId597" ref="B388"/>
    <hyperlink r:id="rId598" ref="A389"/>
    <hyperlink r:id="rId599" ref="B389"/>
    <hyperlink r:id="rId600" ref="A390"/>
    <hyperlink r:id="rId601" ref="B390"/>
    <hyperlink r:id="rId602" ref="A391"/>
    <hyperlink r:id="rId603" ref="B391"/>
    <hyperlink r:id="rId604" ref="B392"/>
    <hyperlink r:id="rId605" ref="B393"/>
    <hyperlink r:id="rId606" ref="A394"/>
    <hyperlink r:id="rId607" ref="B394"/>
    <hyperlink r:id="rId608" ref="A395"/>
    <hyperlink r:id="rId609" ref="B395"/>
    <hyperlink r:id="rId610" ref="B396"/>
    <hyperlink r:id="rId611" ref="B397"/>
    <hyperlink r:id="rId612" ref="B398"/>
    <hyperlink r:id="rId613" ref="B399"/>
    <hyperlink r:id="rId614" ref="B400"/>
    <hyperlink r:id="rId615" ref="B401"/>
    <hyperlink r:id="rId616" ref="A402"/>
    <hyperlink r:id="rId617" ref="B402"/>
    <hyperlink r:id="rId618" ref="B403"/>
    <hyperlink r:id="rId619" ref="A404"/>
    <hyperlink r:id="rId620" ref="B404"/>
    <hyperlink r:id="rId621" ref="A405"/>
    <hyperlink r:id="rId622" ref="B405"/>
    <hyperlink r:id="rId623" ref="A406"/>
    <hyperlink r:id="rId624" ref="B406"/>
    <hyperlink r:id="rId625" ref="A407"/>
    <hyperlink r:id="rId626" ref="B407"/>
    <hyperlink r:id="rId627" ref="B408"/>
    <hyperlink r:id="rId628" ref="B409"/>
    <hyperlink r:id="rId629" ref="B410"/>
    <hyperlink r:id="rId630" ref="B411"/>
    <hyperlink r:id="rId631" ref="B412"/>
    <hyperlink r:id="rId632" ref="B413"/>
    <hyperlink r:id="rId633" ref="A417"/>
    <hyperlink r:id="rId634" ref="B417"/>
    <hyperlink r:id="rId635" ref="A418"/>
    <hyperlink r:id="rId636" ref="B418"/>
    <hyperlink r:id="rId637" ref="A419"/>
    <hyperlink r:id="rId638" ref="B419"/>
    <hyperlink r:id="rId639" ref="A420"/>
    <hyperlink r:id="rId640" ref="B420"/>
    <hyperlink r:id="rId641" ref="B421"/>
    <hyperlink r:id="rId642" ref="A422"/>
    <hyperlink r:id="rId643" ref="B422"/>
    <hyperlink r:id="rId644" ref="A423"/>
    <hyperlink r:id="rId645" ref="B423"/>
    <hyperlink r:id="rId646" ref="B424"/>
    <hyperlink r:id="rId647" ref="A425"/>
    <hyperlink r:id="rId648" ref="B425"/>
    <hyperlink r:id="rId649" ref="A426"/>
    <hyperlink r:id="rId650" ref="B426"/>
    <hyperlink r:id="rId651" ref="A427"/>
    <hyperlink r:id="rId652" ref="B427"/>
    <hyperlink r:id="rId653" ref="A428"/>
    <hyperlink r:id="rId654" ref="B428"/>
    <hyperlink r:id="rId655" ref="A429"/>
    <hyperlink r:id="rId656" ref="B429"/>
    <hyperlink r:id="rId657" ref="B430"/>
    <hyperlink r:id="rId658" ref="B431"/>
    <hyperlink r:id="rId659" ref="B432"/>
    <hyperlink r:id="rId660" ref="B436"/>
    <hyperlink r:id="rId661" ref="B437"/>
    <hyperlink r:id="rId662" ref="B438"/>
    <hyperlink r:id="rId663" ref="B439"/>
    <hyperlink r:id="rId664" ref="B440"/>
    <hyperlink r:id="rId665" ref="B441"/>
    <hyperlink r:id="rId666" ref="B442"/>
    <hyperlink r:id="rId667" ref="B443"/>
    <hyperlink r:id="rId668" ref="B444"/>
    <hyperlink r:id="rId669" ref="B445"/>
    <hyperlink r:id="rId670" ref="B446"/>
    <hyperlink r:id="rId671" ref="B447"/>
    <hyperlink r:id="rId672" ref="B448"/>
    <hyperlink r:id="rId673" ref="B449"/>
    <hyperlink r:id="rId674" ref="B450"/>
    <hyperlink r:id="rId675" ref="B451"/>
    <hyperlink r:id="rId676" ref="B452"/>
    <hyperlink r:id="rId677" ref="B453"/>
    <hyperlink r:id="rId678" ref="B454"/>
    <hyperlink r:id="rId679" ref="B455"/>
    <hyperlink r:id="rId680" ref="B456"/>
    <hyperlink r:id="rId681" ref="B457"/>
    <hyperlink r:id="rId682" ref="B458"/>
    <hyperlink r:id="rId683" ref="B459"/>
    <hyperlink r:id="rId684" ref="B460"/>
    <hyperlink r:id="rId685" ref="B461"/>
    <hyperlink r:id="rId686" ref="B462"/>
    <hyperlink r:id="rId687" ref="B463"/>
    <hyperlink r:id="rId688" ref="B464"/>
    <hyperlink r:id="rId689" ref="B465"/>
    <hyperlink r:id="rId690" ref="B466"/>
    <hyperlink r:id="rId691" ref="B467"/>
    <hyperlink r:id="rId692" ref="A468"/>
    <hyperlink r:id="rId693" ref="B468"/>
    <hyperlink r:id="rId694" ref="B469"/>
    <hyperlink r:id="rId695" ref="B470"/>
    <hyperlink r:id="rId696" ref="B471"/>
    <hyperlink r:id="rId697" ref="B472"/>
    <hyperlink r:id="rId698" ref="B473"/>
    <hyperlink r:id="rId699" ref="B474"/>
    <hyperlink r:id="rId700" ref="B475"/>
    <hyperlink r:id="rId701" ref="B476"/>
    <hyperlink r:id="rId702" ref="B477"/>
    <hyperlink r:id="rId703" ref="B478"/>
    <hyperlink r:id="rId704" ref="B479"/>
    <hyperlink r:id="rId705" ref="B480"/>
    <hyperlink r:id="rId706" ref="B481"/>
    <hyperlink r:id="rId707" ref="B482"/>
    <hyperlink r:id="rId708" ref="B483"/>
    <hyperlink r:id="rId709" ref="B484"/>
    <hyperlink r:id="rId710" ref="B485"/>
    <hyperlink r:id="rId711" ref="B486"/>
    <hyperlink r:id="rId712" ref="B487"/>
    <hyperlink r:id="rId713" ref="B488"/>
    <hyperlink r:id="rId714" ref="B489"/>
    <hyperlink r:id="rId715" ref="B490"/>
    <hyperlink r:id="rId716" ref="B491"/>
    <hyperlink r:id="rId717" ref="B492"/>
    <hyperlink r:id="rId718" ref="B493"/>
    <hyperlink r:id="rId719" ref="B494"/>
    <hyperlink r:id="rId720" ref="B495"/>
    <hyperlink r:id="rId721" ref="B496"/>
    <hyperlink r:id="rId722" ref="B497"/>
    <hyperlink r:id="rId723" ref="B498"/>
    <hyperlink r:id="rId724" ref="B499"/>
    <hyperlink r:id="rId725" ref="B500"/>
    <hyperlink r:id="rId726" ref="B501"/>
    <hyperlink r:id="rId727" ref="B502"/>
    <hyperlink r:id="rId728" ref="B503"/>
    <hyperlink r:id="rId729" ref="B504"/>
    <hyperlink r:id="rId730" ref="B505"/>
    <hyperlink r:id="rId731" ref="B506"/>
    <hyperlink r:id="rId732" ref="B507"/>
    <hyperlink r:id="rId733" ref="B508"/>
    <hyperlink r:id="rId734" ref="B509"/>
    <hyperlink r:id="rId735" ref="B510"/>
    <hyperlink r:id="rId736" ref="B511"/>
    <hyperlink r:id="rId737" ref="B512"/>
    <hyperlink r:id="rId738" ref="B513"/>
    <hyperlink r:id="rId739" ref="B514"/>
    <hyperlink r:id="rId740" ref="B515"/>
    <hyperlink r:id="rId741" ref="B516"/>
    <hyperlink r:id="rId742" ref="B517"/>
    <hyperlink r:id="rId743" ref="B518"/>
    <hyperlink r:id="rId744" ref="B519"/>
    <hyperlink r:id="rId745" ref="B520"/>
    <hyperlink r:id="rId746" ref="B521"/>
    <hyperlink r:id="rId747" ref="B522"/>
    <hyperlink r:id="rId748" ref="B523"/>
    <hyperlink r:id="rId749" ref="B524"/>
    <hyperlink r:id="rId750" ref="B525"/>
    <hyperlink r:id="rId751" ref="B526"/>
    <hyperlink r:id="rId752" ref="B527"/>
    <hyperlink r:id="rId753" ref="B528"/>
    <hyperlink r:id="rId754" ref="B529"/>
    <hyperlink r:id="rId755" ref="B530"/>
    <hyperlink r:id="rId756" ref="B534"/>
    <hyperlink r:id="rId757" ref="B535"/>
    <hyperlink r:id="rId758" ref="B536"/>
    <hyperlink r:id="rId759" ref="B537"/>
    <hyperlink r:id="rId760" ref="B538"/>
    <hyperlink r:id="rId761" ref="B539"/>
    <hyperlink r:id="rId762" ref="B540"/>
    <hyperlink r:id="rId763" ref="B541"/>
    <hyperlink r:id="rId764" ref="B542"/>
    <hyperlink r:id="rId765" ref="B543"/>
    <hyperlink r:id="rId766" ref="B544"/>
    <hyperlink r:id="rId767" ref="B545"/>
    <hyperlink r:id="rId768" ref="B546"/>
    <hyperlink r:id="rId769" ref="B547"/>
    <hyperlink r:id="rId770" ref="B548"/>
    <hyperlink r:id="rId771" ref="B549"/>
    <hyperlink r:id="rId772" ref="B550"/>
    <hyperlink r:id="rId773" ref="B551"/>
    <hyperlink r:id="rId774" ref="B552"/>
    <hyperlink r:id="rId775" ref="B553"/>
    <hyperlink r:id="rId776" ref="B554"/>
    <hyperlink r:id="rId777" ref="B555"/>
    <hyperlink r:id="rId778" ref="B556"/>
    <hyperlink r:id="rId779" ref="B557"/>
    <hyperlink r:id="rId780" ref="B561"/>
    <hyperlink r:id="rId781" ref="B562"/>
    <hyperlink r:id="rId782" ref="B563"/>
    <hyperlink r:id="rId783" ref="B564"/>
    <hyperlink r:id="rId784" ref="B565"/>
    <hyperlink r:id="rId785" ref="B566"/>
    <hyperlink r:id="rId786" ref="B567"/>
    <hyperlink r:id="rId787" ref="B568"/>
    <hyperlink r:id="rId788" ref="B569"/>
    <hyperlink r:id="rId789" ref="B570"/>
    <hyperlink r:id="rId790" ref="B571"/>
    <hyperlink r:id="rId791" ref="B572"/>
    <hyperlink r:id="rId792" ref="B573"/>
    <hyperlink r:id="rId793" ref="B574"/>
    <hyperlink r:id="rId794" ref="B575"/>
    <hyperlink r:id="rId795" ref="B576"/>
    <hyperlink r:id="rId796" ref="B577"/>
    <hyperlink r:id="rId797" ref="B578"/>
    <hyperlink r:id="rId798" ref="B579"/>
    <hyperlink r:id="rId799" ref="B580"/>
    <hyperlink r:id="rId800" ref="B581"/>
    <hyperlink r:id="rId801" ref="B582"/>
    <hyperlink r:id="rId802" ref="B583"/>
    <hyperlink r:id="rId803" ref="B584"/>
    <hyperlink r:id="rId804" ref="B585"/>
    <hyperlink r:id="rId805" ref="B586"/>
    <hyperlink r:id="rId806" ref="B587"/>
    <hyperlink r:id="rId807" ref="B588"/>
    <hyperlink r:id="rId808" ref="B589"/>
    <hyperlink r:id="rId809" ref="B593"/>
    <hyperlink r:id="rId810" ref="B594"/>
    <hyperlink r:id="rId811" ref="B595"/>
    <hyperlink r:id="rId812" ref="B596"/>
    <hyperlink r:id="rId813" ref="B600"/>
    <hyperlink r:id="rId814" ref="B601"/>
    <hyperlink r:id="rId815" ref="B602"/>
    <hyperlink r:id="rId816" ref="B603"/>
    <hyperlink r:id="rId817" ref="B604"/>
    <hyperlink r:id="rId818" ref="B605"/>
    <hyperlink r:id="rId819" ref="B606"/>
    <hyperlink r:id="rId820" ref="B607"/>
    <hyperlink r:id="rId821" ref="B608"/>
    <hyperlink r:id="rId822" ref="B609"/>
    <hyperlink r:id="rId823" ref="B610"/>
    <hyperlink r:id="rId824" ref="B611"/>
    <hyperlink r:id="rId825" ref="B612"/>
    <hyperlink r:id="rId826" ref="B613"/>
    <hyperlink r:id="rId827" ref="B614"/>
    <hyperlink r:id="rId828" ref="B615"/>
    <hyperlink r:id="rId829" ref="B616"/>
    <hyperlink r:id="rId830" ref="B617"/>
    <hyperlink r:id="rId831" ref="B618"/>
    <hyperlink r:id="rId832" ref="B619"/>
    <hyperlink r:id="rId833" ref="B620"/>
    <hyperlink r:id="rId834" ref="B621"/>
    <hyperlink r:id="rId835" ref="B622"/>
    <hyperlink r:id="rId836" ref="B623"/>
    <hyperlink r:id="rId837" ref="B624"/>
    <hyperlink r:id="rId838" ref="B625"/>
    <hyperlink r:id="rId839" ref="B626"/>
    <hyperlink r:id="rId840" ref="B627"/>
    <hyperlink r:id="rId841" ref="B628"/>
    <hyperlink r:id="rId842" ref="B629"/>
    <hyperlink r:id="rId843" ref="B630"/>
    <hyperlink r:id="rId844" ref="B631"/>
    <hyperlink r:id="rId845" ref="B632"/>
    <hyperlink r:id="rId846" ref="B633"/>
    <hyperlink r:id="rId847" ref="B634"/>
    <hyperlink r:id="rId848" ref="B635"/>
    <hyperlink r:id="rId849" ref="B636"/>
    <hyperlink r:id="rId850" ref="B637"/>
    <hyperlink r:id="rId851" ref="B638"/>
    <hyperlink r:id="rId852" ref="B639"/>
    <hyperlink r:id="rId853" ref="B640"/>
    <hyperlink r:id="rId854" ref="B641"/>
    <hyperlink r:id="rId855" ref="B642"/>
    <hyperlink r:id="rId856" ref="B643"/>
    <hyperlink r:id="rId857" ref="B644"/>
    <hyperlink r:id="rId858" ref="B645"/>
    <hyperlink r:id="rId859" ref="B646"/>
    <hyperlink r:id="rId860" ref="B647"/>
    <hyperlink r:id="rId861" ref="B648"/>
    <hyperlink r:id="rId862" ref="B649"/>
    <hyperlink r:id="rId863" ref="B650"/>
    <hyperlink r:id="rId864" ref="B651"/>
    <hyperlink r:id="rId865" ref="B652"/>
    <hyperlink r:id="rId866" ref="B653"/>
    <hyperlink r:id="rId867" ref="B654"/>
    <hyperlink r:id="rId868" ref="B655"/>
    <hyperlink r:id="rId869" ref="B656"/>
    <hyperlink r:id="rId870" ref="B657"/>
    <hyperlink r:id="rId871" ref="B658"/>
    <hyperlink r:id="rId872" ref="B659"/>
    <hyperlink r:id="rId873" ref="B660"/>
    <hyperlink r:id="rId874" ref="B661"/>
    <hyperlink r:id="rId875" ref="B662"/>
    <hyperlink r:id="rId876" ref="B663"/>
    <hyperlink r:id="rId877" ref="B664"/>
    <hyperlink r:id="rId878" ref="B665"/>
    <hyperlink r:id="rId879" ref="B666"/>
    <hyperlink r:id="rId880" ref="B667"/>
    <hyperlink r:id="rId881" ref="B668"/>
    <hyperlink r:id="rId882" ref="B669"/>
    <hyperlink r:id="rId883" ref="B670"/>
    <hyperlink r:id="rId884" ref="B671"/>
    <hyperlink r:id="rId885" ref="B672"/>
    <hyperlink r:id="rId886" ref="B673"/>
    <hyperlink r:id="rId887" ref="B674"/>
    <hyperlink r:id="rId888" ref="B675"/>
    <hyperlink r:id="rId889" ref="B676"/>
    <hyperlink r:id="rId890" ref="B677"/>
    <hyperlink r:id="rId891" ref="B678"/>
    <hyperlink r:id="rId892" ref="B679"/>
    <hyperlink r:id="rId893" ref="B680"/>
    <hyperlink r:id="rId894" ref="B681"/>
    <hyperlink r:id="rId895" ref="B682"/>
    <hyperlink r:id="rId896" ref="B683"/>
    <hyperlink r:id="rId897" ref="B684"/>
    <hyperlink r:id="rId898" ref="B685"/>
    <hyperlink r:id="rId899" ref="B686"/>
    <hyperlink r:id="rId900" ref="B687"/>
    <hyperlink r:id="rId901" ref="B688"/>
    <hyperlink r:id="rId902" ref="B689"/>
    <hyperlink r:id="rId903" ref="B690"/>
    <hyperlink r:id="rId904" ref="B691"/>
    <hyperlink r:id="rId905" ref="B692"/>
    <hyperlink r:id="rId906" ref="B693"/>
    <hyperlink r:id="rId907" ref="B694"/>
    <hyperlink r:id="rId908" ref="B695"/>
    <hyperlink r:id="rId909" ref="B696"/>
    <hyperlink r:id="rId910" ref="B697"/>
    <hyperlink r:id="rId911" ref="B698"/>
    <hyperlink r:id="rId912" ref="B699"/>
    <hyperlink r:id="rId913" ref="B700"/>
    <hyperlink r:id="rId914" ref="B701"/>
    <hyperlink r:id="rId915" ref="B702"/>
    <hyperlink r:id="rId916" ref="B703"/>
    <hyperlink r:id="rId917" ref="B704"/>
    <hyperlink r:id="rId918" ref="B705"/>
    <hyperlink r:id="rId919" ref="B706"/>
    <hyperlink r:id="rId920" ref="B707"/>
    <hyperlink r:id="rId921" ref="B708"/>
    <hyperlink r:id="rId922" ref="B709"/>
    <hyperlink r:id="rId923" ref="B710"/>
    <hyperlink r:id="rId924" ref="B711"/>
    <hyperlink r:id="rId925" ref="B712"/>
    <hyperlink r:id="rId926" ref="B713"/>
    <hyperlink r:id="rId927" ref="B714"/>
    <hyperlink r:id="rId928" ref="B715"/>
    <hyperlink r:id="rId929" ref="B716"/>
    <hyperlink r:id="rId930" ref="B717"/>
    <hyperlink r:id="rId931" ref="B718"/>
    <hyperlink r:id="rId932" ref="B719"/>
    <hyperlink r:id="rId933" ref="B720"/>
    <hyperlink r:id="rId934" ref="B721"/>
    <hyperlink r:id="rId935" ref="B722"/>
    <hyperlink r:id="rId936" ref="B723"/>
    <hyperlink r:id="rId937" ref="B724"/>
    <hyperlink r:id="rId938" ref="B725"/>
    <hyperlink r:id="rId939" ref="B726"/>
    <hyperlink r:id="rId940" ref="B727"/>
    <hyperlink r:id="rId941" ref="B728"/>
    <hyperlink r:id="rId942" ref="B729"/>
    <hyperlink r:id="rId943" ref="B730"/>
    <hyperlink r:id="rId944" ref="B731"/>
    <hyperlink r:id="rId945" ref="B732"/>
    <hyperlink r:id="rId946" ref="B733"/>
    <hyperlink r:id="rId947" ref="B734"/>
    <hyperlink r:id="rId948" ref="B735"/>
    <hyperlink r:id="rId949" ref="B736"/>
    <hyperlink r:id="rId950" ref="B737"/>
    <hyperlink r:id="rId951" ref="B738"/>
    <hyperlink r:id="rId952" ref="B739"/>
    <hyperlink r:id="rId953" ref="B740"/>
    <hyperlink r:id="rId954" ref="B741"/>
    <hyperlink r:id="rId955" ref="B742"/>
    <hyperlink r:id="rId956" ref="B743"/>
    <hyperlink r:id="rId957" ref="B744"/>
    <hyperlink r:id="rId958" ref="B745"/>
    <hyperlink r:id="rId959" ref="B746"/>
    <hyperlink r:id="rId960" ref="B747"/>
    <hyperlink r:id="rId961" ref="B748"/>
    <hyperlink r:id="rId962" ref="B749"/>
    <hyperlink r:id="rId963" ref="B750"/>
    <hyperlink r:id="rId964" ref="B751"/>
    <hyperlink r:id="rId965" ref="B752"/>
    <hyperlink r:id="rId966" ref="B753"/>
    <hyperlink r:id="rId967" ref="B754"/>
    <hyperlink r:id="rId968" ref="B755"/>
    <hyperlink r:id="rId969" ref="B756"/>
    <hyperlink r:id="rId970" ref="B757"/>
    <hyperlink r:id="rId971" ref="B758"/>
    <hyperlink r:id="rId972" ref="B759"/>
    <hyperlink r:id="rId973" ref="B763"/>
    <hyperlink r:id="rId974" ref="B764"/>
    <hyperlink r:id="rId975" ref="B765"/>
    <hyperlink r:id="rId976" ref="B766"/>
    <hyperlink r:id="rId977" ref="B767"/>
    <hyperlink r:id="rId978" ref="B768"/>
    <hyperlink r:id="rId979" ref="B769"/>
    <hyperlink r:id="rId980" ref="B770"/>
    <hyperlink r:id="rId981" ref="B771"/>
    <hyperlink r:id="rId982" ref="B772"/>
    <hyperlink r:id="rId983" ref="B773"/>
    <hyperlink r:id="rId984" ref="B774"/>
    <hyperlink r:id="rId985" ref="B775"/>
    <hyperlink r:id="rId986" ref="B776"/>
    <hyperlink r:id="rId987" ref="B777"/>
    <hyperlink r:id="rId988" ref="B778"/>
    <hyperlink r:id="rId989" ref="B779"/>
    <hyperlink r:id="rId990" ref="B780"/>
    <hyperlink r:id="rId991" ref="B781"/>
    <hyperlink r:id="rId992" ref="B782"/>
    <hyperlink r:id="rId993" ref="B783"/>
    <hyperlink r:id="rId994" ref="B784"/>
    <hyperlink r:id="rId995" ref="B785"/>
    <hyperlink r:id="rId996" ref="B786"/>
    <hyperlink r:id="rId997" ref="B787"/>
    <hyperlink r:id="rId998" ref="B788"/>
    <hyperlink r:id="rId999" ref="B789"/>
    <hyperlink r:id="rId1000" ref="A790"/>
    <hyperlink r:id="rId1001" ref="B790"/>
    <hyperlink r:id="rId1002" ref="B791"/>
    <hyperlink r:id="rId1003" ref="B792"/>
    <hyperlink r:id="rId1004" ref="B793"/>
    <hyperlink r:id="rId1005" ref="B794"/>
    <hyperlink r:id="rId1006" ref="B795"/>
    <hyperlink r:id="rId1007" ref="B796"/>
    <hyperlink r:id="rId1008" ref="B797"/>
    <hyperlink r:id="rId1009" ref="B798"/>
    <hyperlink r:id="rId1010" ref="B799"/>
    <hyperlink r:id="rId1011" ref="B800"/>
    <hyperlink r:id="rId1012" ref="B801"/>
    <hyperlink r:id="rId1013" ref="B802"/>
    <hyperlink r:id="rId1014" ref="B803"/>
    <hyperlink r:id="rId1015" ref="B804"/>
    <hyperlink r:id="rId1016" ref="B805"/>
    <hyperlink r:id="rId1017" ref="B806"/>
    <hyperlink r:id="rId1018" ref="B807"/>
    <hyperlink r:id="rId1019" ref="B808"/>
    <hyperlink r:id="rId1020" ref="B809"/>
    <hyperlink r:id="rId1021" ref="B810"/>
    <hyperlink r:id="rId1022" ref="B811"/>
    <hyperlink r:id="rId1023" ref="B812"/>
    <hyperlink r:id="rId1024" ref="B813"/>
    <hyperlink r:id="rId1025" ref="B814"/>
    <hyperlink r:id="rId1026" ref="B815"/>
    <hyperlink r:id="rId1027" ref="B816"/>
    <hyperlink r:id="rId1028" ref="B817"/>
    <hyperlink r:id="rId1029" ref="B818"/>
    <hyperlink r:id="rId1030" ref="B819"/>
    <hyperlink r:id="rId1031" ref="B820"/>
    <hyperlink r:id="rId1032" ref="B821"/>
    <hyperlink r:id="rId1033" ref="B822"/>
    <hyperlink r:id="rId1034" ref="B823"/>
    <hyperlink r:id="rId1035" ref="B824"/>
    <hyperlink r:id="rId1036" ref="B825"/>
    <hyperlink r:id="rId1037" ref="B826"/>
    <hyperlink r:id="rId1038" ref="B827"/>
    <hyperlink r:id="rId1039" ref="B828"/>
    <hyperlink r:id="rId1040" ref="B829"/>
    <hyperlink r:id="rId1041" ref="B830"/>
    <hyperlink r:id="rId1042" ref="B831"/>
    <hyperlink r:id="rId1043" ref="B832"/>
    <hyperlink r:id="rId1044" ref="B833"/>
    <hyperlink r:id="rId1045" ref="B834"/>
    <hyperlink r:id="rId1046" ref="B835"/>
    <hyperlink r:id="rId1047" ref="B836"/>
    <hyperlink r:id="rId1048" ref="B837"/>
    <hyperlink r:id="rId1049" ref="B838"/>
    <hyperlink r:id="rId1050" ref="B839"/>
    <hyperlink r:id="rId1051" ref="B840"/>
    <hyperlink r:id="rId1052" ref="B841"/>
    <hyperlink r:id="rId1053" ref="B842"/>
    <hyperlink r:id="rId1054" ref="B843"/>
    <hyperlink r:id="rId1055" ref="B844"/>
    <hyperlink r:id="rId1056" ref="B845"/>
    <hyperlink r:id="rId1057" ref="B846"/>
    <hyperlink r:id="rId1058" ref="B847"/>
    <hyperlink r:id="rId1059" ref="B848"/>
    <hyperlink r:id="rId1060" ref="B849"/>
    <hyperlink r:id="rId1061" ref="B850"/>
    <hyperlink r:id="rId1062" ref="B851"/>
    <hyperlink r:id="rId1063" ref="B852"/>
    <hyperlink r:id="rId1064" ref="B853"/>
    <hyperlink r:id="rId1065" ref="B854"/>
    <hyperlink r:id="rId1066" ref="B855"/>
    <hyperlink r:id="rId1067" ref="B856"/>
    <hyperlink r:id="rId1068" ref="B857"/>
    <hyperlink r:id="rId1069" ref="B858"/>
    <hyperlink r:id="rId1070" ref="B859"/>
    <hyperlink r:id="rId1071" ref="B860"/>
    <hyperlink r:id="rId1072" ref="B861"/>
    <hyperlink r:id="rId1073" ref="B862"/>
    <hyperlink r:id="rId1074" ref="B863"/>
    <hyperlink r:id="rId1075" ref="B864"/>
    <hyperlink r:id="rId1076" ref="B865"/>
    <hyperlink r:id="rId1077" ref="B866"/>
    <hyperlink r:id="rId1078" ref="B867"/>
    <hyperlink r:id="rId1079" ref="B868"/>
    <hyperlink r:id="rId1080" ref="B869"/>
    <hyperlink r:id="rId1081" ref="B870"/>
    <hyperlink r:id="rId1082" ref="B871"/>
    <hyperlink r:id="rId1083" ref="B872"/>
    <hyperlink r:id="rId1084" ref="B873"/>
    <hyperlink r:id="rId1085" ref="B874"/>
    <hyperlink r:id="rId1086" ref="B875"/>
    <hyperlink r:id="rId1087" ref="B876"/>
    <hyperlink r:id="rId1088" ref="B877"/>
    <hyperlink r:id="rId1089" ref="B878"/>
    <hyperlink r:id="rId1090" ref="B879"/>
    <hyperlink r:id="rId1091" ref="B880"/>
    <hyperlink r:id="rId1092" ref="B881"/>
    <hyperlink r:id="rId1093" ref="B882"/>
    <hyperlink r:id="rId1094" ref="B883"/>
    <hyperlink r:id="rId1095" ref="B884"/>
    <hyperlink r:id="rId1096" ref="B885"/>
    <hyperlink r:id="rId1097" ref="B886"/>
    <hyperlink r:id="rId1098" ref="B887"/>
    <hyperlink r:id="rId1099" ref="B888"/>
    <hyperlink r:id="rId1100" ref="B889"/>
    <hyperlink r:id="rId1101" ref="B890"/>
    <hyperlink r:id="rId1102" ref="B891"/>
    <hyperlink r:id="rId1103" ref="B892"/>
    <hyperlink r:id="rId1104" ref="B893"/>
    <hyperlink r:id="rId1105" ref="B894"/>
    <hyperlink r:id="rId1106" ref="B895"/>
    <hyperlink r:id="rId1107" ref="B896"/>
    <hyperlink r:id="rId1108" ref="B897"/>
    <hyperlink r:id="rId1109" ref="B898"/>
    <hyperlink r:id="rId1110" ref="B899"/>
    <hyperlink r:id="rId1111" ref="B900"/>
    <hyperlink r:id="rId1112" ref="B901"/>
    <hyperlink r:id="rId1113" ref="B902"/>
    <hyperlink r:id="rId1114" ref="B903"/>
    <hyperlink r:id="rId1115" ref="B904"/>
    <hyperlink r:id="rId1116" ref="B905"/>
    <hyperlink r:id="rId1117" ref="B906"/>
    <hyperlink r:id="rId1118" ref="B907"/>
    <hyperlink r:id="rId1119" ref="B908"/>
    <hyperlink r:id="rId1120" ref="B909"/>
    <hyperlink r:id="rId1121" ref="B910"/>
    <hyperlink r:id="rId1122" ref="B911"/>
    <hyperlink r:id="rId1123" ref="B912"/>
    <hyperlink r:id="rId1124" ref="B916"/>
    <hyperlink r:id="rId1125" ref="B917"/>
    <hyperlink r:id="rId1126" ref="B918"/>
    <hyperlink r:id="rId1127" ref="B919"/>
    <hyperlink r:id="rId1128" ref="B920"/>
    <hyperlink r:id="rId1129" ref="B921"/>
    <hyperlink r:id="rId1130" ref="B922"/>
    <hyperlink r:id="rId1131" ref="B923"/>
    <hyperlink r:id="rId1132" ref="B924"/>
    <hyperlink r:id="rId1133" ref="B925"/>
    <hyperlink r:id="rId1134" ref="B926"/>
    <hyperlink r:id="rId1135" ref="B927"/>
    <hyperlink r:id="rId1136" ref="B928"/>
    <hyperlink r:id="rId1137" ref="B929"/>
    <hyperlink r:id="rId1138" ref="B930"/>
    <hyperlink r:id="rId1139" ref="B931"/>
    <hyperlink r:id="rId1140" ref="B932"/>
    <hyperlink r:id="rId1141" ref="B933"/>
    <hyperlink r:id="rId1142" ref="B934"/>
    <hyperlink r:id="rId1143" ref="B935"/>
    <hyperlink r:id="rId1144" ref="B936"/>
    <hyperlink r:id="rId1145" ref="B937"/>
    <hyperlink r:id="rId1146" ref="B938"/>
    <hyperlink r:id="rId1147" ref="B939"/>
    <hyperlink r:id="rId1148" ref="B940"/>
    <hyperlink r:id="rId1149" ref="B941"/>
    <hyperlink r:id="rId1150" ref="B942"/>
    <hyperlink r:id="rId1151" ref="B943"/>
    <hyperlink r:id="rId1152" ref="B944"/>
    <hyperlink r:id="rId1153" ref="B945"/>
    <hyperlink r:id="rId1154" ref="B946"/>
    <hyperlink r:id="rId1155" ref="B947"/>
    <hyperlink r:id="rId1156" ref="B948"/>
    <hyperlink r:id="rId1157" ref="A949"/>
    <hyperlink r:id="rId1158" ref="B949"/>
    <hyperlink r:id="rId1159" ref="B950"/>
    <hyperlink r:id="rId1160" ref="B951"/>
    <hyperlink r:id="rId1161" ref="B952"/>
    <hyperlink r:id="rId1162" ref="B953"/>
    <hyperlink r:id="rId1163" ref="B954"/>
    <hyperlink r:id="rId1164" ref="B955"/>
    <hyperlink r:id="rId1165" ref="B956"/>
    <hyperlink r:id="rId1166" ref="B957"/>
    <hyperlink r:id="rId1167" ref="B958"/>
    <hyperlink r:id="rId1168" ref="B959"/>
    <hyperlink r:id="rId1169" ref="B960"/>
    <hyperlink r:id="rId1170" ref="B961"/>
    <hyperlink r:id="rId1171" ref="B962"/>
    <hyperlink r:id="rId1172" ref="B963"/>
    <hyperlink r:id="rId1173" ref="B964"/>
    <hyperlink r:id="rId1174" ref="B965"/>
    <hyperlink r:id="rId1175" ref="B966"/>
    <hyperlink r:id="rId1176" ref="B967"/>
    <hyperlink r:id="rId1177" ref="B968"/>
    <hyperlink r:id="rId1178" ref="B969"/>
    <hyperlink r:id="rId1179" ref="B970"/>
    <hyperlink r:id="rId1180" ref="B971"/>
    <hyperlink r:id="rId1181" ref="B972"/>
    <hyperlink r:id="rId1182" ref="B973"/>
    <hyperlink r:id="rId1183" ref="B974"/>
    <hyperlink r:id="rId1184" ref="B975"/>
    <hyperlink r:id="rId1185" ref="A976"/>
    <hyperlink r:id="rId1186" ref="B976"/>
    <hyperlink r:id="rId1187" ref="B977"/>
    <hyperlink r:id="rId1188" ref="B978"/>
    <hyperlink r:id="rId1189" ref="B979"/>
    <hyperlink r:id="rId1190" ref="B980"/>
    <hyperlink r:id="rId1191" ref="B981"/>
    <hyperlink r:id="rId1192" ref="B982"/>
    <hyperlink r:id="rId1193" ref="B983"/>
    <hyperlink r:id="rId1194" ref="B984"/>
    <hyperlink r:id="rId1195" ref="B985"/>
    <hyperlink r:id="rId1196" ref="B986"/>
    <hyperlink r:id="rId1197" ref="B987"/>
    <hyperlink r:id="rId1198" ref="B988"/>
    <hyperlink r:id="rId1199" ref="B989"/>
    <hyperlink r:id="rId1200" ref="B990"/>
    <hyperlink r:id="rId1201" ref="B991"/>
    <hyperlink r:id="rId1202" ref="B992"/>
    <hyperlink r:id="rId1203" ref="B993"/>
    <hyperlink r:id="rId1204" ref="B994"/>
    <hyperlink r:id="rId1205" ref="B995"/>
    <hyperlink r:id="rId1206" ref="B996"/>
    <hyperlink r:id="rId1207" ref="B997"/>
    <hyperlink r:id="rId1208" ref="B998"/>
    <hyperlink r:id="rId1209" ref="B999"/>
    <hyperlink r:id="rId1210" ref="B1000"/>
    <hyperlink r:id="rId1211" ref="B1001"/>
    <hyperlink r:id="rId1212" ref="B1002"/>
    <hyperlink r:id="rId1213" ref="B1003"/>
    <hyperlink r:id="rId1214" ref="B1004"/>
    <hyperlink r:id="rId1215" ref="B1005"/>
    <hyperlink r:id="rId1216" ref="B1006"/>
    <hyperlink r:id="rId1217" ref="B1007"/>
    <hyperlink r:id="rId1218" ref="B1008"/>
    <hyperlink r:id="rId1219" ref="A1009"/>
    <hyperlink r:id="rId1220" ref="B1009"/>
    <hyperlink r:id="rId1221" ref="B1013"/>
    <hyperlink r:id="rId1222" ref="B1014"/>
    <hyperlink r:id="rId1223" ref="B1015"/>
    <hyperlink r:id="rId1224" ref="B1016"/>
    <hyperlink r:id="rId1225" ref="B1017"/>
    <hyperlink r:id="rId1226" ref="B1018"/>
    <hyperlink r:id="rId1227" ref="B1019"/>
    <hyperlink r:id="rId1228" ref="B1020"/>
    <hyperlink r:id="rId1229" ref="B1021"/>
    <hyperlink r:id="rId1230" ref="B1022"/>
    <hyperlink r:id="rId1231" ref="B1023"/>
    <hyperlink r:id="rId1232" ref="B1024"/>
    <hyperlink r:id="rId1233" ref="B1025"/>
    <hyperlink r:id="rId1234" ref="B1026"/>
    <hyperlink r:id="rId1235" ref="B1027"/>
    <hyperlink r:id="rId1236" ref="B1028"/>
    <hyperlink r:id="rId1237" ref="B1029"/>
    <hyperlink r:id="rId1238" ref="B1033"/>
    <hyperlink r:id="rId1239" ref="B1034"/>
    <hyperlink r:id="rId1240" ref="B1035"/>
    <hyperlink r:id="rId1241" ref="B1036"/>
    <hyperlink r:id="rId1242" ref="B1037"/>
    <hyperlink r:id="rId1243" ref="B1038"/>
    <hyperlink r:id="rId1244" ref="B1039"/>
    <hyperlink r:id="rId1245" ref="B1040"/>
    <hyperlink r:id="rId1246" ref="B1041"/>
    <hyperlink r:id="rId1247" ref="B1042"/>
    <hyperlink r:id="rId1248" ref="B1043"/>
    <hyperlink r:id="rId1249" ref="B1044"/>
    <hyperlink r:id="rId1250" ref="B1045"/>
    <hyperlink r:id="rId1251" ref="B1046"/>
    <hyperlink r:id="rId1252" ref="B1047"/>
    <hyperlink r:id="rId1253" ref="B1048"/>
    <hyperlink r:id="rId1254" ref="B1049"/>
    <hyperlink r:id="rId1255" ref="B1050"/>
    <hyperlink r:id="rId1256" ref="B1051"/>
    <hyperlink r:id="rId1257" ref="B1052"/>
    <hyperlink r:id="rId1258" ref="B1053"/>
    <hyperlink r:id="rId1259" ref="B1054"/>
    <hyperlink r:id="rId1260" ref="B1055"/>
    <hyperlink r:id="rId1261" ref="B1056"/>
    <hyperlink r:id="rId1262" ref="B1057"/>
    <hyperlink r:id="rId1263" ref="B1058"/>
    <hyperlink r:id="rId1264" ref="B1059"/>
    <hyperlink r:id="rId1265" ref="B1060"/>
    <hyperlink r:id="rId1266" ref="B1061"/>
    <hyperlink r:id="rId1267" ref="B1062"/>
    <hyperlink r:id="rId1268" ref="B1063"/>
    <hyperlink r:id="rId1269" ref="B1064"/>
    <hyperlink r:id="rId1270" ref="B1065"/>
    <hyperlink r:id="rId1271" ref="B1066"/>
    <hyperlink r:id="rId1272" ref="B1067"/>
    <hyperlink r:id="rId1273" ref="B1068"/>
    <hyperlink r:id="rId1274" ref="B1069"/>
    <hyperlink r:id="rId1275" ref="B1070"/>
    <hyperlink r:id="rId1276" ref="B1071"/>
    <hyperlink r:id="rId1277" ref="B1072"/>
    <hyperlink r:id="rId1278" ref="B1073"/>
    <hyperlink r:id="rId1279" ref="B1074"/>
    <hyperlink r:id="rId1280" ref="B1075"/>
    <hyperlink r:id="rId1281" ref="B1076"/>
    <hyperlink r:id="rId1282" ref="B1077"/>
    <hyperlink r:id="rId1283" ref="B1078"/>
    <hyperlink r:id="rId1284" ref="B1079"/>
    <hyperlink r:id="rId1285" ref="B1080"/>
    <hyperlink r:id="rId1286" ref="B1081"/>
    <hyperlink r:id="rId1287" ref="B1082"/>
    <hyperlink r:id="rId1288" ref="B1083"/>
    <hyperlink r:id="rId1289" ref="B1084"/>
    <hyperlink r:id="rId1290" ref="B1085"/>
    <hyperlink r:id="rId1291" ref="B1086"/>
    <hyperlink r:id="rId1292" ref="B1087"/>
    <hyperlink r:id="rId1293" ref="B1088"/>
    <hyperlink r:id="rId1294" ref="B1089"/>
    <hyperlink r:id="rId1295" ref="B1090"/>
    <hyperlink r:id="rId1296" ref="B1091"/>
    <hyperlink r:id="rId1297" ref="B1092"/>
    <hyperlink r:id="rId1298" ref="B1093"/>
    <hyperlink r:id="rId1299" ref="B1094"/>
    <hyperlink r:id="rId1300" ref="B1095"/>
    <hyperlink r:id="rId1301" ref="B1096"/>
    <hyperlink r:id="rId1302" ref="B1097"/>
    <hyperlink r:id="rId1303" ref="B1098"/>
    <hyperlink r:id="rId1304" ref="B1099"/>
    <hyperlink r:id="rId1305" ref="B1100"/>
    <hyperlink r:id="rId1306" ref="B1101"/>
    <hyperlink r:id="rId1307" ref="B1102"/>
    <hyperlink r:id="rId1308" ref="B1103"/>
    <hyperlink r:id="rId1309" ref="B1104"/>
    <hyperlink r:id="rId1310" ref="B1105"/>
    <hyperlink r:id="rId1311" ref="B1106"/>
    <hyperlink r:id="rId1312" ref="B1107"/>
    <hyperlink r:id="rId1313" ref="B1108"/>
    <hyperlink r:id="rId1314" ref="B1109"/>
    <hyperlink r:id="rId1315" ref="B1110"/>
    <hyperlink r:id="rId1316" ref="B1111"/>
    <hyperlink r:id="rId1317" ref="B1112"/>
    <hyperlink r:id="rId1318" ref="B1113"/>
    <hyperlink r:id="rId1319" ref="B1114"/>
    <hyperlink r:id="rId1320" ref="B1115"/>
    <hyperlink r:id="rId1321" ref="B1116"/>
    <hyperlink r:id="rId1322" ref="B1117"/>
    <hyperlink r:id="rId1323" ref="B1118"/>
    <hyperlink r:id="rId1324" ref="B1119"/>
    <hyperlink r:id="rId1325" ref="B1120"/>
    <hyperlink r:id="rId1326" ref="B1121"/>
    <hyperlink r:id="rId1327" ref="B1122"/>
    <hyperlink r:id="rId1328" ref="B1123"/>
    <hyperlink r:id="rId1329" ref="B1124"/>
    <hyperlink r:id="rId1330" ref="B1125"/>
    <hyperlink r:id="rId1331" ref="B1126"/>
    <hyperlink r:id="rId1332" ref="B1127"/>
    <hyperlink r:id="rId1333" ref="B1128"/>
    <hyperlink r:id="rId1334" ref="B1129"/>
    <hyperlink r:id="rId1335" ref="B1130"/>
    <hyperlink r:id="rId1336" ref="B1131"/>
    <hyperlink r:id="rId1337" ref="B1132"/>
    <hyperlink r:id="rId1338" ref="B1133"/>
    <hyperlink r:id="rId1339" ref="B1134"/>
    <hyperlink r:id="rId1340" ref="B1135"/>
    <hyperlink r:id="rId1341" ref="B1136"/>
    <hyperlink r:id="rId1342" ref="B1137"/>
    <hyperlink r:id="rId1343" ref="B1138"/>
    <hyperlink r:id="rId1344" ref="B1139"/>
    <hyperlink r:id="rId1345" ref="B1140"/>
    <hyperlink r:id="rId1346" ref="B1141"/>
    <hyperlink r:id="rId1347" ref="B1142"/>
    <hyperlink r:id="rId1348" ref="B1143"/>
    <hyperlink r:id="rId1349" ref="B1144"/>
    <hyperlink r:id="rId1350" ref="B1145"/>
    <hyperlink r:id="rId1351" ref="B1146"/>
    <hyperlink r:id="rId1352" ref="B1147"/>
    <hyperlink r:id="rId1353" ref="B1148"/>
    <hyperlink r:id="rId1354" ref="B1149"/>
    <hyperlink r:id="rId1355" ref="B1150"/>
    <hyperlink r:id="rId1356" ref="B1151"/>
    <hyperlink r:id="rId1357" ref="B1152"/>
    <hyperlink r:id="rId1358" ref="B1153"/>
    <hyperlink r:id="rId1359" ref="B1154"/>
    <hyperlink r:id="rId1360" ref="B1155"/>
    <hyperlink r:id="rId1361" ref="B1156"/>
    <hyperlink r:id="rId1362" ref="B1157"/>
    <hyperlink r:id="rId1363" ref="B1165"/>
    <hyperlink r:id="rId1364" ref="B1166"/>
    <hyperlink r:id="rId1365" ref="B1167"/>
    <hyperlink r:id="rId1366" ref="B1171"/>
    <hyperlink r:id="rId1367" ref="B1172"/>
    <hyperlink r:id="rId1368" ref="B1173"/>
    <hyperlink r:id="rId1369" ref="B1174"/>
    <hyperlink r:id="rId1370" ref="B1175"/>
    <hyperlink r:id="rId1371" ref="B1176"/>
    <hyperlink r:id="rId1372" ref="A1177"/>
    <hyperlink r:id="rId1373" ref="B1177"/>
    <hyperlink r:id="rId1374" ref="B1178"/>
    <hyperlink r:id="rId1375" ref="B1179"/>
    <hyperlink r:id="rId1376" ref="B1180"/>
    <hyperlink r:id="rId1377" ref="B1181"/>
    <hyperlink r:id="rId1378" ref="B1182"/>
    <hyperlink r:id="rId1379" ref="B1183"/>
    <hyperlink r:id="rId1380" ref="B1184"/>
    <hyperlink r:id="rId1381" ref="B1185"/>
    <hyperlink r:id="rId1382" ref="B1186"/>
    <hyperlink r:id="rId1383" ref="B1187"/>
    <hyperlink r:id="rId1384" ref="B1188"/>
    <hyperlink r:id="rId1385" ref="B1189"/>
    <hyperlink r:id="rId1386" ref="B1190"/>
    <hyperlink r:id="rId1387" ref="B1191"/>
    <hyperlink r:id="rId1388" ref="B1192"/>
    <hyperlink r:id="rId1389" ref="B1193"/>
    <hyperlink r:id="rId1390" ref="B1194"/>
    <hyperlink r:id="rId1391" ref="B1195"/>
    <hyperlink r:id="rId1392" ref="B1196"/>
    <hyperlink r:id="rId1393" ref="B1197"/>
    <hyperlink r:id="rId1394" ref="B1198"/>
    <hyperlink r:id="rId1395" ref="B1199"/>
    <hyperlink r:id="rId1396" ref="B1200"/>
    <hyperlink r:id="rId1397" ref="B1201"/>
    <hyperlink r:id="rId1398" ref="B1202"/>
    <hyperlink r:id="rId1399" ref="B1203"/>
    <hyperlink r:id="rId1400" ref="B1204"/>
    <hyperlink r:id="rId1401" ref="B1205"/>
    <hyperlink r:id="rId1402" ref="B1206"/>
    <hyperlink r:id="rId1403" ref="B1207"/>
    <hyperlink r:id="rId1404" ref="B1208"/>
    <hyperlink r:id="rId1405" ref="B1209"/>
    <hyperlink r:id="rId1406" ref="B1210"/>
    <hyperlink r:id="rId1407" ref="B1211"/>
    <hyperlink r:id="rId1408" ref="B1212"/>
    <hyperlink r:id="rId1409" ref="B1213"/>
    <hyperlink r:id="rId1410" ref="B1214"/>
    <hyperlink r:id="rId1411" ref="B1215"/>
    <hyperlink r:id="rId1412" ref="B1216"/>
    <hyperlink r:id="rId1413" ref="B1217"/>
    <hyperlink r:id="rId1414" ref="B1218"/>
    <hyperlink r:id="rId1415" ref="B1219"/>
    <hyperlink r:id="rId1416" ref="B1220"/>
    <hyperlink r:id="rId1417" ref="B1221"/>
    <hyperlink r:id="rId1418" ref="B1222"/>
    <hyperlink r:id="rId1419" ref="B1223"/>
    <hyperlink r:id="rId1420" ref="B1224"/>
    <hyperlink r:id="rId1421" ref="B1225"/>
    <hyperlink r:id="rId1422" ref="B1226"/>
    <hyperlink r:id="rId1423" ref="B1227"/>
    <hyperlink r:id="rId1424" ref="B1228"/>
    <hyperlink r:id="rId1425" ref="B1229"/>
    <hyperlink r:id="rId1426" ref="B1230"/>
    <hyperlink r:id="rId1427" ref="B1231"/>
    <hyperlink r:id="rId1428" ref="B1232"/>
    <hyperlink r:id="rId1429" ref="B1233"/>
    <hyperlink r:id="rId1430" ref="B1234"/>
    <hyperlink r:id="rId1431" ref="B1235"/>
    <hyperlink r:id="rId1432" ref="B1236"/>
    <hyperlink r:id="rId1433" ref="B1237"/>
    <hyperlink r:id="rId1434" ref="B1238"/>
    <hyperlink r:id="rId1435" ref="B1239"/>
    <hyperlink r:id="rId1436" ref="B1240"/>
    <hyperlink r:id="rId1437" ref="B1241"/>
    <hyperlink r:id="rId1438" ref="B1242"/>
    <hyperlink r:id="rId1439" ref="B1243"/>
    <hyperlink r:id="rId1440" ref="B1244"/>
    <hyperlink r:id="rId1441" ref="B1245"/>
    <hyperlink r:id="rId1442" ref="B1246"/>
    <hyperlink r:id="rId1443" ref="B1247"/>
    <hyperlink r:id="rId1444" ref="B1248"/>
    <hyperlink r:id="rId1445" ref="B1249"/>
    <hyperlink r:id="rId1446" ref="B1250"/>
    <hyperlink r:id="rId1447" ref="B1251"/>
    <hyperlink r:id="rId1448" ref="B1252"/>
    <hyperlink r:id="rId1449" ref="B1253"/>
    <hyperlink r:id="rId1450" ref="B1254"/>
    <hyperlink r:id="rId1451" ref="B1255"/>
    <hyperlink r:id="rId1452" ref="B1256"/>
    <hyperlink r:id="rId1453" ref="B1257"/>
    <hyperlink r:id="rId1454" ref="B1258"/>
    <hyperlink r:id="rId1455" ref="B1259"/>
    <hyperlink r:id="rId1456" ref="B1260"/>
    <hyperlink r:id="rId1457" ref="B1261"/>
    <hyperlink r:id="rId1458" ref="B1262"/>
    <hyperlink r:id="rId1459" ref="B1263"/>
    <hyperlink r:id="rId1460" ref="B1264"/>
    <hyperlink r:id="rId1461" ref="B1265"/>
    <hyperlink r:id="rId1462" ref="B1266"/>
    <hyperlink r:id="rId1463" ref="B1267"/>
    <hyperlink r:id="rId1464" ref="B1268"/>
    <hyperlink r:id="rId1465" ref="B1269"/>
    <hyperlink r:id="rId1466" ref="B1270"/>
    <hyperlink r:id="rId1467" ref="B1271"/>
    <hyperlink r:id="rId1468" ref="B1272"/>
    <hyperlink r:id="rId1469" ref="B1273"/>
    <hyperlink r:id="rId1470" ref="B1274"/>
    <hyperlink r:id="rId1471" ref="B1275"/>
    <hyperlink r:id="rId1472" ref="B1276"/>
    <hyperlink r:id="rId1473" ref="B1277"/>
    <hyperlink r:id="rId1474" ref="B1278"/>
    <hyperlink r:id="rId1475" ref="B1279"/>
    <hyperlink r:id="rId1476" ref="B1280"/>
    <hyperlink r:id="rId1477" ref="B1281"/>
    <hyperlink r:id="rId1478" ref="B1282"/>
    <hyperlink r:id="rId1479" ref="B1283"/>
    <hyperlink r:id="rId1480" ref="B1287"/>
    <hyperlink r:id="rId1481" ref="B1288"/>
    <hyperlink r:id="rId1482" ref="B1289"/>
    <hyperlink r:id="rId1483" ref="B1290"/>
    <hyperlink r:id="rId1484" ref="B1291"/>
    <hyperlink r:id="rId1485" ref="B1292"/>
    <hyperlink r:id="rId1486" ref="B1293"/>
    <hyperlink r:id="rId1487" ref="B1294"/>
    <hyperlink r:id="rId1488" ref="B1295"/>
    <hyperlink r:id="rId1489" ref="B1296"/>
    <hyperlink r:id="rId1490" ref="B1297"/>
    <hyperlink r:id="rId1491" ref="B1298"/>
    <hyperlink r:id="rId1492" ref="B1299"/>
    <hyperlink r:id="rId1493" ref="B1300"/>
    <hyperlink r:id="rId1494" ref="B1301"/>
    <hyperlink r:id="rId1495" ref="B1302"/>
    <hyperlink r:id="rId1496" ref="B1303"/>
    <hyperlink r:id="rId1497" ref="B1304"/>
    <hyperlink r:id="rId1498" ref="B1305"/>
    <hyperlink r:id="rId1499" ref="A1306"/>
    <hyperlink r:id="rId1500" ref="B1306"/>
    <hyperlink r:id="rId1501" ref="B1307"/>
    <hyperlink r:id="rId1502" ref="B1308"/>
    <hyperlink r:id="rId1503" ref="B1309"/>
    <hyperlink r:id="rId1504" ref="B1310"/>
    <hyperlink r:id="rId1505" ref="B1311"/>
    <hyperlink r:id="rId1506" ref="B1312"/>
    <hyperlink r:id="rId1507" ref="B1313"/>
    <hyperlink r:id="rId1508" ref="B1314"/>
    <hyperlink r:id="rId1509" ref="B1315"/>
    <hyperlink r:id="rId1510" ref="B1316"/>
    <hyperlink r:id="rId1511" ref="B1317"/>
    <hyperlink r:id="rId1512" ref="B1318"/>
    <hyperlink r:id="rId1513" ref="B1319"/>
    <hyperlink r:id="rId1514" ref="B1320"/>
    <hyperlink r:id="rId1515" ref="B1321"/>
    <hyperlink r:id="rId1516" ref="B1322"/>
    <hyperlink r:id="rId1517" ref="B1323"/>
    <hyperlink r:id="rId1518" ref="B1324"/>
    <hyperlink r:id="rId1519" ref="B1325"/>
    <hyperlink r:id="rId1520" ref="B1326"/>
    <hyperlink r:id="rId1521" ref="B1327"/>
    <hyperlink r:id="rId1522" ref="B1328"/>
    <hyperlink r:id="rId1523" ref="B1329"/>
    <hyperlink r:id="rId1524" ref="B1330"/>
    <hyperlink r:id="rId1525" ref="B1331"/>
    <hyperlink r:id="rId1526" ref="B1332"/>
    <hyperlink r:id="rId1527" ref="B1333"/>
    <hyperlink r:id="rId1528" ref="B1334"/>
    <hyperlink r:id="rId1529" ref="B1335"/>
    <hyperlink r:id="rId1530" ref="B1336"/>
    <hyperlink r:id="rId1531" ref="B1337"/>
    <hyperlink r:id="rId1532" ref="B1338"/>
    <hyperlink r:id="rId1533" ref="B1339"/>
    <hyperlink r:id="rId1534" ref="B1340"/>
    <hyperlink r:id="rId1535" ref="B1341"/>
    <hyperlink r:id="rId1536" ref="B1342"/>
    <hyperlink r:id="rId1537" ref="B1343"/>
    <hyperlink r:id="rId1538" ref="B1344"/>
    <hyperlink r:id="rId1539" ref="B1345"/>
    <hyperlink r:id="rId1540" ref="B1346"/>
    <hyperlink r:id="rId1541" ref="B1347"/>
    <hyperlink r:id="rId1542" ref="B1348"/>
    <hyperlink r:id="rId1543" ref="B1349"/>
    <hyperlink r:id="rId1544" ref="B1350"/>
    <hyperlink r:id="rId1545" ref="B1351"/>
    <hyperlink r:id="rId1546" ref="B1352"/>
    <hyperlink r:id="rId1547" ref="B1353"/>
    <hyperlink r:id="rId1548" ref="B1354"/>
    <hyperlink r:id="rId1549" ref="B1355"/>
    <hyperlink r:id="rId1550" ref="B1356"/>
    <hyperlink r:id="rId1551" ref="B1357"/>
    <hyperlink r:id="rId1552" ref="B1358"/>
    <hyperlink r:id="rId1553" ref="B1359"/>
    <hyperlink r:id="rId1554" ref="B1360"/>
    <hyperlink r:id="rId1555" ref="B1361"/>
    <hyperlink r:id="rId1556" ref="B1362"/>
    <hyperlink r:id="rId1557" ref="B1363"/>
    <hyperlink r:id="rId1558" ref="B1364"/>
    <hyperlink r:id="rId1559" ref="B1365"/>
    <hyperlink r:id="rId1560" ref="B1366"/>
    <hyperlink r:id="rId1561" ref="B1367"/>
    <hyperlink r:id="rId1562" ref="B1368"/>
    <hyperlink r:id="rId1563" ref="B1369"/>
    <hyperlink r:id="rId1564" ref="B1370"/>
    <hyperlink r:id="rId1565" ref="B1371"/>
    <hyperlink r:id="rId1566" ref="B1372"/>
    <hyperlink r:id="rId1567" ref="B1373"/>
    <hyperlink r:id="rId1568" ref="B1374"/>
    <hyperlink r:id="rId1569" ref="B1375"/>
    <hyperlink r:id="rId1570" ref="B1376"/>
    <hyperlink r:id="rId1571" ref="B1377"/>
    <hyperlink r:id="rId1572" ref="B1378"/>
    <hyperlink r:id="rId1573" ref="B1379"/>
    <hyperlink r:id="rId1574" ref="B1380"/>
    <hyperlink r:id="rId1575" ref="B1381"/>
    <hyperlink r:id="rId1576" ref="B1382"/>
    <hyperlink r:id="rId1577" ref="B1383"/>
    <hyperlink r:id="rId1578" ref="B1384"/>
    <hyperlink r:id="rId1579" ref="B1385"/>
    <hyperlink r:id="rId1580" ref="B1386"/>
    <hyperlink r:id="rId1581" ref="B1387"/>
    <hyperlink r:id="rId1582" ref="B1388"/>
    <hyperlink r:id="rId1583" ref="B1389"/>
    <hyperlink r:id="rId1584" ref="B1390"/>
    <hyperlink r:id="rId1585" ref="B1391"/>
    <hyperlink r:id="rId1586" ref="B1392"/>
    <hyperlink r:id="rId1587" ref="B1393"/>
    <hyperlink r:id="rId1588" ref="B1394"/>
    <hyperlink r:id="rId1589" ref="B1395"/>
    <hyperlink r:id="rId1590" ref="B1396"/>
    <hyperlink r:id="rId1591" ref="B1397"/>
    <hyperlink r:id="rId1592" ref="B1398"/>
    <hyperlink r:id="rId1593" ref="B1402"/>
    <hyperlink r:id="rId1594" ref="B1403"/>
    <hyperlink r:id="rId1595" ref="B1404"/>
    <hyperlink r:id="rId1596" ref="B1405"/>
    <hyperlink r:id="rId1597" ref="B1406"/>
    <hyperlink r:id="rId1598" ref="B1407"/>
    <hyperlink r:id="rId1599" ref="B1408"/>
    <hyperlink r:id="rId1600" ref="B1409"/>
    <hyperlink r:id="rId1601" ref="B1410"/>
    <hyperlink r:id="rId1602" ref="B1411"/>
    <hyperlink r:id="rId1603" ref="B1412"/>
    <hyperlink r:id="rId1604" ref="B1413"/>
    <hyperlink r:id="rId1605" ref="B1414"/>
    <hyperlink r:id="rId1606" ref="B1415"/>
    <hyperlink r:id="rId1607" ref="B1416"/>
    <hyperlink r:id="rId1608" ref="B1417"/>
    <hyperlink r:id="rId1609" ref="B1418"/>
    <hyperlink r:id="rId1610" ref="B1419"/>
    <hyperlink r:id="rId1611" ref="B1420"/>
    <hyperlink r:id="rId1612" ref="B1421"/>
    <hyperlink r:id="rId1613" ref="B1422"/>
    <hyperlink r:id="rId1614" ref="B1423"/>
    <hyperlink r:id="rId1615" ref="B1424"/>
    <hyperlink r:id="rId1616" ref="B1425"/>
    <hyperlink r:id="rId1617" ref="B1426"/>
    <hyperlink r:id="rId1618" ref="B1427"/>
    <hyperlink r:id="rId1619" ref="B1428"/>
    <hyperlink r:id="rId1620" ref="B1429"/>
    <hyperlink r:id="rId1621" ref="B1430"/>
    <hyperlink r:id="rId1622" ref="B1431"/>
    <hyperlink r:id="rId1623" ref="B1432"/>
    <hyperlink r:id="rId1624" ref="B1433"/>
    <hyperlink r:id="rId1625" ref="B1434"/>
    <hyperlink r:id="rId1626" ref="B1435"/>
    <hyperlink r:id="rId1627" ref="B1436"/>
    <hyperlink r:id="rId1628" ref="B1437"/>
    <hyperlink r:id="rId1629" ref="B1438"/>
    <hyperlink r:id="rId1630" ref="B1439"/>
    <hyperlink r:id="rId1631" ref="B1440"/>
    <hyperlink r:id="rId1632" ref="B1441"/>
    <hyperlink r:id="rId1633" ref="B1442"/>
    <hyperlink r:id="rId1634" ref="B1443"/>
    <hyperlink r:id="rId1635" ref="B1444"/>
    <hyperlink r:id="rId1636" ref="B1445"/>
    <hyperlink r:id="rId1637" ref="B1446"/>
    <hyperlink r:id="rId1638" ref="B1447"/>
    <hyperlink r:id="rId1639" ref="B1448"/>
    <hyperlink r:id="rId1640" ref="B1449"/>
    <hyperlink r:id="rId1641" ref="B1450"/>
    <hyperlink r:id="rId1642" ref="B1451"/>
    <hyperlink r:id="rId1643" ref="B1452"/>
    <hyperlink r:id="rId1644" ref="B1453"/>
    <hyperlink r:id="rId1645" ref="B1454"/>
    <hyperlink r:id="rId1646" ref="B1455"/>
    <hyperlink r:id="rId1647" ref="B1456"/>
    <hyperlink r:id="rId1648" ref="B1457"/>
    <hyperlink r:id="rId1649" ref="B1458"/>
    <hyperlink r:id="rId1650" ref="B1459"/>
    <hyperlink r:id="rId1651" ref="B1460"/>
    <hyperlink r:id="rId1652" ref="B1461"/>
    <hyperlink r:id="rId1653" ref="B1462"/>
    <hyperlink r:id="rId1654" ref="B1463"/>
    <hyperlink r:id="rId1655" ref="B1464"/>
    <hyperlink r:id="rId1656" ref="B1465"/>
    <hyperlink r:id="rId1657" ref="B1466"/>
    <hyperlink r:id="rId1658" ref="B1467"/>
    <hyperlink r:id="rId1659" ref="B1468"/>
    <hyperlink r:id="rId1660" ref="B1472"/>
    <hyperlink r:id="rId1661" ref="B1473"/>
    <hyperlink r:id="rId1662" ref="B1474"/>
    <hyperlink r:id="rId1663" ref="B1475"/>
    <hyperlink r:id="rId1664" ref="B1476"/>
    <hyperlink r:id="rId1665" ref="B1477"/>
    <hyperlink r:id="rId1666" ref="B1478"/>
    <hyperlink r:id="rId1667" ref="B1479"/>
    <hyperlink r:id="rId1668" ref="B1480"/>
    <hyperlink r:id="rId1669" ref="B1481"/>
    <hyperlink r:id="rId1670" ref="B1482"/>
    <hyperlink r:id="rId1671" ref="B1483"/>
    <hyperlink r:id="rId1672" ref="B1484"/>
    <hyperlink r:id="rId1673" ref="B1488"/>
    <hyperlink r:id="rId1674" ref="B1489"/>
    <hyperlink r:id="rId1675" ref="B1490"/>
    <hyperlink r:id="rId1676" ref="B1491"/>
    <hyperlink r:id="rId1677" ref="B1492"/>
    <hyperlink r:id="rId1678" ref="B1493"/>
    <hyperlink r:id="rId1679" ref="B1494"/>
    <hyperlink r:id="rId1680" ref="B1495"/>
    <hyperlink r:id="rId1681" ref="B1496"/>
    <hyperlink r:id="rId1682" ref="B1497"/>
    <hyperlink r:id="rId1683" ref="B1498"/>
    <hyperlink r:id="rId1684" ref="B1499"/>
    <hyperlink r:id="rId1685" ref="B1500"/>
    <hyperlink r:id="rId1686" ref="B1501"/>
    <hyperlink r:id="rId1687" ref="B1502"/>
    <hyperlink r:id="rId1688" ref="B1503"/>
    <hyperlink r:id="rId1689" ref="B1504"/>
    <hyperlink r:id="rId1690" ref="B1505"/>
    <hyperlink r:id="rId1691" ref="B1506"/>
    <hyperlink r:id="rId1692" ref="B1507"/>
    <hyperlink r:id="rId1693" ref="B1508"/>
    <hyperlink r:id="rId1694" ref="B1509"/>
    <hyperlink r:id="rId1695" ref="B1510"/>
    <hyperlink r:id="rId1696" ref="B1511"/>
    <hyperlink r:id="rId1697" ref="B1512"/>
    <hyperlink r:id="rId1698" ref="B1513"/>
    <hyperlink r:id="rId1699" ref="B1514"/>
    <hyperlink r:id="rId1700" ref="B1515"/>
    <hyperlink r:id="rId1701" ref="B1516"/>
    <hyperlink r:id="rId1702" ref="B1517"/>
    <hyperlink r:id="rId1703" ref="B1518"/>
    <hyperlink r:id="rId1704" ref="B1519"/>
    <hyperlink r:id="rId1705" ref="B1520"/>
    <hyperlink r:id="rId1706" ref="B1521"/>
    <hyperlink r:id="rId1707" ref="B1522"/>
    <hyperlink r:id="rId1708" ref="B1523"/>
    <hyperlink r:id="rId1709" ref="B1524"/>
    <hyperlink r:id="rId1710" ref="B1525"/>
    <hyperlink r:id="rId1711" ref="B1526"/>
    <hyperlink r:id="rId1712" ref="B1527"/>
    <hyperlink r:id="rId1713" ref="B1528"/>
    <hyperlink r:id="rId1714" ref="B1529"/>
    <hyperlink r:id="rId1715" ref="B1530"/>
    <hyperlink r:id="rId1716" ref="B1531"/>
    <hyperlink r:id="rId1717" ref="B1532"/>
    <hyperlink r:id="rId1718" ref="B1533"/>
    <hyperlink r:id="rId1719" ref="B1534"/>
    <hyperlink r:id="rId1720" ref="A1535"/>
    <hyperlink r:id="rId1721" ref="B1535"/>
    <hyperlink r:id="rId1722" ref="A1536"/>
    <hyperlink r:id="rId1723" ref="B1536"/>
    <hyperlink r:id="rId1724" ref="B1537"/>
    <hyperlink r:id="rId1725" ref="B1538"/>
    <hyperlink r:id="rId1726" ref="B1539"/>
    <hyperlink r:id="rId1727" ref="B1541"/>
    <hyperlink r:id="rId1728" ref="B1542"/>
    <hyperlink r:id="rId1729" ref="B1543"/>
    <hyperlink r:id="rId1730" ref="B1544"/>
    <hyperlink r:id="rId1731" ref="B1545"/>
    <hyperlink r:id="rId1732" ref="B1546"/>
    <hyperlink r:id="rId1733" ref="B1547"/>
    <hyperlink r:id="rId1734" ref="B1548"/>
    <hyperlink r:id="rId1735" ref="B1549"/>
    <hyperlink r:id="rId1736" ref="B1550"/>
    <hyperlink r:id="rId1737" ref="B1551"/>
    <hyperlink r:id="rId1738" ref="B1552"/>
    <hyperlink r:id="rId1739" ref="B1553"/>
    <hyperlink r:id="rId1740" ref="B1554"/>
    <hyperlink r:id="rId1741" ref="B1555"/>
    <hyperlink r:id="rId1742" ref="B1556"/>
    <hyperlink r:id="rId1743" ref="B1557"/>
    <hyperlink r:id="rId1744" ref="B1558"/>
    <hyperlink r:id="rId1745" ref="B1559"/>
    <hyperlink r:id="rId1746" ref="B1560"/>
    <hyperlink r:id="rId1747" ref="B1561"/>
    <hyperlink r:id="rId1748" ref="B1562"/>
    <hyperlink r:id="rId1749" ref="B1563"/>
    <hyperlink r:id="rId1750" ref="B1564"/>
    <hyperlink r:id="rId1751" ref="B1565"/>
    <hyperlink r:id="rId1752" ref="B1566"/>
    <hyperlink r:id="rId1753" ref="B1567"/>
    <hyperlink r:id="rId1754" ref="B1568"/>
    <hyperlink r:id="rId1755" ref="B1569"/>
    <hyperlink r:id="rId1756" ref="B1570"/>
    <hyperlink r:id="rId1757" ref="B1571"/>
    <hyperlink r:id="rId1758" ref="B1572"/>
    <hyperlink r:id="rId1759" ref="B1573"/>
    <hyperlink r:id="rId1760" ref="B1574"/>
    <hyperlink r:id="rId1761" ref="B1575"/>
    <hyperlink r:id="rId1762" ref="B1576"/>
    <hyperlink r:id="rId1763" ref="B1580"/>
    <hyperlink r:id="rId1764" ref="B1581"/>
    <hyperlink r:id="rId1765" ref="B1582"/>
    <hyperlink r:id="rId1766" ref="B1583"/>
    <hyperlink r:id="rId1767" ref="B1584"/>
    <hyperlink r:id="rId1768" ref="B1585"/>
    <hyperlink r:id="rId1769" ref="B1586"/>
    <hyperlink r:id="rId1770" ref="B1587"/>
    <hyperlink r:id="rId1771" ref="B1588"/>
    <hyperlink r:id="rId1772" ref="B1589"/>
    <hyperlink r:id="rId1773" ref="B1590"/>
    <hyperlink r:id="rId1774" ref="B1591"/>
    <hyperlink r:id="rId1775" ref="B1592"/>
    <hyperlink r:id="rId1776" ref="B1593"/>
    <hyperlink r:id="rId1777" ref="B1594"/>
    <hyperlink r:id="rId1778" ref="B1595"/>
    <hyperlink r:id="rId1779" ref="B1596"/>
    <hyperlink r:id="rId1780" ref="B1597"/>
    <hyperlink r:id="rId1781" ref="B1598"/>
    <hyperlink r:id="rId1782" ref="B1599"/>
    <hyperlink r:id="rId1783" ref="B1600"/>
    <hyperlink r:id="rId1784" ref="B1601"/>
    <hyperlink r:id="rId1785" ref="B1602"/>
    <hyperlink r:id="rId1786" ref="B1603"/>
    <hyperlink r:id="rId1787" ref="B1604"/>
    <hyperlink r:id="rId1788" ref="B1605"/>
    <hyperlink r:id="rId1789" ref="B1606"/>
    <hyperlink r:id="rId1790" ref="B1607"/>
    <hyperlink r:id="rId1791" ref="B1608"/>
    <hyperlink r:id="rId1792" ref="B1609"/>
    <hyperlink r:id="rId1793" ref="B1610"/>
    <hyperlink r:id="rId1794" ref="B1611"/>
    <hyperlink r:id="rId1795" ref="B1612"/>
    <hyperlink r:id="rId1796" ref="B1613"/>
    <hyperlink r:id="rId1797" ref="B1614"/>
    <hyperlink r:id="rId1798" ref="B1615"/>
    <hyperlink r:id="rId1799" ref="B1616"/>
    <hyperlink r:id="rId1800" ref="B1617"/>
    <hyperlink r:id="rId1801" ref="B1618"/>
    <hyperlink r:id="rId1802" ref="B1619"/>
    <hyperlink r:id="rId1803" ref="B1620"/>
    <hyperlink r:id="rId1804" ref="B1621"/>
    <hyperlink r:id="rId1805" ref="B1622"/>
    <hyperlink r:id="rId1806" ref="B1623"/>
    <hyperlink r:id="rId1807" ref="B1624"/>
    <hyperlink r:id="rId1808" ref="B1625"/>
    <hyperlink r:id="rId1809" ref="B1626"/>
    <hyperlink r:id="rId1810" ref="B1627"/>
    <hyperlink r:id="rId1811" ref="B1628"/>
    <hyperlink r:id="rId1812" ref="B1629"/>
    <hyperlink r:id="rId1813" ref="B1630"/>
    <hyperlink r:id="rId1814" ref="B1631"/>
    <hyperlink r:id="rId1815" ref="B1632"/>
    <hyperlink r:id="rId1816" ref="B1633"/>
    <hyperlink r:id="rId1817" ref="B1634"/>
    <hyperlink r:id="rId1818" ref="B1635"/>
    <hyperlink r:id="rId1819" ref="B1636"/>
    <hyperlink r:id="rId1820" ref="B1637"/>
    <hyperlink r:id="rId1821" ref="B1638"/>
    <hyperlink r:id="rId1822" ref="B1639"/>
    <hyperlink r:id="rId1823" ref="B1640"/>
    <hyperlink r:id="rId1824" ref="B1641"/>
    <hyperlink r:id="rId1825" ref="B1642"/>
    <hyperlink r:id="rId1826" ref="B1643"/>
    <hyperlink r:id="rId1827" ref="B1644"/>
    <hyperlink r:id="rId1828" ref="B1645"/>
    <hyperlink r:id="rId1829" ref="B1649"/>
    <hyperlink r:id="rId1830" ref="B1650"/>
    <hyperlink r:id="rId1831" ref="B1651"/>
    <hyperlink r:id="rId1832" ref="B1652"/>
    <hyperlink r:id="rId1833" ref="B1653"/>
    <hyperlink r:id="rId1834" ref="B1654"/>
    <hyperlink r:id="rId1835" ref="B1655"/>
    <hyperlink r:id="rId1836" ref="B1656"/>
    <hyperlink r:id="rId1837" ref="B1657"/>
    <hyperlink r:id="rId1838" ref="B1658"/>
    <hyperlink r:id="rId1839" ref="B1659"/>
    <hyperlink r:id="rId1840" ref="B1660"/>
    <hyperlink r:id="rId1841" ref="B1661"/>
    <hyperlink r:id="rId1842" ref="B1662"/>
    <hyperlink r:id="rId1843" ref="B1663"/>
    <hyperlink r:id="rId1844" ref="B1664"/>
    <hyperlink r:id="rId1845" ref="B1665"/>
    <hyperlink r:id="rId1846" ref="B1666"/>
    <hyperlink r:id="rId1847" ref="B1667"/>
    <hyperlink r:id="rId1848" ref="B1668"/>
    <hyperlink r:id="rId1849" ref="B1669"/>
    <hyperlink r:id="rId1850" ref="B1670"/>
    <hyperlink r:id="rId1851" ref="B1671"/>
    <hyperlink r:id="rId1852" ref="B1672"/>
    <hyperlink r:id="rId1853" ref="B1673"/>
    <hyperlink r:id="rId1854" ref="B1674"/>
    <hyperlink r:id="rId1855" ref="B1675"/>
    <hyperlink r:id="rId1856" ref="B1676"/>
    <hyperlink r:id="rId1857" ref="B1677"/>
    <hyperlink r:id="rId1858" ref="B1678"/>
    <hyperlink r:id="rId1859" ref="B1679"/>
    <hyperlink r:id="rId1860" ref="B1680"/>
    <hyperlink r:id="rId1861" ref="B1681"/>
    <hyperlink r:id="rId1862" ref="B1682"/>
    <hyperlink r:id="rId1863" ref="B1683"/>
    <hyperlink r:id="rId1864" ref="B1684"/>
    <hyperlink r:id="rId1865" ref="B1685"/>
    <hyperlink r:id="rId1866" ref="B1686"/>
    <hyperlink r:id="rId1867" ref="B1690"/>
  </hyperlinks>
  <drawing r:id="rId18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43"/>
    <col customWidth="1" min="3" max="3" width="9.14"/>
  </cols>
  <sheetData>
    <row r="1">
      <c r="A1" s="16" t="s">
        <v>1728</v>
      </c>
      <c r="B1" s="17"/>
      <c r="C1" s="17"/>
      <c r="D1" s="17"/>
      <c r="E1" s="17"/>
      <c r="F1" s="17"/>
      <c r="G1" s="17"/>
      <c r="H1" s="17"/>
      <c r="I1" s="17"/>
      <c r="J1" s="17"/>
      <c r="K1" s="17"/>
      <c r="L1" s="17"/>
      <c r="M1" s="17"/>
      <c r="N1" s="17"/>
      <c r="O1" s="17"/>
      <c r="P1" s="17"/>
      <c r="Q1" s="17"/>
      <c r="R1" s="17"/>
      <c r="S1" s="17"/>
      <c r="T1" s="17"/>
      <c r="U1" s="17"/>
      <c r="V1" s="17"/>
      <c r="W1" s="17"/>
      <c r="X1" s="17"/>
      <c r="Y1" s="17"/>
      <c r="Z1" s="17"/>
    </row>
    <row r="2">
      <c r="A2" s="18"/>
    </row>
    <row r="3">
      <c r="A3" s="10" t="str">
        <f>HYPERLINK("http://sigilathenaeum.tumblr.com/post/165342536833","Aadhira")</f>
        <v>Aadhira</v>
      </c>
      <c r="C3" s="18" t="s">
        <v>6</v>
      </c>
    </row>
    <row r="4">
      <c r="A4" s="10" t="str">
        <f>HYPERLINK("http://sigilathenaeum.tumblr.com/post/153133498488","Aanya")</f>
        <v>Aanya</v>
      </c>
    </row>
    <row r="5">
      <c r="A5" s="10" t="str">
        <f>HYPERLINK("http://sigilathenaeum.tumblr.com/post/144256106774","Aaron")</f>
        <v>Aaron</v>
      </c>
    </row>
    <row r="6">
      <c r="A6" s="8" t="s">
        <v>1729</v>
      </c>
    </row>
    <row r="7">
      <c r="A7" s="8" t="s">
        <v>1730</v>
      </c>
    </row>
    <row r="8">
      <c r="A8" s="8" t="s">
        <v>1731</v>
      </c>
    </row>
    <row r="9">
      <c r="A9" s="10" t="str">
        <f>HYPERLINK("http://sigilathenaeum.tumblr.com/post/143775516893","Adelaide")</f>
        <v>Adelaide</v>
      </c>
    </row>
    <row r="10">
      <c r="A10" s="10" t="str">
        <f>HYPERLINK("http://sigilathenaeum.tumblr.com/post/165344785963","Adele ")</f>
        <v>Adele </v>
      </c>
      <c r="C10" s="18" t="s">
        <v>6</v>
      </c>
    </row>
    <row r="11">
      <c r="A11" s="8" t="s">
        <v>1732</v>
      </c>
    </row>
    <row r="12">
      <c r="A12" s="10" t="str">
        <f>HYPERLINK("http://sigilathenaeum.tumblr.com/post/167318204882","Adirkhayim")</f>
        <v>Adirkhayim</v>
      </c>
      <c r="C12" s="18" t="s">
        <v>6</v>
      </c>
    </row>
    <row r="13">
      <c r="A13" s="10" t="str">
        <f>HYPERLINK("http://sigilathenaeum.tumblr.com/post/155997703113","Admin")</f>
        <v>Admin</v>
      </c>
    </row>
    <row r="14">
      <c r="A14" s="10" t="str">
        <f>HYPERLINK("http://sigilathenaeum.tumblr.com/post/150610460785","Adrian")</f>
        <v>Adrian</v>
      </c>
    </row>
    <row r="15">
      <c r="A15" s="10" t="str">
        <f>HYPERLINK("http://sigilathenaeum.tumblr.com/post/153437577125","Adriana")</f>
        <v>Adriana</v>
      </c>
    </row>
    <row r="16">
      <c r="A16" s="8" t="s">
        <v>1733</v>
      </c>
    </row>
    <row r="17">
      <c r="A17" s="10" t="str">
        <f>HYPERLINK("http://sigilathenaeum.tumblr.com/post/145689147289","Ægir")</f>
        <v>Ægir</v>
      </c>
      <c r="B17" s="18"/>
    </row>
    <row r="18">
      <c r="A18" s="10" t="str">
        <f>HYPERLINK("http://sigilathenaeum.tumblr.com/post/154681771738","Aelinor")</f>
        <v>Aelinor</v>
      </c>
      <c r="B18" s="18"/>
    </row>
    <row r="19">
      <c r="A19" s="10" t="str">
        <f>HYPERLINK("http://sigilathenaeum.tumblr.com/post/155458443065","Aemon")</f>
        <v>Aemon</v>
      </c>
      <c r="B19" s="18"/>
    </row>
    <row r="20">
      <c r="A20" s="10" t="str">
        <f>HYPERLINK("http://sigilathenaeum.tumblr.com/post/144286696539","Aer")</f>
        <v>Aer</v>
      </c>
      <c r="B20" s="18"/>
    </row>
    <row r="21">
      <c r="A21" s="10" t="str">
        <f>HYPERLINK("http://sigilathenaeum.tumblr.com/post/157964091434","Aero")</f>
        <v>Aero</v>
      </c>
    </row>
    <row r="22">
      <c r="A22" s="10" t="str">
        <f>HYPERLINK("http://sigilathenaeum.tumblr.com/post/167354981310","Agustina")</f>
        <v>Agustina</v>
      </c>
      <c r="C22" s="18" t="s">
        <v>6</v>
      </c>
    </row>
    <row r="23">
      <c r="A23" s="10" t="str">
        <f>HYPERLINK("http://sigilathenaeum.tumblr.com/post/158028780376","Aibhilin")</f>
        <v>Aibhilin</v>
      </c>
    </row>
    <row r="24">
      <c r="A24" s="10" t="str">
        <f>HYPERLINK("http://sigilathenaeum.tumblr.com/post/154687560396","Aiden")</f>
        <v>Aiden</v>
      </c>
    </row>
    <row r="25">
      <c r="A25" s="8" t="s">
        <v>1734</v>
      </c>
    </row>
    <row r="26">
      <c r="A26" s="8" t="s">
        <v>1735</v>
      </c>
    </row>
    <row r="27">
      <c r="A27" s="10" t="str">
        <f>HYPERLINK("http://sigilathenaeum.tumblr.com/post/143767807831","Alayna")</f>
        <v>Alayna</v>
      </c>
    </row>
    <row r="28">
      <c r="A28" s="10" t="str">
        <f>HYPERLINK("http://sigilathenaeum.tumblr.com/post/154696876713","Albert")</f>
        <v>Albert</v>
      </c>
    </row>
    <row r="29">
      <c r="A29" s="10" t="str">
        <f>HYPERLINK("http://sigilathenaeum.tumblr.com/post/165343466517","Aleena")</f>
        <v>Aleena</v>
      </c>
      <c r="C29" s="18" t="s">
        <v>6</v>
      </c>
    </row>
    <row r="30">
      <c r="A30" s="10" t="str">
        <f>HYPERLINK("http://sigilathenaeum.tumblr.com/post/153136496958","Aleks")</f>
        <v>Aleks</v>
      </c>
    </row>
    <row r="31">
      <c r="A31" s="10" t="str">
        <f>HYPERLINK("http://sigilathenaeum.tumblr.com/post/153435607469","Aleksander")</f>
        <v>Aleksander</v>
      </c>
    </row>
    <row r="32">
      <c r="A32" s="10" t="str">
        <f>HYPERLINK("http://sigilathenaeum.tumblr.com/post/160804384116","Aleksandra")</f>
        <v>Aleksandra</v>
      </c>
    </row>
    <row r="33">
      <c r="A33" s="8" t="s">
        <v>1736</v>
      </c>
    </row>
    <row r="34">
      <c r="A34" s="10" t="str">
        <f>HYPERLINK("http://sigilathenaeum.tumblr.com/post/155457993690","Aleron")</f>
        <v>Aleron</v>
      </c>
    </row>
    <row r="35">
      <c r="A35" s="10" t="str">
        <f>HYPERLINK("http://sigilathenaeum.tumblr.com/post/165368014648","Alessa")</f>
        <v>Alessa</v>
      </c>
      <c r="C35" s="18" t="s">
        <v>6</v>
      </c>
    </row>
    <row r="36">
      <c r="A36" s="8" t="s">
        <v>1737</v>
      </c>
    </row>
    <row r="37">
      <c r="A37" s="8" t="s">
        <v>1738</v>
      </c>
    </row>
    <row r="38">
      <c r="A38" s="8" t="s">
        <v>1739</v>
      </c>
    </row>
    <row r="39">
      <c r="A39" s="8" t="s">
        <v>1740</v>
      </c>
    </row>
    <row r="40">
      <c r="A40" s="8" t="s">
        <v>1741</v>
      </c>
    </row>
    <row r="41">
      <c r="A41" s="8" t="s">
        <v>1742</v>
      </c>
    </row>
    <row r="42">
      <c r="A42" s="8" t="s">
        <v>1743</v>
      </c>
    </row>
    <row r="43">
      <c r="A43" s="8" t="s">
        <v>1744</v>
      </c>
    </row>
    <row r="44">
      <c r="A44" s="10" t="str">
        <f>HYPERLINK("http://sigilathenaeum.tumblr.com/post/155459776620","Alicia")</f>
        <v>Alicia</v>
      </c>
    </row>
    <row r="45">
      <c r="A45" s="10" t="str">
        <f>HYPERLINK("http://sigilathenaeum.tumblr.com/post/153442755482","Aliesha")</f>
        <v>Aliesha</v>
      </c>
    </row>
    <row r="46">
      <c r="A46" s="8" t="s">
        <v>1745</v>
      </c>
    </row>
    <row r="47">
      <c r="A47" s="8" t="s">
        <v>1746</v>
      </c>
    </row>
    <row r="48">
      <c r="A48" s="10" t="str">
        <f>HYPERLINK("http://sigilathenaeum.tumblr.com/post/153134482549","Alissa")</f>
        <v>Alissa</v>
      </c>
    </row>
    <row r="49">
      <c r="A49" s="8" t="s">
        <v>1747</v>
      </c>
    </row>
    <row r="50">
      <c r="A50" s="8" t="s">
        <v>1748</v>
      </c>
    </row>
    <row r="51">
      <c r="A51" s="8" t="s">
        <v>1749</v>
      </c>
    </row>
    <row r="52">
      <c r="A52" s="8" t="s">
        <v>1750</v>
      </c>
    </row>
    <row r="53">
      <c r="A53" s="10" t="str">
        <f>HYPERLINK("http://sigilathenaeum.tumblr.com/post/160818763139","Allu")</f>
        <v>Allu</v>
      </c>
    </row>
    <row r="54">
      <c r="A54" s="10" t="str">
        <f>HYPERLINK("http://sigilathenaeum.tumblr.com/post/160802636518","Ally")</f>
        <v>Ally</v>
      </c>
    </row>
    <row r="55">
      <c r="A55" s="8" t="s">
        <v>1751</v>
      </c>
    </row>
    <row r="56">
      <c r="A56" s="10" t="str">
        <f>HYPERLINK("http://sigilathenaeum.tumblr.com/post/160803670877","Alycia Leia")</f>
        <v>Alycia Leia</v>
      </c>
    </row>
    <row r="57">
      <c r="A57" s="8" t="s">
        <v>1752</v>
      </c>
    </row>
    <row r="58">
      <c r="A58" s="10" t="str">
        <f>HYPERLINK("http://sigilathenaeum.tumblr.com/post/145694776024","Alyshia")</f>
        <v>Alyshia</v>
      </c>
    </row>
    <row r="59">
      <c r="A59" s="10" t="str">
        <f>HYPERLINK("http://sigilathenaeum.tumblr.com/post/144284909543","Alyssa")</f>
        <v>Alyssa</v>
      </c>
    </row>
    <row r="60">
      <c r="A60" s="8" t="s">
        <v>1753</v>
      </c>
    </row>
    <row r="61">
      <c r="A61" s="10" t="str">
        <f>HYPERLINK("http://sigilathenaeum.tumblr.com/post/154685096030","Amarantos")</f>
        <v>Amarantos</v>
      </c>
    </row>
    <row r="62">
      <c r="A62" s="8" t="s">
        <v>1754</v>
      </c>
    </row>
    <row r="63">
      <c r="A63" s="10" t="str">
        <f>HYPERLINK("http://sigilathenaeum.tumblr.com/post/144275645447","Amaya")</f>
        <v>Amaya</v>
      </c>
    </row>
    <row r="64">
      <c r="A64" s="8" t="s">
        <v>1755</v>
      </c>
    </row>
    <row r="65">
      <c r="A65" s="10" t="str">
        <f>HYPERLINK("http://sigilathenaeum.tumblr.com/post/154682249696","Ame")</f>
        <v>Ame</v>
      </c>
    </row>
    <row r="66">
      <c r="A66" s="10" t="str">
        <f>HYPERLINK("http://sigilathenaeum.tumblr.com/post/169281023279","Amelia")</f>
        <v>Amelia</v>
      </c>
      <c r="C66" s="18" t="s">
        <v>6</v>
      </c>
    </row>
    <row r="67">
      <c r="A67" s="8" t="s">
        <v>1756</v>
      </c>
    </row>
    <row r="68">
      <c r="A68" s="8" t="s">
        <v>1757</v>
      </c>
    </row>
    <row r="69">
      <c r="A69" s="10" t="str">
        <f>HYPERLINK("http://sigilathenaeum.tumblr.com/post/145697532049","Andrew")</f>
        <v>Andrew</v>
      </c>
    </row>
    <row r="70">
      <c r="A70" s="8" t="s">
        <v>1758</v>
      </c>
    </row>
    <row r="71">
      <c r="A71" s="10" t="str">
        <f>HYPERLINK("http://sigilathenaeum.tumblr.com/post/173273651412","Angel")</f>
        <v>Angel</v>
      </c>
      <c r="C71" s="18" t="s">
        <v>6</v>
      </c>
    </row>
    <row r="72">
      <c r="A72" s="10" t="str">
        <f>HYPERLINK("http://sigilathenaeum.tumblr.com/post/156905278705","Angela")</f>
        <v>Angela</v>
      </c>
    </row>
    <row r="73">
      <c r="A73" s="10" t="str">
        <f>HYPERLINK("http://sigilathenaeum.tumblr.com/post/160804031020","Angelo")</f>
        <v>Angelo</v>
      </c>
    </row>
    <row r="74">
      <c r="A74" s="8" t="s">
        <v>1759</v>
      </c>
    </row>
    <row r="75">
      <c r="A75" s="10" t="str">
        <f>HYPERLINK("http://sigilathenaeum.tumblr.com/post/150544275877","Ann")</f>
        <v>Ann</v>
      </c>
    </row>
    <row r="76">
      <c r="A76" s="10" t="str">
        <f>HYPERLINK("http://sigilathenaeum.tumblr.com/post/153438579235","Anna")</f>
        <v>Anna</v>
      </c>
    </row>
    <row r="77">
      <c r="A77" s="10" t="str">
        <f>HYPERLINK("http://sigilathenaeum.tumblr.com/post/143777708786","Annabelle")</f>
        <v>Annabelle</v>
      </c>
    </row>
    <row r="78">
      <c r="A78" s="8" t="s">
        <v>1760</v>
      </c>
    </row>
    <row r="79">
      <c r="A79" s="10" t="str">
        <f>HYPERLINK("http://sigilathenaeum.tumblr.com/post/145193582317","Anne")</f>
        <v>Anne</v>
      </c>
    </row>
    <row r="80">
      <c r="A80" s="8" t="s">
        <v>1761</v>
      </c>
    </row>
    <row r="81">
      <c r="A81" s="10" t="str">
        <f>HYPERLINK("http://sigilathenaeum.tumblr.com/post/145237148759","Anne-Marie")</f>
        <v>Anne-Marie</v>
      </c>
    </row>
    <row r="82">
      <c r="A82" s="10" t="str">
        <f>HYPERLINK("http://sigilathenaeum.tumblr.com/post/153438579235","Annie")</f>
        <v>Annie</v>
      </c>
    </row>
    <row r="83">
      <c r="A83" s="10" t="str">
        <f>HYPERLINK("http://sigilathenaeum.tumblr.com/post/167318204882","Ansixilus")</f>
        <v>Ansixilus</v>
      </c>
      <c r="C83" s="18" t="s">
        <v>6</v>
      </c>
    </row>
    <row r="84">
      <c r="A84" s="10" t="str">
        <f>HYPERLINK("http://sigilathenaeum.tumblr.com/post/150513744019","Anthony")</f>
        <v>Anthony</v>
      </c>
    </row>
    <row r="85">
      <c r="A85" s="10" t="str">
        <f>HYPERLINK("http://sigilathenaeum.tumblr.com/post/156048842618","Antonia")</f>
        <v>Antonia</v>
      </c>
    </row>
    <row r="86">
      <c r="A86" s="10" t="str">
        <f>HYPERLINK("http://sigilathenaeum.tumblr.com/post/153437083545","Antonio")</f>
        <v>Antonio</v>
      </c>
    </row>
    <row r="87">
      <c r="A87" s="10" t="str">
        <f>HYPERLINK("http://sigilathenaeum.tumblr.com/post/149837312494","Anubis")</f>
        <v>Anubis</v>
      </c>
    </row>
    <row r="88">
      <c r="A88" s="8" t="s">
        <v>1762</v>
      </c>
    </row>
    <row r="89">
      <c r="A89" s="8" t="s">
        <v>1763</v>
      </c>
    </row>
    <row r="90">
      <c r="A90" s="10" t="str">
        <f>HYPERLINK("http://sigilathenaeum.tumblr.com/post/150542722406","Aprè")</f>
        <v>Aprè</v>
      </c>
    </row>
    <row r="91">
      <c r="A91" s="10" t="str">
        <f>HYPERLINK("http://sigilathenaeum.tumblr.com/post/144278066555","April")</f>
        <v>April</v>
      </c>
    </row>
    <row r="92">
      <c r="A92" s="8" t="s">
        <v>1764</v>
      </c>
    </row>
    <row r="93">
      <c r="A93" s="10" t="str">
        <f>HYPERLINK("http://sigilathenaeum.tumblr.com/post/155997703113","Archive")</f>
        <v>Archive</v>
      </c>
    </row>
    <row r="94">
      <c r="A94" s="10" t="str">
        <f>HYPERLINK("http://sigilathenaeum.tumblr.com/post/153442235064","Ares")</f>
        <v>Ares</v>
      </c>
    </row>
    <row r="95">
      <c r="A95" s="8" t="s">
        <v>1765</v>
      </c>
    </row>
    <row r="96">
      <c r="A96" s="8" t="s">
        <v>1766</v>
      </c>
    </row>
    <row r="97">
      <c r="A97" s="10" t="str">
        <f>HYPERLINK("http://sigilathenaeum.tumblr.com/post/150605832406","Ariana")</f>
        <v>Ariana</v>
      </c>
    </row>
    <row r="98">
      <c r="A98" s="8" t="s">
        <v>1767</v>
      </c>
    </row>
    <row r="99">
      <c r="A99" s="8" t="s">
        <v>1768</v>
      </c>
    </row>
    <row r="100">
      <c r="A100" s="10" t="str">
        <f>HYPERLINK("http://sigilathenaeum.tumblr.com/post/143781697784","Ariella")</f>
        <v>Ariella</v>
      </c>
    </row>
    <row r="101">
      <c r="A101" s="10" t="str">
        <f>HYPERLINK("http://sigilathenaeum.tumblr.com/post/158035102063","Aries")</f>
        <v>Aries</v>
      </c>
    </row>
    <row r="102">
      <c r="A102" s="8" t="s">
        <v>1769</v>
      </c>
    </row>
    <row r="103">
      <c r="A103" s="10" t="str">
        <f>HYPERLINK("http://sigilathenaeum.tumblr.com/post/156909207704","Armando")</f>
        <v>Armando</v>
      </c>
    </row>
    <row r="104">
      <c r="A104" s="8" t="s">
        <v>1770</v>
      </c>
    </row>
    <row r="105">
      <c r="A105" s="10" t="str">
        <f>HYPERLINK("http://sigilathenaeum.tumblr.com/post/145192559629","Arora")</f>
        <v>Arora</v>
      </c>
    </row>
    <row r="106">
      <c r="A106" s="8" t="s">
        <v>1771</v>
      </c>
    </row>
    <row r="107">
      <c r="A107" s="10" t="str">
        <f>HYPERLINK("http://sigilathenaeum.tumblr.com/post/153437083545","Arthur")</f>
        <v>Arthur</v>
      </c>
    </row>
    <row r="108">
      <c r="A108" s="10" t="str">
        <f>HYPERLINK("http://sigilathenaeum.tumblr.com/post/150637586023","Arys")</f>
        <v>Arys</v>
      </c>
    </row>
    <row r="109">
      <c r="A109" s="10" t="str">
        <f>HYPERLINK("http://sigilathenaeum.tumblr.com/post/169241068157","Ash")</f>
        <v>Ash</v>
      </c>
      <c r="C109" s="18" t="s">
        <v>6</v>
      </c>
    </row>
    <row r="110">
      <c r="A110" s="10" t="str">
        <f>HYPERLINK("http://sigilathenaeum.tumblr.com/post/153448900001","Asha")</f>
        <v>Asha</v>
      </c>
    </row>
    <row r="111">
      <c r="A111" s="10" t="str">
        <f>HYPERLINK("http://sigilathenaeum.tumblr.com/post/157957914098","Ashe")</f>
        <v>Ashe</v>
      </c>
    </row>
    <row r="112">
      <c r="A112" s="8" t="s">
        <v>1772</v>
      </c>
    </row>
    <row r="113">
      <c r="A113" s="8" t="s">
        <v>1773</v>
      </c>
    </row>
    <row r="114">
      <c r="A114" s="8" t="s">
        <v>1774</v>
      </c>
    </row>
    <row r="115">
      <c r="A115" s="8" t="s">
        <v>1775</v>
      </c>
    </row>
    <row r="116">
      <c r="A116" s="10" t="str">
        <f>HYPERLINK("http://sigilathenaeum.tumblr.com/post/157957420697","AshFlame")</f>
        <v>AshFlame</v>
      </c>
    </row>
    <row r="117">
      <c r="A117" s="8" t="s">
        <v>1776</v>
      </c>
    </row>
    <row r="118">
      <c r="A118" s="8" t="s">
        <v>1777</v>
      </c>
    </row>
    <row r="119">
      <c r="A119" s="10" t="str">
        <f>HYPERLINK("http://sigilathenaeum.tumblr.com/post/155997703113","Asis")</f>
        <v>Asis</v>
      </c>
    </row>
    <row r="120">
      <c r="A120" s="10" t="str">
        <f>HYPERLINK("http://sigilathenaeum.tumblr.com/post/153134981076","Aslanian")</f>
        <v>Aslanian</v>
      </c>
    </row>
    <row r="121">
      <c r="A121" s="10" t="str">
        <f>HYPERLINK("http://sigilathenaeum.tumblr.com/post/145180417711","Asta Black")</f>
        <v>Asta Black</v>
      </c>
    </row>
    <row r="122">
      <c r="A122" s="10" t="str">
        <f>HYPERLINK("http://sigilathenaeum.tumblr.com/post/150640028273","Aster")</f>
        <v>Aster</v>
      </c>
    </row>
    <row r="123">
      <c r="A123" s="10" t="str">
        <f>HYPERLINK("http://sigilathenaeum.tumblr.com/post/176034733659","Astoria")</f>
        <v>Astoria</v>
      </c>
      <c r="C123" s="18" t="s">
        <v>6</v>
      </c>
    </row>
    <row r="124">
      <c r="A124" s="10" t="str">
        <f>HYPERLINK("http://sigilathenaeum.tumblr.com/post/153131516364","Astral")</f>
        <v>Astral</v>
      </c>
    </row>
    <row r="125">
      <c r="A125" s="8" t="s">
        <v>1778</v>
      </c>
    </row>
    <row r="126">
      <c r="A126" s="8" t="s">
        <v>1779</v>
      </c>
    </row>
    <row r="127">
      <c r="A127" s="10" t="str">
        <f>HYPERLINK("http://sigilathenaeum.tumblr.com/post/144282805698/athena-name-sigil-requested-by-anonymous","Athena")</f>
        <v>Athena</v>
      </c>
    </row>
    <row r="128">
      <c r="A128" s="10" t="str">
        <f>HYPERLINK("http://sigilathenaeum.tumblr.com/post/155998001157","Atlas")</f>
        <v>Atlas</v>
      </c>
    </row>
    <row r="129">
      <c r="A129" s="8" t="s">
        <v>1780</v>
      </c>
    </row>
    <row r="130">
      <c r="A130" s="10" t="str">
        <f>HYPERLINK("http://sigilathenaeum.tumblr.com/post/155417243697","Auberne")</f>
        <v>Auberne</v>
      </c>
    </row>
    <row r="131">
      <c r="A131" s="10" t="str">
        <f>HYPERLINK("http://sigilathenaeum.tumblr.com/post/153446417073","Aubrie")</f>
        <v>Aubrie</v>
      </c>
    </row>
    <row r="132">
      <c r="A132" s="8" t="s">
        <v>1781</v>
      </c>
    </row>
    <row r="133">
      <c r="A133" s="10" t="str">
        <f>HYPERLINK("http://sigilathenaeum.tumblr.com/post/157986799361","Audrey-Lloyd")</f>
        <v>Audrey-Lloyd</v>
      </c>
    </row>
    <row r="134">
      <c r="A134" s="10" t="str">
        <f>HYPERLINK("http://sigilathenaeum.tumblr.com/post/164254973141","Aurora")</f>
        <v>Aurora</v>
      </c>
      <c r="C134" s="18" t="s">
        <v>6</v>
      </c>
    </row>
    <row r="135">
      <c r="A135" s="10" t="str">
        <f>HYPERLINK("http://sigilathenaeum.tumblr.com/post/157963188831","Ava")</f>
        <v>Ava</v>
      </c>
    </row>
    <row r="136">
      <c r="A136" s="8" t="s">
        <v>1782</v>
      </c>
    </row>
    <row r="137">
      <c r="A137" s="8" t="s">
        <v>1783</v>
      </c>
    </row>
    <row r="138">
      <c r="A138" s="10" t="str">
        <f>HYPERLINK("http://sigilathenaeum.tumblr.com/post/145722761489","Avital")</f>
        <v>Avital</v>
      </c>
    </row>
    <row r="139">
      <c r="A139" s="8" t="s">
        <v>1784</v>
      </c>
    </row>
    <row r="140">
      <c r="A140" s="10" t="str">
        <f>HYPERLINK("http://sigilathenaeum.tumblr.com/post/164256333007","Aynsley")</f>
        <v>Aynsley</v>
      </c>
      <c r="C140" s="18" t="s">
        <v>6</v>
      </c>
    </row>
    <row r="141">
      <c r="A141" s="10" t="str">
        <f>HYPERLINK("http://sigilathenaeum.tumblr.com/post/156051971924","Ayo")</f>
        <v>Ayo</v>
      </c>
    </row>
    <row r="142">
      <c r="A142" s="10" t="str">
        <f>HYPERLINK("http://sigilathenaeum.tumblr.com/post/158035670373","Azrael")</f>
        <v>Azrael</v>
      </c>
    </row>
    <row r="143">
      <c r="A143" s="10" t="str">
        <f>HYPERLINK("http://sigilathenaeum.tumblr.com/post/173274797109","Baby")</f>
        <v>Baby</v>
      </c>
      <c r="C143" s="18" t="s">
        <v>6</v>
      </c>
    </row>
    <row r="144">
      <c r="A144" s="8" t="s">
        <v>1785</v>
      </c>
    </row>
    <row r="145">
      <c r="A145" s="10" t="str">
        <f>HYPERLINK("http://sigilathenaeum.tumblr.com/post/158028780376","Baker")</f>
        <v>Baker</v>
      </c>
    </row>
    <row r="146">
      <c r="A146" s="10" t="str">
        <f>HYPERLINK("http://sigilathenaeum.tumblr.com/post/154688082396","Banette")</f>
        <v>Banette</v>
      </c>
    </row>
    <row r="147">
      <c r="A147" s="10" t="str">
        <f>HYPERLINK("http://sigilathenaeum.tumblr.com/post/157955922858","Barbara")</f>
        <v>Barbara</v>
      </c>
    </row>
    <row r="148">
      <c r="A148" s="10" t="str">
        <f>HYPERLINK("http://sigilathenaeum.tumblr.com/post/165345216729","Barber")</f>
        <v>Barber</v>
      </c>
      <c r="C148" s="18" t="s">
        <v>6</v>
      </c>
    </row>
    <row r="149">
      <c r="A149" s="10" t="str">
        <f>HYPERLINK("http://sigilathenaeum.tumblr.com/post/167316841635","Basil")</f>
        <v>Basil</v>
      </c>
      <c r="C149" s="18" t="s">
        <v>6</v>
      </c>
    </row>
    <row r="150">
      <c r="A150" s="8" t="s">
        <v>1786</v>
      </c>
    </row>
    <row r="151">
      <c r="A151" s="10" t="str">
        <f>HYPERLINK("http://sigilathenaeum.tumblr.com/post/155415207681","Beeby")</f>
        <v>Beeby</v>
      </c>
    </row>
    <row r="152">
      <c r="A152" s="10" t="str">
        <f>HYPERLINK("http://sigilathenaeum.tumblr.com/post/153137018241","Bei")</f>
        <v>Bei</v>
      </c>
    </row>
    <row r="153">
      <c r="A153" s="10" t="str">
        <f>HYPERLINK("http://sigilathenaeum.tumblr.com/post/143784577331","Bella")</f>
        <v>Bella</v>
      </c>
    </row>
    <row r="154">
      <c r="A154" s="10" t="str">
        <f>HYPERLINK("http://sigilathenaeum.tumblr.com/post/153441165945","Bellatrix")</f>
        <v>Bellatrix</v>
      </c>
    </row>
    <row r="155">
      <c r="A155" s="10" t="str">
        <f>HYPERLINK("http://sigilathenaeum.tumblr.com/post/155999517982","Belle")</f>
        <v>Belle</v>
      </c>
    </row>
    <row r="156">
      <c r="A156" s="8" t="s">
        <v>1787</v>
      </c>
    </row>
    <row r="157">
      <c r="A157" s="10" t="str">
        <f>HYPERLINK("http://sigilathenaeum.tumblr.com/post/155458879998","Ben")</f>
        <v>Ben</v>
      </c>
    </row>
    <row r="158">
      <c r="A158" s="10" t="str">
        <f>HYPERLINK("http://sigilathenaeum.tumblr.com/post/156908662370","Bentley")</f>
        <v>Bentley</v>
      </c>
    </row>
    <row r="159">
      <c r="A159" s="10" t="str">
        <f>HYPERLINK("http://sigilathenaeum.tumblr.com/post/158031403486","Bernadette")</f>
        <v>Bernadette</v>
      </c>
    </row>
    <row r="160">
      <c r="A160" s="10" t="str">
        <f>HYPERLINK("http://sigilathenaeum.tumblr.com/post/145186551586","Bethany")</f>
        <v>Bethany</v>
      </c>
    </row>
    <row r="161">
      <c r="A161" s="10" t="str">
        <f>HYPERLINK("http://sigilathenaeum.tumblr.com/post/150638058593","Bian")</f>
        <v>Bian</v>
      </c>
    </row>
    <row r="162">
      <c r="A162" s="8" t="s">
        <v>1788</v>
      </c>
    </row>
    <row r="163">
      <c r="A163" s="10" t="str">
        <f>HYPERLINK("http://sigilathenaeum.tumblr.com/post/165368014648","Birdie")</f>
        <v>Birdie</v>
      </c>
      <c r="C163" s="18" t="s">
        <v>6</v>
      </c>
    </row>
    <row r="164">
      <c r="A164" s="8" t="s">
        <v>1789</v>
      </c>
    </row>
    <row r="165">
      <c r="A165" s="10" t="str">
        <f>HYPERLINK("http://sigilathenaeum.tumblr.com/post/144236934902","Blair")</f>
        <v>Blair</v>
      </c>
    </row>
    <row r="166">
      <c r="A166" s="8" t="s">
        <v>1790</v>
      </c>
    </row>
    <row r="167">
      <c r="A167" s="8" t="s">
        <v>1791</v>
      </c>
    </row>
    <row r="168">
      <c r="A168" s="8" t="s">
        <v>1792</v>
      </c>
    </row>
    <row r="169">
      <c r="A169" s="8" t="s">
        <v>1793</v>
      </c>
    </row>
    <row r="170">
      <c r="A170" s="8" t="s">
        <v>1794</v>
      </c>
    </row>
    <row r="171">
      <c r="A171" s="10" t="str">
        <f>HYPERLINK("http://sigilathenaeum.tumblr.com/post/175861145775","Blusphere")</f>
        <v>Blusphere</v>
      </c>
      <c r="C171" s="18" t="s">
        <v>6</v>
      </c>
    </row>
    <row r="172">
      <c r="A172" s="10" t="str">
        <f>HYPERLINK("http://sigilathenaeum.tumblr.com/post/157958919858","Brando")</f>
        <v>Brando</v>
      </c>
    </row>
    <row r="173">
      <c r="A173" s="8" t="s">
        <v>1795</v>
      </c>
    </row>
    <row r="174">
      <c r="A174" s="10" t="str">
        <f>HYPERLINK("http://sigilathenaeum.tumblr.com/post/173206818764/braxton-name-sigil-bdsmbirdpriest-sigil","Braxton")</f>
        <v>Braxton</v>
      </c>
      <c r="C174" s="18" t="s">
        <v>6</v>
      </c>
    </row>
    <row r="175">
      <c r="A175" s="8" t="s">
        <v>1796</v>
      </c>
    </row>
    <row r="176">
      <c r="A176" s="8" t="s">
        <v>1797</v>
      </c>
    </row>
    <row r="177">
      <c r="A177" s="8" t="s">
        <v>1798</v>
      </c>
    </row>
    <row r="178">
      <c r="A178" s="8" t="s">
        <v>1799</v>
      </c>
    </row>
    <row r="179">
      <c r="A179" s="10" t="str">
        <f>HYPERLINK("http://sigilathenaeum.tumblr.com/post/157960841681","Brianna")</f>
        <v>Brianna</v>
      </c>
    </row>
    <row r="180">
      <c r="A180" s="10" t="str">
        <f>HYPERLINK("http://sigilathenaeum.tumblr.com/post/176136946163","Briar")</f>
        <v>Briar</v>
      </c>
      <c r="C180" s="18" t="s">
        <v>6</v>
      </c>
    </row>
    <row r="181">
      <c r="A181" s="8" t="s">
        <v>1800</v>
      </c>
    </row>
    <row r="182">
      <c r="A182" s="10" t="str">
        <f>HYPERLINK("http://sigilathenaeum.tumblr.com/post/154681324378","Brigitte")</f>
        <v>Brigitte</v>
      </c>
    </row>
    <row r="183">
      <c r="A183" s="8" t="s">
        <v>1801</v>
      </c>
    </row>
    <row r="184">
      <c r="A184" s="10" t="str">
        <f>HYPERLINK("http://sigilathenaeum.tumblr.com/post/153436578541","Briony")</f>
        <v>Briony</v>
      </c>
    </row>
    <row r="185">
      <c r="A185" s="8" t="s">
        <v>1802</v>
      </c>
    </row>
    <row r="186">
      <c r="A186" s="10" t="str">
        <f>HYPERLINK("http://sigilathenaeum.tumblr.com/post/141276589977","Brittani")</f>
        <v>Brittani</v>
      </c>
    </row>
    <row r="187">
      <c r="A187" s="10" t="str">
        <f>HYPERLINK("http://sigilathenaeum.tumblr.com/post/155416727922","Brittany")</f>
        <v>Brittany</v>
      </c>
    </row>
    <row r="188">
      <c r="A188" s="8" t="s">
        <v>1803</v>
      </c>
    </row>
    <row r="189">
      <c r="A189" s="10" t="str">
        <f>HYPERLINK("http://sigilathenaeum.tumblr.com/post/156047996589","Bronte")</f>
        <v>Bronte</v>
      </c>
    </row>
    <row r="190">
      <c r="A190" s="10" t="str">
        <f>HYPERLINK("http://sigilathenaeum.tumblr.com/post/173271350980","Bronwyn")</f>
        <v>Bronwyn</v>
      </c>
      <c r="C190" s="18" t="s">
        <v>6</v>
      </c>
    </row>
    <row r="191">
      <c r="A191" s="10" t="str">
        <f>HYPERLINK("http://sigilathenaeum.tumblr.com/post/150543231048","Brook")</f>
        <v>Brook</v>
      </c>
    </row>
    <row r="192">
      <c r="A192" s="10" t="str">
        <f>HYPERLINK("http://sigilathenaeum.tumblr.com/post/169280014778","Brooke")</f>
        <v>Brooke</v>
      </c>
      <c r="C192" s="18" t="s">
        <v>6</v>
      </c>
    </row>
    <row r="193">
      <c r="A193" s="10" t="str">
        <f>HYPERLINK("http://sigilathenaeum.tumblr.com/post/157958404307","Brooking")</f>
        <v>Brooking</v>
      </c>
    </row>
    <row r="194">
      <c r="A194" s="8" t="s">
        <v>1804</v>
      </c>
    </row>
    <row r="195">
      <c r="A195" s="8" t="s">
        <v>1805</v>
      </c>
    </row>
    <row r="196">
      <c r="A196" s="8" t="s">
        <v>1806</v>
      </c>
    </row>
    <row r="197">
      <c r="A197" s="10" t="str">
        <f>HYPERLINK("http://sigilathenaeum.tumblr.com/post/150639527261","Bunny")</f>
        <v>Bunny</v>
      </c>
    </row>
    <row r="198">
      <c r="A198" s="10" t="str">
        <f>HYPERLINK("http://sigilathenaeum.tumblr.com/post/145690326221","Byte")</f>
        <v>Byte</v>
      </c>
    </row>
    <row r="199">
      <c r="A199" s="8" t="s">
        <v>1807</v>
      </c>
    </row>
    <row r="200">
      <c r="A200" s="8" t="s">
        <v>1808</v>
      </c>
    </row>
    <row r="201">
      <c r="A201" s="8" t="s">
        <v>1809</v>
      </c>
    </row>
    <row r="202">
      <c r="A202" s="10" t="str">
        <f>HYPERLINK("sigilathenaeum.tumblr.com/post/169201675020","Caige")</f>
        <v>Caige</v>
      </c>
      <c r="C202" s="18" t="s">
        <v>6</v>
      </c>
    </row>
    <row r="203">
      <c r="A203" s="10" t="str">
        <f>HYPERLINK("http://sigilathenaeum.tumblr.com/post/150544817164","Cailyn")</f>
        <v>Cailyn</v>
      </c>
    </row>
    <row r="204">
      <c r="A204" s="10" t="str">
        <f>HYPERLINK("http://sigilathenaeum.tumblr.com/post/144235998505","Caitlin")</f>
        <v>Caitlin</v>
      </c>
    </row>
    <row r="205">
      <c r="A205" s="10" t="str">
        <f>HYPERLINK("http://sigilathenaeum.tumblr.com/post/150513744019","Caitliyn")</f>
        <v>Caitliyn</v>
      </c>
    </row>
    <row r="206">
      <c r="A206" s="8" t="s">
        <v>1810</v>
      </c>
      <c r="C206" s="18" t="s">
        <v>6</v>
      </c>
    </row>
    <row r="207">
      <c r="A207" s="8" t="s">
        <v>1811</v>
      </c>
    </row>
    <row r="208">
      <c r="A208" s="8" t="s">
        <v>1812</v>
      </c>
    </row>
    <row r="209">
      <c r="A209" s="8" t="s">
        <v>1813</v>
      </c>
    </row>
    <row r="210">
      <c r="A210" s="10" t="str">
        <f>HYPERLINK("http://sigilathenaeum.tumblr.com/post/145717295649","Cameron")</f>
        <v>Cameron</v>
      </c>
    </row>
    <row r="211">
      <c r="A211" s="8" t="s">
        <v>1814</v>
      </c>
    </row>
    <row r="212">
      <c r="A212" s="8" t="s">
        <v>1815</v>
      </c>
    </row>
    <row r="213">
      <c r="A213" s="10" t="str">
        <f>HYPERLINK("http://sigilathenaeum.tumblr.com/post/149814972597","Captain")</f>
        <v>Captain</v>
      </c>
    </row>
    <row r="214">
      <c r="A214" s="8" t="s">
        <v>1816</v>
      </c>
    </row>
    <row r="215">
      <c r="A215" s="10" t="str">
        <f>HYPERLINK("http://sigilathenaeum.tumblr.com/post/155994768856","Carla")</f>
        <v>Carla</v>
      </c>
    </row>
    <row r="216">
      <c r="A216" s="8" t="s">
        <v>1817</v>
      </c>
    </row>
    <row r="217">
      <c r="A217" s="10" t="str">
        <f>HYPERLINK("http://sigilathenaeum.tumblr.com/post/153434640408","Carlie")</f>
        <v>Carlie</v>
      </c>
    </row>
    <row r="218">
      <c r="A218" s="8" t="s">
        <v>1818</v>
      </c>
    </row>
    <row r="219">
      <c r="A219" s="8" t="s">
        <v>1819</v>
      </c>
    </row>
    <row r="220">
      <c r="A220" s="8" t="s">
        <v>1820</v>
      </c>
    </row>
    <row r="221">
      <c r="A221" s="8" t="s">
        <v>1821</v>
      </c>
    </row>
    <row r="222">
      <c r="A222" s="8" t="s">
        <v>1822</v>
      </c>
    </row>
    <row r="223">
      <c r="A223" s="10" t="str">
        <f>HYPERLINK("http://sigilathenaeum.tumblr.com/post/169243063268","Carrie")</f>
        <v>Carrie</v>
      </c>
      <c r="C223" s="18" t="s">
        <v>6</v>
      </c>
    </row>
    <row r="224">
      <c r="A224" s="8" t="s">
        <v>1823</v>
      </c>
    </row>
    <row r="225">
      <c r="A225" s="8" t="s">
        <v>1824</v>
      </c>
    </row>
    <row r="226">
      <c r="A226" s="8" t="s">
        <v>1825</v>
      </c>
    </row>
    <row r="227">
      <c r="A227" s="10" t="str">
        <f>HYPERLINK("http://sigilathenaeum.tumblr.com/post/156050623786","Casper")</f>
        <v>Casper</v>
      </c>
    </row>
    <row r="228">
      <c r="A228" s="8" t="s">
        <v>1826</v>
      </c>
    </row>
    <row r="229">
      <c r="A229" s="10" t="str">
        <f>HYPERLINK("http://sigilathenaeum.tumblr.com/post/167315430403","Cassette")</f>
        <v>Cassette</v>
      </c>
      <c r="C229" s="18" t="s">
        <v>6</v>
      </c>
    </row>
    <row r="230">
      <c r="A230" s="10" t="str">
        <f>HYPERLINK("http://sigilathenaeum.tumblr.com/post/165367276432","Cassidy")</f>
        <v>Cassidy</v>
      </c>
      <c r="C230" s="18" t="s">
        <v>6</v>
      </c>
    </row>
    <row r="231">
      <c r="A231" s="10" t="str">
        <f>HYPERLINK("http://sigilathenaeum.tumblr.com/post/169282500759","Cassie")</f>
        <v>Cassie</v>
      </c>
      <c r="C231" s="18" t="s">
        <v>6</v>
      </c>
    </row>
    <row r="232">
      <c r="A232" s="8" t="s">
        <v>1827</v>
      </c>
    </row>
    <row r="233">
      <c r="A233" s="10" t="str">
        <f>HYPERLINK("http://sigilathenaeum.tumblr.com/post/150608751180","Catherine")</f>
        <v>Catherine</v>
      </c>
    </row>
    <row r="234">
      <c r="A234" s="10" t="str">
        <f>HYPERLINK("http://sigilathenaeum.tumblr.com/post/173272140684","Cathleen")</f>
        <v>Cathleen</v>
      </c>
      <c r="C234" s="18" t="s">
        <v>6</v>
      </c>
    </row>
    <row r="235">
      <c r="A235" s="8" t="s">
        <v>1828</v>
      </c>
    </row>
    <row r="236">
      <c r="A236" s="10" t="str">
        <f>HYPERLINK("http://sigilathenaeum.tumblr.com/post/150511162515","Catriona")</f>
        <v>Catriona</v>
      </c>
    </row>
    <row r="237">
      <c r="A237" s="10" t="str">
        <f>HYPERLINK("http://sigilathenaeum.tumblr.com/post/160819577451","Caydence")</f>
        <v>Caydence</v>
      </c>
    </row>
    <row r="238">
      <c r="A238" s="8" t="s">
        <v>1829</v>
      </c>
    </row>
    <row r="239">
      <c r="A239" s="8" t="s">
        <v>1830</v>
      </c>
    </row>
    <row r="240">
      <c r="A240" s="8" t="s">
        <v>1831</v>
      </c>
    </row>
    <row r="241">
      <c r="A241" s="8" t="s">
        <v>1832</v>
      </c>
    </row>
    <row r="242">
      <c r="A242" s="8" t="s">
        <v>1833</v>
      </c>
    </row>
    <row r="243">
      <c r="A243" s="8" t="s">
        <v>1834</v>
      </c>
    </row>
    <row r="244">
      <c r="A244" s="8" t="s">
        <v>1835</v>
      </c>
    </row>
    <row r="245">
      <c r="A245" s="10" t="str">
        <f>HYPERLINK("http://sigilathenaeum.tumblr.com/post/157986403886","Celyn")</f>
        <v>Celyn</v>
      </c>
    </row>
    <row r="246">
      <c r="A246" s="10" t="str">
        <f>HYPERLINK("http://sigilathenaeum.tumblr.com/post/164254434309","Celyna")</f>
        <v>Celyna</v>
      </c>
      <c r="C246" s="18" t="s">
        <v>6</v>
      </c>
    </row>
    <row r="247">
      <c r="A247" s="10" t="str">
        <f>HYPERLINK("http://sigilathenaeum.tumblr.com/post/150512730390","Cerne Morcant")</f>
        <v>Cerne Morcant</v>
      </c>
    </row>
    <row r="248">
      <c r="A248" s="10" t="str">
        <f>HYPERLINK("http://sigilathenaeum.tumblr.com/post/156048432121","César")</f>
        <v>César</v>
      </c>
    </row>
    <row r="249">
      <c r="A249" s="10" t="str">
        <f>HYPERLINK("http://sigilathenaeum.tumblr.com/post/149817174194","Chaise")</f>
        <v>Chaise</v>
      </c>
    </row>
    <row r="250">
      <c r="A250" s="8" t="s">
        <v>1836</v>
      </c>
    </row>
    <row r="251">
      <c r="A251" s="8" t="s">
        <v>1837</v>
      </c>
    </row>
    <row r="252">
      <c r="A252" s="10" t="str">
        <f>HYPERLINK("http://sigilathenaeum.tumblr.com/post/164253921393","Charlene")</f>
        <v>Charlene</v>
      </c>
      <c r="C252" s="18" t="s">
        <v>6</v>
      </c>
    </row>
    <row r="253">
      <c r="A253" s="8" t="s">
        <v>1838</v>
      </c>
    </row>
    <row r="254">
      <c r="A254" s="8" t="s">
        <v>1839</v>
      </c>
    </row>
    <row r="255">
      <c r="A255" s="10" t="str">
        <f>HYPERLINK("http://sigilathenaeum.tumblr.com/post/143766543053","Charly")</f>
        <v>Charly</v>
      </c>
    </row>
    <row r="256">
      <c r="A256" s="10" t="str">
        <f>HYPERLINK("http://sigilathenaeum.tumblr.com/post/150510066204","Chase")</f>
        <v>Chase</v>
      </c>
    </row>
    <row r="257">
      <c r="A257" s="10" t="str">
        <f>HYPERLINK("http://sigilathenaeum.tumblr.com/post/153133984868","Chelsea")</f>
        <v>Chelsea</v>
      </c>
    </row>
    <row r="258">
      <c r="A258" s="8" t="s">
        <v>1840</v>
      </c>
    </row>
    <row r="259">
      <c r="A259" s="8" t="s">
        <v>1841</v>
      </c>
    </row>
    <row r="260">
      <c r="A260" s="8" t="s">
        <v>1842</v>
      </c>
    </row>
    <row r="261">
      <c r="A261" s="10" t="str">
        <f>HYPERLINK("http://sigilathenaeum.tumblr.com/post/150638531312","Chloe")</f>
        <v>Chloe</v>
      </c>
    </row>
    <row r="262">
      <c r="A262" s="8" t="s">
        <v>1843</v>
      </c>
    </row>
    <row r="263">
      <c r="A263" s="10" t="str">
        <f>HYPERLINK("http://sigilathenaeum.tumblr.com/post/164254176153","Chris")</f>
        <v>Chris</v>
      </c>
      <c r="C263" s="18" t="s">
        <v>6</v>
      </c>
    </row>
    <row r="264">
      <c r="A264" s="8" t="s">
        <v>1844</v>
      </c>
    </row>
    <row r="265">
      <c r="A265" s="8" t="s">
        <v>1845</v>
      </c>
    </row>
    <row r="266">
      <c r="A266" s="10" t="str">
        <f>HYPERLINK("http://sigilathenaeum.tumblr.com/post/167316363052","Christina")</f>
        <v>Christina</v>
      </c>
      <c r="C266" s="18" t="s">
        <v>6</v>
      </c>
    </row>
    <row r="267">
      <c r="A267" s="8" t="s">
        <v>1846</v>
      </c>
    </row>
    <row r="268">
      <c r="A268" s="10" t="str">
        <f>HYPERLINK("http://sigilathenaeum.tumblr.com/post/167355407399","Ciara")</f>
        <v>Ciara</v>
      </c>
      <c r="C268" s="18" t="s">
        <v>6</v>
      </c>
    </row>
    <row r="269">
      <c r="A269" s="8" t="s">
        <v>1847</v>
      </c>
    </row>
    <row r="270">
      <c r="A270" s="8" t="s">
        <v>1848</v>
      </c>
    </row>
    <row r="271">
      <c r="A271" s="10" t="str">
        <f>HYPERLINK("http://sigilathenaeum.tumblr.com/post/150509512082","Citara")</f>
        <v>Citara</v>
      </c>
    </row>
    <row r="272">
      <c r="A272" s="8" t="s">
        <v>1849</v>
      </c>
    </row>
    <row r="273">
      <c r="A273" s="10" t="str">
        <f>HYPERLINK("http://sigilathenaeum.tumblr.com/post/155455725115","Clara")</f>
        <v>Clara</v>
      </c>
    </row>
    <row r="274">
      <c r="A274" s="8" t="s">
        <v>1850</v>
      </c>
    </row>
    <row r="275">
      <c r="A275" s="8" t="s">
        <v>1851</v>
      </c>
    </row>
    <row r="276">
      <c r="A276" s="10" t="str">
        <f>HYPERLINK("http://sigilathenaeum.tumblr.com/post/158037988315","Cloudia")</f>
        <v>Cloudia</v>
      </c>
    </row>
    <row r="277">
      <c r="A277" s="8" t="s">
        <v>1852</v>
      </c>
    </row>
    <row r="278">
      <c r="A278" s="8" t="s">
        <v>1853</v>
      </c>
    </row>
    <row r="279">
      <c r="A279" s="8" t="s">
        <v>1854</v>
      </c>
    </row>
    <row r="280">
      <c r="A280" s="8" t="s">
        <v>1855</v>
      </c>
    </row>
    <row r="281">
      <c r="A281" s="10" t="str">
        <f>HYPERLINK("http://sigilathenaeum.tumblr.com/post/155461551496","Corentin")</f>
        <v>Corentin</v>
      </c>
    </row>
    <row r="282">
      <c r="A282" s="10" t="str">
        <f>HYPERLINK("http://sigilathenaeum.tumblr.com/post/165342080310","Corey")</f>
        <v>Corey</v>
      </c>
      <c r="C282" s="18" t="s">
        <v>6</v>
      </c>
    </row>
    <row r="283">
      <c r="A283" s="10" t="str">
        <f>HYPERLINK("http://sigilathenaeum.tumblr.com/post/165345216729","Corwin")</f>
        <v>Corwin</v>
      </c>
      <c r="C283" s="18" t="s">
        <v>6</v>
      </c>
    </row>
    <row r="284">
      <c r="A284" s="10" t="str">
        <f>HYPERLINK("http://sigilathenaeum.tumblr.com/post/155412205262","Comet")</f>
        <v>Comet</v>
      </c>
    </row>
    <row r="285">
      <c r="A285" s="8" t="s">
        <v>1856</v>
      </c>
    </row>
    <row r="286">
      <c r="A286" s="10" t="str">
        <f>HYPERLINK("http://sigilathenaeum.tumblr.com/post/144285841151","Conor")</f>
        <v>Conor</v>
      </c>
    </row>
    <row r="287">
      <c r="A287" s="8" t="s">
        <v>1857</v>
      </c>
    </row>
    <row r="288">
      <c r="A288" s="8" t="s">
        <v>1858</v>
      </c>
    </row>
    <row r="289">
      <c r="A289" s="8" t="s">
        <v>1859</v>
      </c>
    </row>
    <row r="290">
      <c r="A290" s="10" t="str">
        <f>HYPERLINK("http://sigilathenaeum.tumblr.com/post/155414709469","Coyote")</f>
        <v>Coyote</v>
      </c>
    </row>
    <row r="291">
      <c r="A291" s="8" t="s">
        <v>1860</v>
      </c>
    </row>
    <row r="292">
      <c r="A292" s="10" t="str">
        <f>HYPERLINK("http://sigilathenaeum.tumblr.com/post/150543753100","Crow")</f>
        <v>Crow</v>
      </c>
    </row>
    <row r="293">
      <c r="A293" s="10" t="str">
        <f>HYPERLINK("http://sigilathenaeum.tumblr.com/post/157985595411","Crys")</f>
        <v>Crys</v>
      </c>
    </row>
    <row r="294">
      <c r="A294" s="8" t="s">
        <v>1861</v>
      </c>
    </row>
    <row r="295">
      <c r="A295" s="8" t="s">
        <v>1862</v>
      </c>
    </row>
    <row r="296">
      <c r="A296" s="10" t="str">
        <f>HYPERLINK("http://sigilathenaeum.tumblr.com/post/154695745650","Cyle")</f>
        <v>Cyle</v>
      </c>
    </row>
    <row r="297">
      <c r="A297" s="8" t="s">
        <v>1863</v>
      </c>
    </row>
    <row r="298">
      <c r="A298" s="8" t="s">
        <v>1864</v>
      </c>
    </row>
    <row r="299">
      <c r="A299" s="10" t="str">
        <f>HYPERLINK("http://sigilathenaeum.tumblr.com/post/150513744019","Daenerys")</f>
        <v>Daenerys</v>
      </c>
    </row>
    <row r="300">
      <c r="A300" s="10" t="str">
        <f>HYPERLINK("http://sigilathenaeum.tumblr.com/post/173208819188/daeus-name-sigil-for-anonymous-sigil","Daeus")</f>
        <v>Daeus</v>
      </c>
      <c r="C300" s="18" t="s">
        <v>6</v>
      </c>
    </row>
    <row r="301">
      <c r="A301" s="10" t="str">
        <f>HYPERLINK("http://sigilathenaeum.tumblr.com/post/153447427835","Dagný")</f>
        <v>Dagný</v>
      </c>
    </row>
    <row r="302">
      <c r="A302" s="10" t="str">
        <f>HYPERLINK("http://sigilathenaeum.tumblr.com/post/154684615913","Daisy")</f>
        <v>Daisy</v>
      </c>
    </row>
    <row r="303">
      <c r="A303" s="10" t="str">
        <f>HYPERLINK("http://sigilathenaeum.tumblr.com/post/164256604287","Dakota")</f>
        <v>Dakota</v>
      </c>
      <c r="C303" s="18" t="s">
        <v>6</v>
      </c>
    </row>
    <row r="304">
      <c r="A304" s="8" t="s">
        <v>1865</v>
      </c>
    </row>
    <row r="305">
      <c r="A305" s="10" t="str">
        <f>HYPERLINK("http://sigilathenaeum.tumblr.com/post/173275882282","Damian")</f>
        <v>Damian</v>
      </c>
      <c r="C305" s="18" t="s">
        <v>6</v>
      </c>
    </row>
    <row r="306">
      <c r="A306" s="10" t="str">
        <f>HYPERLINK("http://sigilathenaeum.tumblr.com/post/154683182913","Dana")</f>
        <v>Dana</v>
      </c>
    </row>
    <row r="307">
      <c r="A307" s="8" t="s">
        <v>1866</v>
      </c>
    </row>
    <row r="308">
      <c r="A308" s="8" t="s">
        <v>1867</v>
      </c>
    </row>
    <row r="309">
      <c r="A309" s="10" t="str">
        <f>HYPERLINK("http://sigilathenaeum.tumblr.com/post/143783978922","Danika")</f>
        <v>Danika</v>
      </c>
    </row>
    <row r="310">
      <c r="A310" s="10" t="str">
        <f>HYPERLINK("http://sigilathenaeum.tumblr.com/post/149838550859","Dannah")</f>
        <v>Dannah</v>
      </c>
    </row>
    <row r="311">
      <c r="A311" s="10" t="str">
        <f>HYPERLINK("http://sigilathenaeum.tumblr.com/post/155994220046","Danske")</f>
        <v>Danske</v>
      </c>
    </row>
    <row r="312">
      <c r="A312" s="10" t="str">
        <f>HYPERLINK("http://sigilathenaeum.tumblr.com/post/149818687393","Dante")</f>
        <v>Dante</v>
      </c>
    </row>
    <row r="313">
      <c r="A313" s="10" t="str">
        <f>HYPERLINK("http://sigilathenaeum.tumblr.com/post/150514233634","Dany")</f>
        <v>Dany</v>
      </c>
    </row>
    <row r="314">
      <c r="A314" s="10" t="str">
        <f>HYPERLINK("http://sigilathenaeum.tumblr.com/post/143779555945","Daria")</f>
        <v>Daria</v>
      </c>
    </row>
    <row r="315">
      <c r="A315" s="10" t="str">
        <f>HYPERLINK("http://sigilathenaeum.tumblr.com/post/155997092100","Darie")</f>
        <v>Darie</v>
      </c>
    </row>
    <row r="316">
      <c r="A316" s="10" t="str">
        <f>HYPERLINK("http://sigilathenaeum.tumblr.com/post/158034023291","Darija")</f>
        <v>Darija</v>
      </c>
    </row>
    <row r="317">
      <c r="A317" s="10" t="str">
        <f>HYPERLINK("http://sigilathenaeum.tumblr.com/post/157988563514","Darne")</f>
        <v>Darne</v>
      </c>
    </row>
    <row r="318">
      <c r="A318" s="8" t="s">
        <v>1868</v>
      </c>
    </row>
    <row r="319">
      <c r="A319" s="8" t="s">
        <v>1869</v>
      </c>
    </row>
    <row r="320">
      <c r="A320" s="8" t="s">
        <v>1870</v>
      </c>
    </row>
    <row r="321">
      <c r="A321" s="10" t="str">
        <f>HYPERLINK("http://sigilathenaeum.tumblr.com/post/154684142905","Dean")</f>
        <v>Dean</v>
      </c>
    </row>
    <row r="322">
      <c r="A322" s="8" t="s">
        <v>1871</v>
      </c>
    </row>
    <row r="323">
      <c r="A323" s="10" t="str">
        <f>HYPERLINK("http://sigilathenaeum.tumblr.com/post/149808162760","Denon")</f>
        <v>Denon</v>
      </c>
    </row>
    <row r="324">
      <c r="A324" s="10" t="str">
        <f>HYPERLINK("http://sigilathenaeum.tumblr.com/post/154686081613","Derek")</f>
        <v>Derek</v>
      </c>
    </row>
    <row r="325">
      <c r="A325" s="8" t="s">
        <v>1872</v>
      </c>
    </row>
    <row r="326">
      <c r="A326" s="10" t="str">
        <f>HYPERLINK("http://sigilathenaeum.tumblr.com/post/154680869506","Destiny")</f>
        <v>Destiny</v>
      </c>
    </row>
    <row r="327">
      <c r="A327" s="10" t="str">
        <f>HYPERLINK("http://sigilathenaeum.tumblr.com/post/160819180380","Devin")</f>
        <v>Devin</v>
      </c>
    </row>
    <row r="328">
      <c r="A328" s="8" t="s">
        <v>1873</v>
      </c>
    </row>
    <row r="329">
      <c r="A329" s="10" t="str">
        <f>HYPERLINK("http://sigilathenaeum.tumblr.com/post/144234993630","Diahann")</f>
        <v>Diahann</v>
      </c>
    </row>
    <row r="330">
      <c r="A330" s="10" t="str">
        <f>HYPERLINK("http://sigilathenaeum.tumblr.com/post/143783434753","Diana")</f>
        <v>Diana</v>
      </c>
    </row>
    <row r="331">
      <c r="A331" s="8" t="s">
        <v>1874</v>
      </c>
    </row>
    <row r="332">
      <c r="A332" s="8" t="s">
        <v>1875</v>
      </c>
    </row>
    <row r="333">
      <c r="A333" s="8" t="s">
        <v>1876</v>
      </c>
    </row>
    <row r="334">
      <c r="A334" s="10" t="str">
        <f>HYPERLINK("http://sigilathenaeum.tumblr.com/post/150611011569","Dmitiri")</f>
        <v>Dmitiri</v>
      </c>
    </row>
    <row r="335">
      <c r="A335" s="8" t="s">
        <v>1877</v>
      </c>
    </row>
    <row r="336">
      <c r="A336" s="8" t="s">
        <v>1878</v>
      </c>
    </row>
    <row r="337">
      <c r="A337" s="10" t="str">
        <f>HYPERLINK("http://sigilathenaeum.tumblr.com/post/144287470854","Doctor Rowan")</f>
        <v>Doctor Rowan</v>
      </c>
    </row>
    <row r="338">
      <c r="A338" s="10" t="str">
        <f>HYPERLINK("http://sigilathenaeum.tumblr.com/post/149813530703","Dominique")</f>
        <v>Dominique</v>
      </c>
    </row>
    <row r="339">
      <c r="A339" s="10" t="str">
        <f>HYPERLINK("http://sigilathenaeum.tumblr.com/post/155459330579","Dorian")</f>
        <v>Dorian</v>
      </c>
    </row>
    <row r="340">
      <c r="A340" s="10" t="str">
        <f>HYPERLINK("http://sigilathenaeum.tumblr.com/post/144239237096","Dorthea")</f>
        <v>Dorthea</v>
      </c>
    </row>
    <row r="341">
      <c r="A341" s="8" t="s">
        <v>1879</v>
      </c>
    </row>
    <row r="342">
      <c r="A342" s="10" t="str">
        <f>HYPERLINK("http://sigilathenaeum.tumblr.com/post/156044803929","Dylan")</f>
        <v>Dylan</v>
      </c>
    </row>
    <row r="343">
      <c r="A343" s="8" t="s">
        <v>1880</v>
      </c>
    </row>
    <row r="344">
      <c r="A344" s="10" t="str">
        <f>HYPERLINK("http://sigilathenaeum.tumblr.com/post/155994220046","Edward")</f>
        <v>Edward</v>
      </c>
    </row>
    <row r="345">
      <c r="A345" s="10" t="str">
        <f>HYPERLINK("http://sigilathenaeum.tumblr.com/post/158033512301","Eileen")</f>
        <v>Eileen</v>
      </c>
    </row>
    <row r="346">
      <c r="A346" s="10" t="str">
        <f>HYPERLINK("http://sigilathenaeum.tumblr.com/post/150513234910","Elaina")</f>
        <v>Elaina</v>
      </c>
    </row>
    <row r="347">
      <c r="A347" s="10" t="str">
        <f>HYPERLINK("http://sigilathenaeum.tumblr.com/post/158027722485","Elaine")</f>
        <v>Elaine</v>
      </c>
    </row>
    <row r="348">
      <c r="A348" s="10" t="str">
        <f>HYPERLINK("http://sigilathenaeum.tumblr.com/post/164257168038","Elan")</f>
        <v>Elan</v>
      </c>
      <c r="C348" s="18" t="s">
        <v>6</v>
      </c>
    </row>
    <row r="349">
      <c r="A349" s="10" t="str">
        <f>HYPERLINK("http://sigilathenaeum.tumblr.com/post/155413219212","Eleanor")</f>
        <v>Eleanor</v>
      </c>
    </row>
    <row r="350">
      <c r="A350" s="10" t="str">
        <f>HYPERLINK("http://sigilathenaeum.tumblr.com/post/143770449373","Elena")</f>
        <v>Elena</v>
      </c>
    </row>
    <row r="351">
      <c r="A351" s="10" t="str">
        <f>HYPERLINK("http://sigilathenaeum.tumblr.com/post/156911362872","Eli")</f>
        <v>Eli</v>
      </c>
    </row>
    <row r="352">
      <c r="A352" s="8" t="s">
        <v>1881</v>
      </c>
    </row>
    <row r="353">
      <c r="A353" s="10" t="str">
        <f>HYPERLINK("http://sigilathenaeum.tumblr.com/post/165367644520","Eliza")</f>
        <v>Eliza</v>
      </c>
      <c r="C353" s="18" t="s">
        <v>6</v>
      </c>
    </row>
    <row r="354">
      <c r="A354" s="8" t="s">
        <v>1882</v>
      </c>
    </row>
    <row r="355">
      <c r="A355" s="8" t="s">
        <v>1883</v>
      </c>
    </row>
    <row r="356">
      <c r="A356" s="10" t="str">
        <f>HYPERLINK("http://sigilathenaeum.tumblr.com/post/158029855739","Ellaniveyra")</f>
        <v>Ellaniveyra</v>
      </c>
    </row>
    <row r="357">
      <c r="A357" s="8" t="s">
        <v>1884</v>
      </c>
    </row>
    <row r="358">
      <c r="A358" s="8" t="s">
        <v>1885</v>
      </c>
    </row>
    <row r="359">
      <c r="A359" s="8" t="s">
        <v>1886</v>
      </c>
    </row>
    <row r="360">
      <c r="A360" s="8" t="s">
        <v>1887</v>
      </c>
    </row>
    <row r="361">
      <c r="A361" s="10" t="str">
        <f>HYPERLINK("http://sigilathenaeum.tumblr.com/post/153133002992","Ellis")</f>
        <v>Ellis</v>
      </c>
    </row>
    <row r="362">
      <c r="A362" s="8" t="s">
        <v>1888</v>
      </c>
    </row>
    <row r="363">
      <c r="A363" s="10" t="str">
        <f>HYPERLINK("http://sigilathenaeum.tumblr.com/post/154683663148","Elohim")</f>
        <v>Elohim</v>
      </c>
    </row>
    <row r="364">
      <c r="A364" s="8" t="s">
        <v>1889</v>
      </c>
    </row>
    <row r="365">
      <c r="A365" s="8" t="s">
        <v>1890</v>
      </c>
    </row>
    <row r="366">
      <c r="A366" s="8" t="s">
        <v>1891</v>
      </c>
    </row>
    <row r="367">
      <c r="A367" s="10" t="str">
        <f>HYPERLINK("http://sigilathenaeum.tumblr.com/post/160802971529","Emerald")</f>
        <v>Emerald</v>
      </c>
    </row>
    <row r="368">
      <c r="A368" s="10" t="str">
        <f>HYPERLINK("http://sigilathenaeum.tumblr.com/post/155995628214","Emerson")</f>
        <v>Emerson</v>
      </c>
    </row>
    <row r="369">
      <c r="A369" s="8" t="s">
        <v>1892</v>
      </c>
    </row>
    <row r="370">
      <c r="A370" s="8" t="s">
        <v>1893</v>
      </c>
    </row>
    <row r="371">
      <c r="A371" s="8" t="s">
        <v>1894</v>
      </c>
    </row>
    <row r="372">
      <c r="A372" s="8" t="s">
        <v>1895</v>
      </c>
    </row>
    <row r="373">
      <c r="A373" s="8" t="s">
        <v>1896</v>
      </c>
      <c r="C373" s="18" t="s">
        <v>6</v>
      </c>
    </row>
    <row r="374">
      <c r="A374" s="8" t="s">
        <v>1897</v>
      </c>
    </row>
    <row r="375">
      <c r="A375" s="10" t="str">
        <f>HYPERLINK("http://sigilathenaeum.tumblr.com/post/150609883984","Emmerich")</f>
        <v>Emmerich</v>
      </c>
    </row>
    <row r="376">
      <c r="A376" s="10" t="str">
        <f>HYPERLINK("http://sigilathenaeum.tumblr.com/post/156913516583","Emuishéré")</f>
        <v>Emuishéré</v>
      </c>
    </row>
    <row r="377">
      <c r="A377" s="10" t="str">
        <f>HYPERLINK("http://sigilathenaeum.tumblr.com/post/145195337361","Ender")</f>
        <v>Ender</v>
      </c>
    </row>
    <row r="378">
      <c r="A378" s="10" t="str">
        <f>HYPERLINK("http://sigilathenaeum.tumblr.com/post/154682249696","Entity")</f>
        <v>Entity</v>
      </c>
    </row>
    <row r="379">
      <c r="A379" s="10" t="str">
        <f>HYPERLINK("http://sigilathenaeum.tumblr.com/post/155457082789","Epiphany")</f>
        <v>Epiphany</v>
      </c>
    </row>
    <row r="380">
      <c r="A380" s="10" t="str">
        <f>HYPERLINK("http://sigilathenaeum.tumblr.com/post/144255074106","Eren")</f>
        <v>Eren</v>
      </c>
    </row>
    <row r="381">
      <c r="A381" s="10" t="str">
        <f>HYPERLINK("http://sigilathenaeum.tumblr.com/post/157959389382","Eric")</f>
        <v>Eric</v>
      </c>
      <c r="B381" s="10" t="str">
        <f>HYPERLINK("http://sigilathenaeum.tumblr.com/post/136757806082","Old Version")</f>
        <v>Old Version</v>
      </c>
    </row>
    <row r="382">
      <c r="A382" s="10" t="str">
        <f>HYPERLINK("http://sigilathenaeum.tumblr.com/post/165525501137","Erika")</f>
        <v>Erika</v>
      </c>
      <c r="C382" s="18" t="s">
        <v>6</v>
      </c>
    </row>
    <row r="383">
      <c r="A383" s="8" t="s">
        <v>1898</v>
      </c>
    </row>
    <row r="384">
      <c r="A384" s="10" t="str">
        <f>HYPERLINK("http://sigilathenaeum.tumblr.com/post/164253142056","Ethan")</f>
        <v>Ethan</v>
      </c>
      <c r="C384" s="18" t="s">
        <v>6</v>
      </c>
    </row>
    <row r="385">
      <c r="A385" s="10" t="str">
        <f>HYPERLINK("http://sigilathenaeum.tumblr.com/post/160804761050","Eula")</f>
        <v>Eula</v>
      </c>
    </row>
    <row r="386">
      <c r="A386" s="10" t="str">
        <f>HYPERLINK("http://sigilathenaeum.tumblr.com/post/160804761050","Eulália")</f>
        <v>Eulália</v>
      </c>
    </row>
    <row r="387">
      <c r="A387" s="10" t="str">
        <f>HYPERLINK("http://sigilathenaeum.tumblr.com/post/155454809528","Eureka")</f>
        <v>Eureka</v>
      </c>
    </row>
    <row r="388">
      <c r="A388" s="10" t="str">
        <f>HYPERLINK("http://sigilathenaeum.tumblr.com/post/153439094858","Evadora")</f>
        <v>Evadora</v>
      </c>
    </row>
    <row r="389">
      <c r="A389" s="10" t="str">
        <f>HYPERLINK("http://sigilathenaeum.tumblr.com/post/157956422251","Eve")</f>
        <v>Eve</v>
      </c>
    </row>
    <row r="390">
      <c r="A390" s="10" t="str">
        <f>HYPERLINK("http://sigilathenaeum.tumblr.com/post/169201168828","Ezra")</f>
        <v>Ezra</v>
      </c>
      <c r="C390" s="18" t="s">
        <v>6</v>
      </c>
    </row>
    <row r="391">
      <c r="A391" s="10" t="str">
        <f>HYPERLINK("http://sigilathenaeum.tumblr.com/post/157958919858","Fae")</f>
        <v>Fae</v>
      </c>
    </row>
    <row r="392">
      <c r="A392" s="8" t="s">
        <v>1899</v>
      </c>
    </row>
    <row r="393">
      <c r="A393" s="10" t="str">
        <f>HYPERLINK("http://sigilathenaeum.tumblr.com/post/173207220845/faith-avadonia-name-sigil-for-anonymous-sigil","Faith Avadonia")</f>
        <v>Faith Avadonia</v>
      </c>
      <c r="C393" s="18" t="s">
        <v>6</v>
      </c>
    </row>
    <row r="394">
      <c r="A394" s="10" t="str">
        <f>HYPERLINK("http://sigilathenaeum.tumblr.com/post/165343905541","Faith Megurina")</f>
        <v>Faith Megurina</v>
      </c>
      <c r="C394" s="18" t="s">
        <v>6</v>
      </c>
    </row>
    <row r="395">
      <c r="A395" s="8" t="s">
        <v>1900</v>
      </c>
    </row>
    <row r="396">
      <c r="A396" s="8" t="s">
        <v>1901</v>
      </c>
    </row>
    <row r="397">
      <c r="A397" s="10" t="str">
        <f>HYPERLINK("http://sigilathenaeum.tumblr.com/post/145185272573","Fawn")</f>
        <v>Fawn</v>
      </c>
    </row>
    <row r="398">
      <c r="A398" s="8" t="s">
        <v>1902</v>
      </c>
    </row>
    <row r="399">
      <c r="A399" s="10" t="str">
        <f>HYPERLINK("http://sigilathenaeum.tumblr.com/post/145693728058","Fianna")</f>
        <v>Fianna</v>
      </c>
    </row>
    <row r="400">
      <c r="A400" s="10" t="str">
        <f>HYPERLINK("http://sigilathenaeum.tumblr.com/post/169200118015","Fife")</f>
        <v>Fife</v>
      </c>
      <c r="C400" s="18" t="s">
        <v>6</v>
      </c>
    </row>
    <row r="401">
      <c r="A401" s="10" t="str">
        <f>HYPERLINK("http://sigilathenaeum.tumblr.com/post/169202704589","Finch")</f>
        <v>Finch</v>
      </c>
      <c r="C401" s="18" t="s">
        <v>6</v>
      </c>
    </row>
    <row r="402">
      <c r="A402" s="10" t="str">
        <f>HYPERLINK("http://sigilathenaeum.tumblr.com/post/158035102063","Finley")</f>
        <v>Finley</v>
      </c>
    </row>
    <row r="403">
      <c r="A403" s="10" t="str">
        <f>HYPERLINK("http://sigilathenaeum.tumblr.com/post/149819459985","Finn")</f>
        <v>Finn</v>
      </c>
    </row>
    <row r="404">
      <c r="A404" s="8" t="s">
        <v>1903</v>
      </c>
    </row>
    <row r="405">
      <c r="A405" s="10" t="str">
        <f>HYPERLINK("http://sigilathenaeum.tumblr.com/post/155455274309","Finnbar")</f>
        <v>Finnbar</v>
      </c>
    </row>
    <row r="406">
      <c r="A406" s="10" t="str">
        <f>HYPERLINK("http://sigilathenaeum.tumblr.com/post/153440635077","Fiona")</f>
        <v>Fiona</v>
      </c>
    </row>
    <row r="407">
      <c r="A407" s="8" t="s">
        <v>1904</v>
      </c>
    </row>
    <row r="408">
      <c r="A408" s="10" t="str">
        <f>HYPERLINK("http://sigilathenaeum.tumblr.com/post/156046773949","Flower")</f>
        <v>Flower</v>
      </c>
    </row>
    <row r="409">
      <c r="A409" s="8" t="s">
        <v>1905</v>
      </c>
    </row>
    <row r="410">
      <c r="A410" s="8" t="s">
        <v>1906</v>
      </c>
    </row>
    <row r="411">
      <c r="A411" s="10" t="str">
        <f>HYPERLINK("http://sigilathenaeum.tumblr.com/post/157962725109","Foxx")</f>
        <v>Foxx</v>
      </c>
    </row>
    <row r="412">
      <c r="A412" s="8" t="s">
        <v>1907</v>
      </c>
    </row>
    <row r="413">
      <c r="A413" s="10" t="str">
        <f>HYPERLINK("http://sigilathenaeum.tumblr.com/post/144258225012","Francesca")</f>
        <v>Francesca</v>
      </c>
    </row>
    <row r="414">
      <c r="A414" s="10" t="str">
        <f>HYPERLINK("http://sigilathenaeum.tumblr.com/post/156049281422","Frankie")</f>
        <v>Frankie</v>
      </c>
    </row>
    <row r="415">
      <c r="A415" s="8" t="s">
        <v>1908</v>
      </c>
    </row>
    <row r="416">
      <c r="A416" s="10" t="str">
        <f>HYPERLINK("http://sigilathenaeum.tumblr.com/post/176102993578","Gabriela")</f>
        <v>Gabriela</v>
      </c>
      <c r="C416" s="18" t="s">
        <v>6</v>
      </c>
    </row>
    <row r="417">
      <c r="A417" s="8" t="s">
        <v>1909</v>
      </c>
    </row>
    <row r="418">
      <c r="A418" s="10" t="str">
        <f>HYPERLINK("http://sigilathenaeum.tumblr.com/post/169282009461","Gabriel-Elo")</f>
        <v>Gabriel-Elo</v>
      </c>
      <c r="C418" s="18" t="s">
        <v>6</v>
      </c>
    </row>
    <row r="419">
      <c r="A419" s="8" t="s">
        <v>1910</v>
      </c>
    </row>
    <row r="420">
      <c r="A420" s="8" t="s">
        <v>1911</v>
      </c>
    </row>
    <row r="421">
      <c r="A421" s="10" t="str">
        <f>HYPERLINK("http://sigilathenaeum.tumblr.com/post/145692631356","Gavin")</f>
        <v>Gavin</v>
      </c>
    </row>
    <row r="422">
      <c r="A422" s="8" t="s">
        <v>1912</v>
      </c>
    </row>
    <row r="423">
      <c r="A423" s="8" t="s">
        <v>1913</v>
      </c>
    </row>
    <row r="424">
      <c r="A424" s="10" t="str">
        <f>HYPERLINK("http://sigilathenaeum.tumblr.com/post/154685579638","Genie")</f>
        <v>Genie</v>
      </c>
    </row>
    <row r="425">
      <c r="A425" s="8" t="s">
        <v>1914</v>
      </c>
    </row>
    <row r="426">
      <c r="A426" s="8" t="s">
        <v>1915</v>
      </c>
    </row>
    <row r="427">
      <c r="A427" s="10" t="str">
        <f>HYPERLINK("http://sigilathenaeum.tumblr.com/post/149810514927","Gigi")</f>
        <v>Gigi</v>
      </c>
    </row>
    <row r="428">
      <c r="A428" s="8" t="s">
        <v>1916</v>
      </c>
    </row>
    <row r="429">
      <c r="A429" s="8" t="s">
        <v>1917</v>
      </c>
    </row>
    <row r="430">
      <c r="A430" s="10" t="str">
        <f>HYPERLINK("http://sigilathenaeum.tumblr.com/post/149812054374","Gorse")</f>
        <v>Gorse</v>
      </c>
    </row>
    <row r="431">
      <c r="A431" s="8" t="s">
        <v>1918</v>
      </c>
    </row>
    <row r="432">
      <c r="A432" s="8" t="s">
        <v>1919</v>
      </c>
    </row>
    <row r="433">
      <c r="A433" s="8" t="s">
        <v>1920</v>
      </c>
    </row>
    <row r="434">
      <c r="A434" s="10" t="str">
        <f>HYPERLINK("http://sigilathenaeum.tumblr.com/post/153132498531","Gregory")</f>
        <v>Gregory</v>
      </c>
    </row>
    <row r="435">
      <c r="A435" s="8" t="s">
        <v>1921</v>
      </c>
    </row>
    <row r="436">
      <c r="A436" s="8" t="s">
        <v>1922</v>
      </c>
    </row>
    <row r="437">
      <c r="A437" s="10" t="str">
        <f>HYPERLINK("http://sigilathenaeum.tumblr.com/post/155460659302","Guadalupe")</f>
        <v>Guadalupe</v>
      </c>
    </row>
    <row r="438">
      <c r="A438" s="8" t="s">
        <v>1923</v>
      </c>
    </row>
    <row r="439">
      <c r="A439" s="8" t="s">
        <v>1924</v>
      </c>
    </row>
    <row r="440">
      <c r="A440" s="8" t="s">
        <v>1925</v>
      </c>
    </row>
    <row r="441">
      <c r="A441" s="8" t="s">
        <v>1926</v>
      </c>
    </row>
    <row r="442">
      <c r="A442" s="10" t="str">
        <f>HYPERLINK("http://sigilathenaeum.tumblr.com/post/144235998505","Hannah")</f>
        <v>Hannah</v>
      </c>
    </row>
    <row r="443">
      <c r="A443" s="8" t="s">
        <v>1927</v>
      </c>
    </row>
    <row r="444">
      <c r="A444" s="10" t="str">
        <f>HYPERLINK("http://sigilathenaeum.tumblr.com/post/155996786472","Harper")</f>
        <v>Harper</v>
      </c>
    </row>
    <row r="445">
      <c r="A445" s="10" t="str">
        <f>HYPERLINK("http://sigilathenaeum.tumblr.com/post/144254062100","Hayes")</f>
        <v>Hayes</v>
      </c>
    </row>
    <row r="446">
      <c r="A446" s="10" t="str">
        <f>HYPERLINK("http://sigilathenaeum.tumblr.com/post/153135492271","Hayli")</f>
        <v>Hayli</v>
      </c>
    </row>
    <row r="447">
      <c r="A447" s="10" t="str">
        <f>HYPERLINK("http://sigilathenaeum.tumblr.com/post/173272524099","Hazel")</f>
        <v>Hazel</v>
      </c>
      <c r="C447" s="18" t="s">
        <v>6</v>
      </c>
    </row>
    <row r="448">
      <c r="A448" s="8" t="s">
        <v>1928</v>
      </c>
    </row>
    <row r="449">
      <c r="A449" s="8" t="s">
        <v>1929</v>
      </c>
    </row>
    <row r="450">
      <c r="A450" s="10" t="str">
        <f>HYPERLINK("http://sigilathenaeum.tumblr.com/post/153444327172","Hedwyn")</f>
        <v>Hedwyn</v>
      </c>
    </row>
    <row r="451">
      <c r="A451" s="8" t="s">
        <v>525</v>
      </c>
    </row>
    <row r="452">
      <c r="A452" s="8" t="s">
        <v>1930</v>
      </c>
    </row>
    <row r="453">
      <c r="A453" s="10" t="str">
        <f>HYPERLINK("http://sigilathenaeum.tumblr.com/post/154686565814","Heléna")</f>
        <v>Heléna</v>
      </c>
    </row>
    <row r="454">
      <c r="A454" s="10" t="str">
        <f>HYPERLINK("http://sigilathenaeum.tumblr.com/post/169202704589","Hilary")</f>
        <v>Hilary</v>
      </c>
      <c r="C454" s="18" t="s">
        <v>6</v>
      </c>
    </row>
    <row r="455">
      <c r="A455" s="10" t="str">
        <f>HYPERLINK("http://sigilathenaeum.tumblr.com/post/157962231738","Hollis")</f>
        <v>Hollis</v>
      </c>
    </row>
    <row r="456">
      <c r="A456" s="10" t="str">
        <f>HYPERLINK("http://sigilathenaeum.tumblr.com/post/145194501689","Holly")</f>
        <v>Holly</v>
      </c>
    </row>
    <row r="457">
      <c r="A457" s="10" t="str">
        <f>HYPERLINK("http://sigilathenaeum.tumblr.com/post/165344352332","Henriette")</f>
        <v>Henriette</v>
      </c>
      <c r="C457" s="18" t="s">
        <v>6</v>
      </c>
    </row>
    <row r="458">
      <c r="A458" s="10" t="str">
        <f>HYPERLINK("http://sigilathenaeum.tumblr.com/post/183434802865","Henry")</f>
        <v>Henry</v>
      </c>
      <c r="C458" s="18" t="s">
        <v>6</v>
      </c>
    </row>
    <row r="459">
      <c r="A459" s="8" t="s">
        <v>1931</v>
      </c>
    </row>
    <row r="460">
      <c r="A460" s="10" t="str">
        <f>HYPERLINK("http://sigilathenaeum.tumblr.com/post/157962231738","Ilex")</f>
        <v>Ilex</v>
      </c>
    </row>
    <row r="461">
      <c r="A461" s="10" t="str">
        <f>HYPERLINK("http://sigilathenaeum.tumblr.com/post/149814972597","Io")</f>
        <v>Io</v>
      </c>
    </row>
    <row r="462">
      <c r="A462" s="10" t="str">
        <f>HYPERLINK("http://sigilathenaeum.tumblr.com/post/153433685288","Iris")</f>
        <v>Iris</v>
      </c>
    </row>
    <row r="463">
      <c r="A463" s="8" t="s">
        <v>1932</v>
      </c>
    </row>
    <row r="464">
      <c r="A464" s="8" t="s">
        <v>1933</v>
      </c>
    </row>
    <row r="465">
      <c r="A465" s="10" t="str">
        <f>HYPERLINK("http://sigilathenaeum.tumblr.com/post/155413724292","Isobel")</f>
        <v>Isobel</v>
      </c>
    </row>
    <row r="466">
      <c r="A466" s="10" t="str">
        <f>HYPERLINK("http://sigilathenaeum.tumblr.com/post/153436099776","Ivan")</f>
        <v>Ivan</v>
      </c>
    </row>
    <row r="467">
      <c r="A467" s="10" t="str">
        <f>HYPERLINK("http://sigilathenaeum.tumblr.com/post/153436099776","Ivy")</f>
        <v>Ivy</v>
      </c>
    </row>
    <row r="468">
      <c r="A468" s="8" t="s">
        <v>1934</v>
      </c>
    </row>
    <row r="469">
      <c r="A469" s="8" t="s">
        <v>1935</v>
      </c>
    </row>
    <row r="470">
      <c r="A470" s="10" t="str">
        <f>HYPERLINK("http://sigilathenaeum.tumblr.com/post/150639050347","Jack")</f>
        <v>Jack</v>
      </c>
    </row>
    <row r="471">
      <c r="A471" s="10" t="str">
        <f>HYPERLINK("http://sigilathenaeum.tumblr.com/post/173271752203","Jack Skellington")</f>
        <v>Jack Skellington</v>
      </c>
      <c r="C471" s="18" t="s">
        <v>6</v>
      </c>
    </row>
    <row r="472">
      <c r="A472" s="10" t="str">
        <f>HYPERLINK("http://sigilathenaeum.tumblr.com/post/150512238527","Jackson")</f>
        <v>Jackson</v>
      </c>
    </row>
    <row r="473">
      <c r="A473" s="8" t="s">
        <v>1936</v>
      </c>
    </row>
    <row r="474">
      <c r="A474" s="10" t="str">
        <f>HYPERLINK("http://sigilathenaeum.tumblr.com/post/156045203718","Jacqueline")</f>
        <v>Jacqueline</v>
      </c>
    </row>
    <row r="475">
      <c r="A475" s="8" t="s">
        <v>1937</v>
      </c>
    </row>
    <row r="476">
      <c r="A476" s="8" t="s">
        <v>1938</v>
      </c>
    </row>
    <row r="477">
      <c r="A477" s="8" t="s">
        <v>1939</v>
      </c>
    </row>
    <row r="478">
      <c r="A478" s="10" t="str">
        <f>HYPERLINK("http://sigilathenaeum.tumblr.com/post/150545337351","Jakeisha")</f>
        <v>Jakeisha</v>
      </c>
    </row>
    <row r="479">
      <c r="A479" s="8" t="s">
        <v>1940</v>
      </c>
    </row>
    <row r="480">
      <c r="A480" s="10" t="str">
        <f>HYPERLINK("http://sigilathenaeum.tumblr.com/post/173274416494","James-Elliot")</f>
        <v>James-Elliot</v>
      </c>
      <c r="C480" s="18" t="s">
        <v>6</v>
      </c>
    </row>
    <row r="481">
      <c r="A481" s="8" t="s">
        <v>1941</v>
      </c>
    </row>
    <row r="482">
      <c r="A482" s="8" t="s">
        <v>1942</v>
      </c>
    </row>
    <row r="483">
      <c r="A483" s="8" t="s">
        <v>1943</v>
      </c>
    </row>
    <row r="484">
      <c r="A484" s="10" t="str">
        <f>HYPERLINK("http://sigilathenaeum.tumblr.com/post/165525501137","Jared")</f>
        <v>Jared</v>
      </c>
      <c r="C484" s="18" t="s">
        <v>6</v>
      </c>
    </row>
    <row r="485">
      <c r="A485" s="8" t="s">
        <v>1944</v>
      </c>
    </row>
    <row r="486">
      <c r="A486" s="8" t="s">
        <v>1945</v>
      </c>
    </row>
    <row r="487">
      <c r="A487" s="10" t="str">
        <f>HYPERLINK("http://sigilathenaeum.tumblr.com/post/143780331653","Jax")</f>
        <v>Jax</v>
      </c>
    </row>
    <row r="488">
      <c r="A488" s="10" t="str">
        <f>HYPERLINK("http://sigilathenaeum.tumblr.com/post/153135997388","Jay")</f>
        <v>Jay</v>
      </c>
    </row>
    <row r="489">
      <c r="A489" s="8" t="s">
        <v>1946</v>
      </c>
    </row>
    <row r="490">
      <c r="A490" s="8" t="s">
        <v>1947</v>
      </c>
    </row>
    <row r="491">
      <c r="A491" s="8" t="s">
        <v>1948</v>
      </c>
    </row>
    <row r="492">
      <c r="A492" s="10" t="str">
        <f>HYPERLINK("http://sigilathenaeum.tumblr.com/post/155995336527","Jadelyn")</f>
        <v>Jadelyn</v>
      </c>
    </row>
    <row r="493">
      <c r="A493" s="10" t="str">
        <f>HYPERLINK("http://sigilathenaeum.tumblr.com/post/149808954535","Jaye")</f>
        <v>Jaye</v>
      </c>
    </row>
    <row r="494">
      <c r="A494" s="10" t="str">
        <f>HYPERLINK("http://sigilathenaeum.tumblr.com/post/143782877004","Jaylee")</f>
        <v>Jaylee</v>
      </c>
    </row>
    <row r="495">
      <c r="A495" s="10" t="str">
        <f>HYPERLINK("http://sigilathenaeum.tumblr.com/post/145711188211","Jay Ratri")</f>
        <v>Jay Ratri</v>
      </c>
    </row>
    <row r="496">
      <c r="A496" s="10" t="str">
        <f>HYPERLINK("http://sigilathenaeum.tumblr.com/post/144257160303","Jazmine")</f>
        <v>Jazmine</v>
      </c>
    </row>
    <row r="497">
      <c r="A497" s="10" t="str">
        <f>HYPERLINK("http://sigilathenaeum.tumblr.com/post/156909766859","Jelena")</f>
        <v>Jelena</v>
      </c>
    </row>
    <row r="498">
      <c r="A498" s="10" t="str">
        <f>HYPERLINK("http://sigilathenaeum.tumblr.com/post/156047181376","Jenks")</f>
        <v>Jenks</v>
      </c>
    </row>
    <row r="499">
      <c r="A499" s="8" t="s">
        <v>1949</v>
      </c>
    </row>
    <row r="500">
      <c r="A500" s="8" t="s">
        <v>1950</v>
      </c>
    </row>
    <row r="501">
      <c r="A501" s="8" t="s">
        <v>1951</v>
      </c>
    </row>
    <row r="502">
      <c r="A502" s="8" t="s">
        <v>1952</v>
      </c>
    </row>
    <row r="503">
      <c r="A503" s="10" t="str">
        <f>HYPERLINK("http://sigilathenaeum.tumblr.com/post/169282993139","Jersey")</f>
        <v>Jersey</v>
      </c>
      <c r="C503" s="18" t="s">
        <v>6</v>
      </c>
    </row>
    <row r="504">
      <c r="A504" s="10" t="str">
        <f>HYPERLINK("http://sigilathenaeum.tumblr.com/post/153438062070","Jesse")</f>
        <v>Jesse</v>
      </c>
    </row>
    <row r="505">
      <c r="A505" s="8" t="s">
        <v>1953</v>
      </c>
    </row>
    <row r="506">
      <c r="A506" s="10" t="str">
        <f>HYPERLINK("http://sigilathenaeum.tumblr.com/post/156906988804","Jesus")</f>
        <v>Jesus</v>
      </c>
    </row>
    <row r="507">
      <c r="A507" s="8" t="s">
        <v>1954</v>
      </c>
    </row>
    <row r="508">
      <c r="A508" s="8" t="s">
        <v>1955</v>
      </c>
    </row>
    <row r="509">
      <c r="A509" s="10" t="str">
        <f>HYPERLINK("http://sigilathenaeum.tumblr.com/post/158029353866","JoAnna")</f>
        <v>JoAnna</v>
      </c>
    </row>
    <row r="510">
      <c r="A510" s="10" t="str">
        <f>HYPERLINK("http://sigilathenaeum.tumblr.com/post/144239237096","Joe")</f>
        <v>Joe</v>
      </c>
    </row>
    <row r="511">
      <c r="A511" s="10" t="str">
        <f>HYPERLINK("http://sigilathenaeum.tumblr.com/post/150610460785","Joel")</f>
        <v>Joel</v>
      </c>
    </row>
    <row r="512">
      <c r="A512" s="10" t="str">
        <f>HYPERLINK("http://sigilathenaeum.tumblr.com/post/150637124018","Joey")</f>
        <v>Joey</v>
      </c>
    </row>
    <row r="513">
      <c r="A513" s="10" t="str">
        <f>HYPERLINK("http://sigilathenaeum.tumblr.com/post/145721645153","Johanna")</f>
        <v>Johanna</v>
      </c>
    </row>
    <row r="514">
      <c r="A514" s="8" t="s">
        <v>1956</v>
      </c>
    </row>
    <row r="515">
      <c r="A515" s="8" t="s">
        <v>1957</v>
      </c>
    </row>
    <row r="516">
      <c r="A516" s="8" t="s">
        <v>1958</v>
      </c>
    </row>
    <row r="517">
      <c r="A517" s="10" t="str">
        <f>HYPERLINK("http://sigilathenaeum.tumblr.com/post/155999201057","Jolie")</f>
        <v>Jolie</v>
      </c>
    </row>
    <row r="518">
      <c r="A518" s="8" t="s">
        <v>1959</v>
      </c>
    </row>
    <row r="519">
      <c r="A519" s="10" t="str">
        <f>HYPERLINK("http://sigilathenaeum.tumblr.com/post/145712187602","Jordana")</f>
        <v>Jordana</v>
      </c>
    </row>
    <row r="520">
      <c r="A520" s="10" t="str">
        <f>HYPERLINK("http://sigilathenaeum.tumblr.com/post/144239237096","Josef")</f>
        <v>Josef</v>
      </c>
    </row>
    <row r="521">
      <c r="A521" s="8" t="s">
        <v>1960</v>
      </c>
    </row>
    <row r="522">
      <c r="A522" s="10" t="str">
        <f>HYPERLINK("http://sigilathenaeum.tumblr.com/post/167356648436","Joshua")</f>
        <v>Joshua</v>
      </c>
      <c r="C522" s="18" t="s">
        <v>6</v>
      </c>
    </row>
    <row r="523">
      <c r="A523" s="8" t="s">
        <v>1961</v>
      </c>
    </row>
    <row r="524">
      <c r="A524" s="8" t="s">
        <v>1962</v>
      </c>
    </row>
    <row r="525">
      <c r="A525" s="8" t="s">
        <v>1963</v>
      </c>
    </row>
    <row r="526">
      <c r="A526" s="10" t="str">
        <f>HYPERLINK("http://sigilathenaeum.tumblr.com/post/160817928480","Jude")</f>
        <v>Jude</v>
      </c>
    </row>
    <row r="527">
      <c r="A527" s="8" t="s">
        <v>1964</v>
      </c>
    </row>
    <row r="528">
      <c r="A528" s="8" t="s">
        <v>1965</v>
      </c>
    </row>
    <row r="529">
      <c r="A529" s="10" t="str">
        <f>HYPERLINK("http://sigilathenaeum.tumblr.com/post/169240571137","Juliana")</f>
        <v>Juliana</v>
      </c>
      <c r="C529" s="18" t="s">
        <v>6</v>
      </c>
    </row>
    <row r="530">
      <c r="A530" s="8" t="s">
        <v>1966</v>
      </c>
    </row>
    <row r="531">
      <c r="A531" s="10" t="str">
        <f>HYPERLINK("http://sigilathenaeum.tumblr.com/post/150639050347","Juliet")</f>
        <v>Juliet</v>
      </c>
    </row>
    <row r="532">
      <c r="A532" s="10" t="str">
        <f>HYPERLINK("http://sigilathenaeum.tumblr.com/post/143762887315","Julieta")</f>
        <v>Julieta</v>
      </c>
    </row>
    <row r="533">
      <c r="A533" s="8" t="s">
        <v>1967</v>
      </c>
    </row>
    <row r="534">
      <c r="A534" s="10" t="str">
        <f>HYPERLINK("http://sigilathenaeum.tumblr.com/post/173275546353","Juniper")</f>
        <v>Juniper</v>
      </c>
      <c r="C534" s="18" t="s">
        <v>6</v>
      </c>
    </row>
    <row r="535">
      <c r="A535" s="10" t="str">
        <f>HYPERLINK("http://sigilathenaeum.tumblr.com/post/145178128335","Justess")</f>
        <v>Justess</v>
      </c>
    </row>
    <row r="536">
      <c r="A536" s="8" t="s">
        <v>1968</v>
      </c>
    </row>
    <row r="537">
      <c r="A537" s="10" t="str">
        <f>HYPERLINK("http://sigilathenaeum.tumblr.com/post/145182751775","Justine")</f>
        <v>Justine</v>
      </c>
    </row>
    <row r="538">
      <c r="A538" s="10" t="str">
        <f>HYPERLINK("http://sigilathenaeum.tumblr.com/post/158028245681","Jyn")</f>
        <v>Jyn</v>
      </c>
    </row>
    <row r="539">
      <c r="A539" s="10" t="str">
        <f>HYPERLINK("http://sigilathenaeum.tumblr.com/post/167354542883","Kadin")</f>
        <v>Kadin</v>
      </c>
      <c r="C539" s="18" t="s">
        <v>6</v>
      </c>
    </row>
    <row r="540">
      <c r="A540" s="8" t="s">
        <v>1969</v>
      </c>
    </row>
    <row r="541">
      <c r="A541" s="10" t="str">
        <f>HYPERLINK("http://sigilathenaeum.tumblr.com/post/169242067503","Kaelyn")</f>
        <v>Kaelyn</v>
      </c>
      <c r="C541" s="18" t="s">
        <v>6</v>
      </c>
    </row>
    <row r="542">
      <c r="A542" s="10" t="str">
        <f>HYPERLINK("http://sigilathenaeum.tumblr.com/post/150541692122","Kaerii")</f>
        <v>Kaerii</v>
      </c>
    </row>
    <row r="543">
      <c r="A543" s="10" t="str">
        <f>HYPERLINK("http://sigilathenaeum.tumblr.com/post/156905842327","Kahel")</f>
        <v>Kahel</v>
      </c>
    </row>
    <row r="544">
      <c r="A544" s="10" t="str">
        <f>HYPERLINK("http://sigilathenaeum.tumblr.com/post/145190268640","Kai")</f>
        <v>Kai</v>
      </c>
    </row>
    <row r="545">
      <c r="A545" s="8" t="s">
        <v>1970</v>
      </c>
    </row>
    <row r="546">
      <c r="A546" s="8" t="s">
        <v>1971</v>
      </c>
    </row>
    <row r="547">
      <c r="A547" s="8" t="s">
        <v>1972</v>
      </c>
    </row>
    <row r="548">
      <c r="A548" s="8" t="s">
        <v>1973</v>
      </c>
    </row>
    <row r="549">
      <c r="A549" s="10" t="str">
        <f>HYPERLINK("http://sigilathenaeum.tumblr.com/post/158036195239","Kamil")</f>
        <v>Kamil</v>
      </c>
    </row>
    <row r="550">
      <c r="A550" s="10" t="str">
        <f>HYPERLINK("http://sigilathenaeum.tumblr.com/post/145696699506","Karima")</f>
        <v>Karima</v>
      </c>
    </row>
    <row r="551">
      <c r="A551" s="10" t="str">
        <f>HYPERLINK("http://sigilathenaeum.tumblr.com/post/169242567114","Karitas")</f>
        <v>Karitas</v>
      </c>
      <c r="C551" s="18" t="s">
        <v>6</v>
      </c>
    </row>
    <row r="552">
      <c r="A552" s="10" t="str">
        <f>HYPERLINK("http://sigilathenaeum.tumblr.com/post/156051085359","Karkat")</f>
        <v>Karkat</v>
      </c>
    </row>
    <row r="553">
      <c r="A553" s="8" t="s">
        <v>1974</v>
      </c>
    </row>
    <row r="554">
      <c r="A554" s="10" t="str">
        <f>HYPERLINK("http://sigilathenaeum.tumblr.com/post/158031911804","Kasey")</f>
        <v>Kasey</v>
      </c>
    </row>
    <row r="555">
      <c r="A555" s="8" t="s">
        <v>1975</v>
      </c>
    </row>
    <row r="556">
      <c r="A556" s="10" t="str">
        <f>HYPERLINK("http://sigilathenaeum.tumblr.com/post/153137533104","Kat")</f>
        <v>Kat</v>
      </c>
    </row>
    <row r="557">
      <c r="A557" s="10" t="str">
        <f>HYPERLINK("http://sigilathenaeum.tumblr.com/post/181530207912","Kate")</f>
        <v>Kate</v>
      </c>
      <c r="C557" s="18" t="s">
        <v>6</v>
      </c>
    </row>
    <row r="558">
      <c r="A558" s="10" t="str">
        <f>HYPERLINK("http://sigilathenaeum.tumblr.com/post/173208029351/katelyn-name-sigil-for-anonymous-sigil","Katelyn")</f>
        <v>Katelyn</v>
      </c>
      <c r="C558" s="18" t="s">
        <v>6</v>
      </c>
    </row>
    <row r="559">
      <c r="A559" s="10" t="str">
        <f>HYPERLINK("http://sigilathenaeum.tumblr.com/post/150509512082","Kateri")</f>
        <v>Kateri</v>
      </c>
    </row>
    <row r="560">
      <c r="A560" s="8" t="s">
        <v>1976</v>
      </c>
    </row>
    <row r="561">
      <c r="A561" s="10" t="str">
        <f>HYPERLINK("http://sigilathenaeum.tumblr.com/post/157960360863","Kathleen")</f>
        <v>Kathleen</v>
      </c>
    </row>
    <row r="562">
      <c r="A562" s="8" t="s">
        <v>1977</v>
      </c>
    </row>
    <row r="563">
      <c r="A563" s="10" t="str">
        <f>HYPERLINK("http://sigilathenaeum.tumblr.com/post/157956422251","Katie")</f>
        <v>Katie</v>
      </c>
    </row>
    <row r="564">
      <c r="A564" s="10" t="str">
        <f>HYPERLINK("http://sigilathenaeum.tumblr.com/post/153140143649","Katrien")</f>
        <v>Katrien</v>
      </c>
    </row>
    <row r="565">
      <c r="A565" s="8" t="s">
        <v>1978</v>
      </c>
    </row>
    <row r="566">
      <c r="A566" s="10" t="str">
        <f>HYPERLINK("http://sigilathenaeum.tumblr.com/post/155416218712","Kay")</f>
        <v>Kay</v>
      </c>
    </row>
    <row r="567">
      <c r="A567" s="8" t="s">
        <v>1979</v>
      </c>
    </row>
    <row r="568">
      <c r="A568" s="8" t="s">
        <v>1980</v>
      </c>
    </row>
    <row r="569">
      <c r="A569" s="10" t="str">
        <f>HYPERLINK("http://sigilathenaeum.tumblr.com/post/145723878047","Kayley")</f>
        <v>Kayley</v>
      </c>
    </row>
    <row r="570">
      <c r="A570" s="8" t="s">
        <v>1981</v>
      </c>
    </row>
    <row r="571">
      <c r="A571" s="8" t="s">
        <v>1982</v>
      </c>
    </row>
    <row r="572">
      <c r="A572" s="10" t="str">
        <f>HYPERLINK("http://sigilathenaeum.tumblr.com/post/155414209679","Kei")</f>
        <v>Kei</v>
      </c>
    </row>
    <row r="573">
      <c r="A573" s="10" t="str">
        <f>HYPERLINK("http://sigilathenaeum.tumblr.com/post/156901241630","Keirice")</f>
        <v>Keirice</v>
      </c>
    </row>
    <row r="574">
      <c r="A574" s="8" t="s">
        <v>1983</v>
      </c>
    </row>
    <row r="575">
      <c r="A575" s="10" t="str">
        <f>HYPERLINK("http://sigilathenaeum.tumblr.com/post/150540153039","Kelly")</f>
        <v>Kelly</v>
      </c>
    </row>
    <row r="576">
      <c r="A576" s="10" t="str">
        <f>HYPERLINK("http://sigilathenaeum.tumblr.com/post/154687055778","Kellyn")</f>
        <v>Kellyn</v>
      </c>
    </row>
    <row r="577">
      <c r="A577" s="8" t="s">
        <v>1984</v>
      </c>
    </row>
    <row r="578">
      <c r="A578" s="8" t="s">
        <v>1985</v>
      </c>
    </row>
    <row r="579">
      <c r="A579" s="8" t="s">
        <v>1986</v>
      </c>
    </row>
    <row r="580">
      <c r="A580" s="10" t="str">
        <f>HYPERLINK("http://sigilathenaeum.tumblr.com/post/155998890646","Kermes")</f>
        <v>Kermes</v>
      </c>
    </row>
    <row r="581">
      <c r="A581" s="10" t="str">
        <f>HYPERLINK("http://sigilathenaeum.tumblr.com/post/164254710083","Kiaer")</f>
        <v>Kiaer</v>
      </c>
      <c r="C581" s="18" t="s">
        <v>6</v>
      </c>
    </row>
    <row r="582">
      <c r="A582" s="10" t="str">
        <f>HYPERLINK("http://sigilathenaeum.tumblr.com/post/143765287209","Kianna")</f>
        <v>Kianna</v>
      </c>
    </row>
    <row r="583">
      <c r="A583" s="10" t="str">
        <f>HYPERLINK("http://sigilathenaeum.tumblr.com/post/155414209679","Kibo")</f>
        <v>Kibo</v>
      </c>
    </row>
    <row r="584">
      <c r="A584" s="8" t="s">
        <v>1987</v>
      </c>
    </row>
    <row r="585">
      <c r="A585" s="8" t="s">
        <v>1988</v>
      </c>
    </row>
    <row r="586">
      <c r="A586" s="8" t="s">
        <v>1989</v>
      </c>
    </row>
    <row r="587">
      <c r="A587" s="8" t="s">
        <v>1990</v>
      </c>
    </row>
    <row r="588">
      <c r="A588" s="10" t="str">
        <f>HYPERLINK("http://sigilathenaeum.tumblr.com/post/157959882064","Kirby")</f>
        <v>Kirby</v>
      </c>
    </row>
    <row r="589">
      <c r="A589" s="8" t="s">
        <v>1991</v>
      </c>
    </row>
    <row r="590">
      <c r="A590" s="10" t="str">
        <f>HYPERLINK("http://sigilathenaeum.tumblr.com/post/155994495775","Kith")</f>
        <v>Kith</v>
      </c>
    </row>
    <row r="591">
      <c r="A591" s="10" t="str">
        <f>HYPERLINK("http://sigilathenaeum.tumblr.com/post/155411560752","Kitty")</f>
        <v>Kitty</v>
      </c>
    </row>
    <row r="592">
      <c r="A592" s="10" t="str">
        <f>HYPERLINK("http://sigilathenaeum.tumblr.com/post/153443799132","Klaus")</f>
        <v>Klaus</v>
      </c>
    </row>
    <row r="593">
      <c r="A593" s="10" t="str">
        <f>HYPERLINK("http://sigilathenaeum.tumblr.com/post/167354542883","Kole")</f>
        <v>Kole</v>
      </c>
      <c r="C593" s="18" t="s">
        <v>6</v>
      </c>
    </row>
    <row r="594">
      <c r="A594" s="10" t="str">
        <f>HYPERLINK("http://sigilathenaeum.tumblr.com/post/167317290806","Kore")</f>
        <v>Kore</v>
      </c>
      <c r="C594" s="18" t="s">
        <v>6</v>
      </c>
    </row>
    <row r="595">
      <c r="A595" s="10" t="str">
        <f>HYPERLINK("http://sigilathenaeum.tumblr.com/post/173209607375/korin-name-sigil-for-anonymous-sigil-masterlist","Korin")</f>
        <v>Korin</v>
      </c>
      <c r="C595" s="18" t="s">
        <v>6</v>
      </c>
    </row>
    <row r="596">
      <c r="A596" s="10" t="str">
        <f>HYPERLINK("http://sigilathenaeum.tumblr.com/post/145719435100","Korn")</f>
        <v>Korn</v>
      </c>
    </row>
    <row r="597">
      <c r="A597" s="8" t="s">
        <v>1992</v>
      </c>
    </row>
    <row r="598">
      <c r="A598" s="8" t="s">
        <v>1993</v>
      </c>
    </row>
    <row r="599">
      <c r="A599" s="8" t="s">
        <v>1994</v>
      </c>
    </row>
    <row r="600">
      <c r="A600" s="8" t="s">
        <v>1995</v>
      </c>
    </row>
    <row r="601">
      <c r="A601" s="8" t="s">
        <v>1996</v>
      </c>
    </row>
    <row r="602">
      <c r="A602" s="8" t="s">
        <v>1997</v>
      </c>
    </row>
    <row r="603">
      <c r="A603" s="10" t="str">
        <f>HYPERLINK("http://sigilathenaeum.tumblr.com/post/153132013819","Krystle")</f>
        <v>Krystle</v>
      </c>
    </row>
    <row r="604">
      <c r="A604" s="10" t="str">
        <f>HYPERLINK("http://sigilathenaeum.tumblr.com/post/157961294706","Kurt")</f>
        <v>Kurt</v>
      </c>
    </row>
    <row r="605">
      <c r="A605" s="10" t="str">
        <f>HYPERLINK("http://sigilathenaeum.tumblr.com/post/143782312275","Kyle")</f>
        <v>Kyle</v>
      </c>
    </row>
    <row r="606">
      <c r="A606" s="8" t="s">
        <v>1998</v>
      </c>
    </row>
    <row r="607">
      <c r="A607" s="8" t="s">
        <v>1999</v>
      </c>
    </row>
    <row r="608">
      <c r="A608" s="10" t="str">
        <f>HYPERLINK("http://sigilathenaeum.tumblr.com/post/153133984868","Kyo-Wisteria")</f>
        <v>Kyo-Wisteria</v>
      </c>
    </row>
    <row r="609">
      <c r="A609" s="10" t="str">
        <f>HYPERLINK("http://sigilathenaeum.tumblr.com/post/143759285478","Kyra")</f>
        <v>Kyra</v>
      </c>
    </row>
    <row r="610">
      <c r="A610" s="10" t="str">
        <f>HYPERLINK("http://sigilathenaeum.tumblr.com/post/164256872236","Lab")</f>
        <v>Lab</v>
      </c>
      <c r="C610" s="18" t="s">
        <v>6</v>
      </c>
    </row>
    <row r="611">
      <c r="A611" s="8" t="s">
        <v>2000</v>
      </c>
    </row>
    <row r="612">
      <c r="A612" s="8" t="s">
        <v>2001</v>
      </c>
    </row>
    <row r="613">
      <c r="A613" s="10" t="str">
        <f>HYPERLINK("http://sigilathenaeum.tumblr.com/post/158038557179","Lalita")</f>
        <v>Lalita</v>
      </c>
    </row>
    <row r="614">
      <c r="A614" s="8" t="s">
        <v>2002</v>
      </c>
    </row>
    <row r="615">
      <c r="A615" s="10" t="str">
        <f>HYPERLINK("http://sigilathenaeum.tumblr.com/post/169203233108","Lana")</f>
        <v>Lana</v>
      </c>
      <c r="C615" s="18" t="s">
        <v>6</v>
      </c>
    </row>
    <row r="616">
      <c r="A616" s="10" t="str">
        <f>HYPERLINK("http://sigilathenaeum.tumblr.com/post/155995048484","Lara")</f>
        <v>Lara</v>
      </c>
    </row>
    <row r="617">
      <c r="A617" s="8" t="s">
        <v>2003</v>
      </c>
    </row>
    <row r="618">
      <c r="A618" s="10" t="str">
        <f>HYPERLINK("http://sigilathenaeum.tumblr.com/post/150514720660","Laura")</f>
        <v>Laura</v>
      </c>
    </row>
    <row r="619">
      <c r="A619" s="8" t="s">
        <v>2004</v>
      </c>
    </row>
    <row r="620">
      <c r="A620" s="10" t="str">
        <f>HYPERLINK("http://sigilathenaeum.tumblr.com/post/156905278705","Lavender")</f>
        <v>Lavender</v>
      </c>
    </row>
    <row r="621">
      <c r="A621" s="10" t="str">
        <f>HYPERLINK("http://sigilathenaeum.tumblr.com/post/143778668876","Laverna")</f>
        <v>Laverna</v>
      </c>
    </row>
    <row r="622">
      <c r="A622" s="10" t="str">
        <f>HYPERLINK("http://sigilathenaeum.tumblr.com/post/156044427513","Laye")</f>
        <v>Laye</v>
      </c>
    </row>
    <row r="623">
      <c r="A623" s="8" t="s">
        <v>2005</v>
      </c>
    </row>
    <row r="624">
      <c r="A624" s="8" t="s">
        <v>2006</v>
      </c>
    </row>
    <row r="625">
      <c r="A625" s="8" t="s">
        <v>2007</v>
      </c>
    </row>
    <row r="626">
      <c r="A626" s="10" t="str">
        <f>HYPERLINK("http://sigilathenaeum.tumblr.com/post/153448416138","Leila")</f>
        <v>Leila</v>
      </c>
    </row>
    <row r="627">
      <c r="A627" s="10" t="str">
        <f>HYPERLINK("http://sigilathenaeum.tumblr.com/post/173270942655","Lelly")</f>
        <v>Lelly</v>
      </c>
      <c r="C627" s="18" t="s">
        <v>6</v>
      </c>
    </row>
    <row r="628">
      <c r="A628" s="8" t="s">
        <v>2008</v>
      </c>
    </row>
    <row r="629">
      <c r="A629" s="10" t="str">
        <f>HYPERLINK("http://sigilathenaeum.tumblr.com/post/145176974150","Leniad Piscesin")</f>
        <v>Leniad Piscesin</v>
      </c>
    </row>
    <row r="630">
      <c r="A630" s="8" t="s">
        <v>2009</v>
      </c>
    </row>
    <row r="631">
      <c r="A631" s="10" t="str">
        <f>HYPERLINK("http://sigilathenaeum.tumblr.com/post/156049705525","Leona")</f>
        <v>Leona</v>
      </c>
    </row>
    <row r="632">
      <c r="A632" s="10" t="str">
        <f>HYPERLINK("http://sigilathenaeum.tumblr.com/post/165369169769","Leonard")</f>
        <v>Leonard</v>
      </c>
      <c r="C632" s="18" t="s">
        <v>6</v>
      </c>
    </row>
    <row r="633">
      <c r="A633" s="10" t="str">
        <f>HYPERLINK("http://sigilathenaeum.tumblr.com/post/156911928616","Léopold")</f>
        <v>Léopold</v>
      </c>
    </row>
    <row r="634">
      <c r="A634" s="8" t="s">
        <v>2010</v>
      </c>
    </row>
    <row r="635">
      <c r="A635" s="8" t="s">
        <v>2011</v>
      </c>
    </row>
    <row r="636">
      <c r="A636" s="10" t="str">
        <f>HYPERLINK("http://sigilathenaeum.tumblr.com/post/167315899192","Lex")</f>
        <v>Lex</v>
      </c>
      <c r="C636" s="18" t="s">
        <v>6</v>
      </c>
    </row>
    <row r="637">
      <c r="A637" s="10" t="str">
        <f>HYPERLINK("http://sigilathenaeum.tumblr.com/post/160803670877","Leyvis")</f>
        <v>Leyvis</v>
      </c>
    </row>
    <row r="638">
      <c r="A638" s="10" t="str">
        <f>HYPERLINK("http://sigilathenaeum.tumblr.com/post/149809740089","Li")</f>
        <v>Li</v>
      </c>
    </row>
    <row r="639">
      <c r="A639" s="10" t="str">
        <f>HYPERLINK("http://sigilathenaeum.tumblr.com/post/149815695816","Liam")</f>
        <v>Liam</v>
      </c>
    </row>
    <row r="640">
      <c r="A640" s="8" t="s">
        <v>2012</v>
      </c>
    </row>
    <row r="641">
      <c r="A641" s="10" t="str">
        <f>HYPERLINK("http://sigilathenaeum.tumblr.com/post/156901795862","Liekki")</f>
        <v>Liekki</v>
      </c>
    </row>
    <row r="642">
      <c r="A642" s="10" t="str">
        <f>HYPERLINK("http://sigilathenaeum.tumblr.com/post/145718352432","Lilith")</f>
        <v>Lilith</v>
      </c>
    </row>
    <row r="643">
      <c r="A643" s="8" t="s">
        <v>2013</v>
      </c>
    </row>
    <row r="644">
      <c r="A644" s="10" t="str">
        <f>HYPERLINK("http://sigilathenaeum.tumblr.com/post/156904680062","Lilly")</f>
        <v>Lilly</v>
      </c>
    </row>
    <row r="645">
      <c r="A645" s="10" t="str">
        <f>HYPERLINK("http://sigilathenaeum.tumblr.com/post/164253394921","Lillybell Fairfoot")</f>
        <v>Lillybell Fairfoot</v>
      </c>
      <c r="C645" s="18" t="s">
        <v>6</v>
      </c>
    </row>
    <row r="646">
      <c r="A646" s="10" t="str">
        <f>HYPERLINK("http://sigilathenaeum.tumblr.com/post/143776661672","Lily")</f>
        <v>Lily</v>
      </c>
    </row>
    <row r="647">
      <c r="A647" s="8" t="s">
        <v>2014</v>
      </c>
    </row>
    <row r="648">
      <c r="A648" s="8" t="s">
        <v>2015</v>
      </c>
    </row>
    <row r="649">
      <c r="A649" s="8" t="s">
        <v>2016</v>
      </c>
    </row>
    <row r="650">
      <c r="A650" s="10" t="str">
        <f>HYPERLINK("http://sigilathenaeum.tumblr.com/post/155995903018","Link")</f>
        <v>Link</v>
      </c>
    </row>
    <row r="651">
      <c r="A651" s="8" t="s">
        <v>2017</v>
      </c>
    </row>
    <row r="652">
      <c r="A652" s="8" t="s">
        <v>2018</v>
      </c>
    </row>
    <row r="653">
      <c r="A653" s="10" t="str">
        <f>HYPERLINK("http://sigilathenaeum.tumblr.com/post/157988910152","Llallita")</f>
        <v>Llallita</v>
      </c>
    </row>
    <row r="654">
      <c r="A654" s="8" t="s">
        <v>2019</v>
      </c>
    </row>
    <row r="655">
      <c r="A655" s="10" t="str">
        <f>HYPERLINK("http://sigilathenaeum.tumblr.com/post/150606424522","Loki")</f>
        <v>Loki</v>
      </c>
    </row>
    <row r="656">
      <c r="A656" s="10" t="str">
        <f>HYPERLINK("http://sigilathenaeum.tumblr.com/post/144238548628","Lolli Tai")</f>
        <v>Lolli Tai</v>
      </c>
    </row>
    <row r="657">
      <c r="A657" s="10" t="str">
        <f>HYPERLINK("http://sigilathenaeum.tumblr.com/post/153139088012","Lore")</f>
        <v>Lore</v>
      </c>
    </row>
    <row r="658">
      <c r="A658" s="10" t="str">
        <f>HYPERLINK("sigilathenaeum.tumblr.com/post/169240066673","Lorelei")</f>
        <v>Lorelei</v>
      </c>
      <c r="C658" s="18" t="s">
        <v>6</v>
      </c>
    </row>
    <row r="659">
      <c r="A659" s="10" t="str">
        <f>HYPERLINK("http://sigilathenaeum.tumblr.com/post/156909766859","Lorette")</f>
        <v>Lorette</v>
      </c>
    </row>
    <row r="660">
      <c r="A660" s="8" t="s">
        <v>2020</v>
      </c>
    </row>
    <row r="661">
      <c r="A661" s="8" t="s">
        <v>2021</v>
      </c>
    </row>
    <row r="662">
      <c r="A662" s="10" t="str">
        <f>HYPERLINK("http://sigilathenaeum.tumblr.com/post/154682714903","Luana")</f>
        <v>Luana</v>
      </c>
    </row>
    <row r="663">
      <c r="A663" s="8" t="s">
        <v>2022</v>
      </c>
    </row>
    <row r="664">
      <c r="A664" s="8" t="s">
        <v>2023</v>
      </c>
    </row>
    <row r="665">
      <c r="A665" s="8" t="s">
        <v>2024</v>
      </c>
    </row>
    <row r="666">
      <c r="A666" s="11" t="s">
        <v>2025</v>
      </c>
      <c r="C666" s="18" t="s">
        <v>6</v>
      </c>
    </row>
    <row r="667">
      <c r="A667" s="10" t="str">
        <f>HYPERLINK("http://sigilathenaeum.tumblr.com/post/160819991642","Lucjan")</f>
        <v>Lucjan</v>
      </c>
    </row>
    <row r="668">
      <c r="A668" s="10" t="str">
        <f>HYPERLINK("http://sigilathenaeum.tumblr.com/post/153139624526","Lucy")</f>
        <v>Lucy</v>
      </c>
    </row>
    <row r="669">
      <c r="A669" s="8" t="s">
        <v>2026</v>
      </c>
    </row>
    <row r="670">
      <c r="A670" s="8" t="s">
        <v>2027</v>
      </c>
    </row>
    <row r="671">
      <c r="A671" s="10" t="str">
        <f>HYPERLINK("http://sigilathenaeum.tumblr.com/post/150541167710","Lula")</f>
        <v>Lula</v>
      </c>
    </row>
    <row r="672">
      <c r="A672" s="8" t="s">
        <v>2028</v>
      </c>
    </row>
    <row r="673">
      <c r="A673" s="10" t="str">
        <f>HYPERLINK("http://sigilathenaeum.tumblr.com/post/154682714903","LunaKing")</f>
        <v>LunaKing</v>
      </c>
    </row>
    <row r="674">
      <c r="A674" s="10" t="str">
        <f>HYPERLINK("http://sigilathenaeum.tumblr.com/post/164256054813","Luna Silvermoon")</f>
        <v>Luna Silvermoon</v>
      </c>
      <c r="C674" s="18" t="s">
        <v>6</v>
      </c>
    </row>
    <row r="675">
      <c r="A675" s="8" t="s">
        <v>2029</v>
      </c>
    </row>
    <row r="676">
      <c r="A676" s="10" t="str">
        <f>HYPERLINK("http://sigilathenaeum.tumblr.com/post/144252054158","Lynn")</f>
        <v>Lynn</v>
      </c>
    </row>
    <row r="677">
      <c r="A677" s="8" t="s">
        <v>2030</v>
      </c>
    </row>
    <row r="678">
      <c r="A678" s="8" t="s">
        <v>2031</v>
      </c>
    </row>
    <row r="679">
      <c r="A679" s="10" t="str">
        <f>HYPERLINK("http://sigilathenaeum.tumblr.com/post/155997420454","Mabel")</f>
        <v>Mabel</v>
      </c>
    </row>
    <row r="680">
      <c r="A680" s="10" t="str">
        <f>HYPERLINK("http://sigilathenaeum.tumblr.com/post/153443281254","Macey")</f>
        <v>Macey</v>
      </c>
    </row>
    <row r="681">
      <c r="A681" s="10" t="str">
        <f>HYPERLINK("http://sigilathenaeum.tumblr.com/post/156910293964","Mackenzie")</f>
        <v>Mackenzie</v>
      </c>
    </row>
    <row r="682">
      <c r="A682" s="8" t="s">
        <v>2032</v>
      </c>
    </row>
    <row r="683">
      <c r="A683" s="8" t="s">
        <v>2033</v>
      </c>
    </row>
    <row r="684">
      <c r="A684" s="8" t="s">
        <v>2034</v>
      </c>
    </row>
    <row r="685">
      <c r="A685" s="10" t="str">
        <f>HYPERLINK("http://sigilathenaeum.tumblr.com/post/150511690076","Maebee")</f>
        <v>Maebee</v>
      </c>
    </row>
    <row r="686">
      <c r="A686" s="8" t="s">
        <v>2035</v>
      </c>
    </row>
    <row r="687">
      <c r="A687" s="10" t="str">
        <f>HYPERLINK("http://sigilathenaeum.tumblr.com/post/156912979143","Makaria Phoenix Haides")</f>
        <v>Makaria Phoenix Haides</v>
      </c>
    </row>
    <row r="688">
      <c r="A688" s="10" t="str">
        <f>HYPERLINK("http://sigilathenaeum.tumblr.com/post/173209208253/makaylah-name-sigil-watercolorautumn01-sigil","Makaylah")</f>
        <v>Makaylah</v>
      </c>
      <c r="C688" s="18" t="s">
        <v>6</v>
      </c>
    </row>
    <row r="689">
      <c r="A689" s="8" t="s">
        <v>2036</v>
      </c>
    </row>
    <row r="690">
      <c r="A690" s="10" t="str">
        <f>HYPERLINK("http://sigilathenaeum.tumblr.com/post/145241976531","Mala Niña")</f>
        <v>Mala Niña</v>
      </c>
    </row>
    <row r="691">
      <c r="A691" s="10" t="str">
        <f>HYPERLINK("http://sigilathenaeum.tumblr.com/post/149817922786","Malcolm")</f>
        <v>Malcolm</v>
      </c>
    </row>
    <row r="692">
      <c r="A692" s="10" t="str">
        <f>HYPERLINK("http://sigilathenaeum.tumblr.com/post/145234661573","Malika")</f>
        <v>Malika</v>
      </c>
    </row>
    <row r="693">
      <c r="A693" s="8" t="s">
        <v>2037</v>
      </c>
    </row>
    <row r="694">
      <c r="A694" s="10" t="str">
        <f>HYPERLINK("http://sigilathenaeum.tumblr.com/post/156048842618","Malu")</f>
        <v>Malu</v>
      </c>
    </row>
    <row r="695">
      <c r="A695" s="8" t="s">
        <v>2038</v>
      </c>
    </row>
    <row r="696">
      <c r="A696" s="8" t="s">
        <v>2039</v>
      </c>
    </row>
    <row r="697">
      <c r="A697" s="10" t="str">
        <f>HYPERLINK("http://sigilathenaeum.tumblr.com/post/167356235532","Mara")</f>
        <v>Mara</v>
      </c>
      <c r="C697" s="18" t="s">
        <v>6</v>
      </c>
    </row>
    <row r="698">
      <c r="A698" s="8" t="s">
        <v>2040</v>
      </c>
    </row>
    <row r="699">
      <c r="A699" s="8" t="s">
        <v>2041</v>
      </c>
    </row>
    <row r="700">
      <c r="A700" s="8" t="s">
        <v>2042</v>
      </c>
    </row>
    <row r="701">
      <c r="A701" s="10" t="str">
        <f>HYPERLINK("http://sigilathenaeum.tumblr.com/post/156909766859","Margot")</f>
        <v>Margot</v>
      </c>
    </row>
    <row r="702">
      <c r="A702" s="8" t="s">
        <v>2043</v>
      </c>
    </row>
    <row r="703">
      <c r="A703" s="8" t="s">
        <v>2044</v>
      </c>
    </row>
    <row r="704">
      <c r="A704" s="10" t="str">
        <f>HYPERLINK("http://sigilathenaeum.tumblr.com/post/173206471692/maria-alexandra-name-sigil-for-anonymous-sigil","Maria Alexandra")</f>
        <v>Maria Alexandra</v>
      </c>
      <c r="C704" s="18" t="s">
        <v>6</v>
      </c>
    </row>
    <row r="705">
      <c r="A705" s="8" t="s">
        <v>2045</v>
      </c>
    </row>
    <row r="706">
      <c r="A706" s="10" t="str">
        <f>HYPERLINK("http://sigilathenaeum.tumblr.com/post/150511690076","Mariah")</f>
        <v>Mariah</v>
      </c>
    </row>
    <row r="707">
      <c r="A707" s="8" t="s">
        <v>2046</v>
      </c>
    </row>
    <row r="708">
      <c r="A708" s="8" t="s">
        <v>2047</v>
      </c>
    </row>
    <row r="709">
      <c r="A709" s="8" t="s">
        <v>2048</v>
      </c>
    </row>
    <row r="710">
      <c r="A710" s="8" t="s">
        <v>2049</v>
      </c>
    </row>
    <row r="711">
      <c r="A711" s="10" t="str">
        <f>HYPERLINK("http://sigilathenaeum.tumblr.com/post/169199596694","Marilee")</f>
        <v>Marilee</v>
      </c>
      <c r="C711" s="18" t="s">
        <v>6</v>
      </c>
    </row>
    <row r="712">
      <c r="A712" s="8" t="s">
        <v>2050</v>
      </c>
    </row>
    <row r="713">
      <c r="A713" s="10" t="str">
        <f>HYPERLINK("http://sigilathenaeum.tumblr.com/post/154695745650","Mariska")</f>
        <v>Mariska</v>
      </c>
    </row>
    <row r="714">
      <c r="A714" s="10" t="str">
        <f>HYPERLINK("http://sigilathenaeum.tumblr.com/post/155411698263","Markella")</f>
        <v>Markella</v>
      </c>
    </row>
    <row r="715">
      <c r="A715" s="10" t="str">
        <f>HYPERLINK("http://sigilathenaeum.tumblr.com/post/145195337361","Maron")</f>
        <v>Maron</v>
      </c>
    </row>
    <row r="716">
      <c r="A716" s="10" t="str">
        <f>HYPERLINK("http://sigilathenaeum.tumblr.com/post/160838392687","Marquez")</f>
        <v>Marquez</v>
      </c>
    </row>
    <row r="717">
      <c r="A717" s="10" t="str">
        <f>HYPERLINK("http://sigilathenaeum.tumblr.com/post/155456176778","Marrok")</f>
        <v>Marrok</v>
      </c>
    </row>
    <row r="718">
      <c r="A718" s="10" t="str">
        <f>HYPERLINK("http://sigilathenaeum.tumblr.com/post/157985102773","Marshall")</f>
        <v>Marshall</v>
      </c>
    </row>
    <row r="719">
      <c r="A719" s="8" t="s">
        <v>2051</v>
      </c>
    </row>
    <row r="720">
      <c r="A720" s="8" t="s">
        <v>2052</v>
      </c>
    </row>
    <row r="721">
      <c r="A721" s="10" t="str">
        <f>HYPERLINK("http://sigilathenaeum.tumblr.com/post/164253644417","Mathilde")</f>
        <v>Mathilde</v>
      </c>
      <c r="C721" s="18" t="s">
        <v>6</v>
      </c>
    </row>
    <row r="722">
      <c r="A722" s="10" t="str">
        <f>HYPERLINK("http://sigilathenaeum.tumblr.com/post/169280520532","Matthew")</f>
        <v>Matthew</v>
      </c>
      <c r="C722" s="18" t="s">
        <v>6</v>
      </c>
    </row>
    <row r="723">
      <c r="A723" s="10" t="str">
        <f>HYPERLINK("http://sigilathenaeum.tumblr.com/post/156904122470","Matvi")</f>
        <v>Matvi</v>
      </c>
    </row>
    <row r="724">
      <c r="A724" s="8" t="s">
        <v>2053</v>
      </c>
    </row>
    <row r="725">
      <c r="A725" s="10" t="str">
        <f>HYPERLINK("http://sigilathenaeum.tumblr.com/post/143760500518","Maxie")</f>
        <v>Maxie</v>
      </c>
    </row>
    <row r="726">
      <c r="A726" s="10" t="str">
        <f>HYPERLINK("http://sigilathenaeum.tumblr.com/post/175894486600","Maximus")</f>
        <v>Maximus</v>
      </c>
      <c r="C726" s="18" t="s">
        <v>6</v>
      </c>
    </row>
    <row r="727">
      <c r="A727" s="8" t="s">
        <v>2054</v>
      </c>
    </row>
    <row r="728">
      <c r="A728" s="10" t="str">
        <f>HYPERLINK("http://sigilathenaeum.tumblr.com/post/164255524599","Maya")</f>
        <v>Maya</v>
      </c>
      <c r="C728" s="18" t="s">
        <v>6</v>
      </c>
    </row>
    <row r="729">
      <c r="A729" s="8" t="s">
        <v>2055</v>
      </c>
    </row>
    <row r="730">
      <c r="A730" s="10" t="str">
        <f>HYPERLINK("http://sigilathenaeum.tumblr.com/post/149812799696","McKinley")</f>
        <v>McKinley</v>
      </c>
    </row>
    <row r="731">
      <c r="A731" s="10" t="str">
        <f>HYPERLINK("http://sigilathenaeum.tumblr.com/post/158028780376","Meara")</f>
        <v>Meara</v>
      </c>
    </row>
    <row r="732">
      <c r="A732" s="10" t="str">
        <f>HYPERLINK("http://sigilathenaeum.tumblr.com/post/153138079608","Medea")</f>
        <v>Medea</v>
      </c>
    </row>
    <row r="733">
      <c r="A733" s="8" t="s">
        <v>2056</v>
      </c>
    </row>
    <row r="734">
      <c r="A734" s="8" t="s">
        <v>2057</v>
      </c>
    </row>
    <row r="735">
      <c r="A735" s="10" t="str">
        <f>HYPERLINK("http://sigilathenaeum.tumblr.com/post/144276853562","Megurina")</f>
        <v>Megurina</v>
      </c>
    </row>
    <row r="736">
      <c r="A736" s="8" t="s">
        <v>2058</v>
      </c>
    </row>
    <row r="737">
      <c r="A737" s="10" t="str">
        <f>HYPERLINK("http://sigilathenaeum.tumblr.com/post/156050192042","Meliore")</f>
        <v>Meliore</v>
      </c>
    </row>
    <row r="738">
      <c r="A738" s="8" t="s">
        <v>2059</v>
      </c>
    </row>
    <row r="739">
      <c r="A739" s="10" t="str">
        <f>HYPERLINK("http://sigilathenaeum.tumblr.com/post/153433197602","Menolly")</f>
        <v>Menolly</v>
      </c>
    </row>
    <row r="740">
      <c r="A740" s="8" t="s">
        <v>2060</v>
      </c>
    </row>
    <row r="741">
      <c r="A741" s="10" t="str">
        <f>HYPERLINK("http://sigilathenaeum.tumblr.com/post/153447929916","Meredith")</f>
        <v>Meredith</v>
      </c>
    </row>
    <row r="742">
      <c r="A742" s="8" t="s">
        <v>2061</v>
      </c>
    </row>
    <row r="743">
      <c r="A743" s="8" t="s">
        <v>2062</v>
      </c>
    </row>
    <row r="744">
      <c r="A744" s="8" t="s">
        <v>2063</v>
      </c>
    </row>
    <row r="745">
      <c r="A745" s="8" t="s">
        <v>2064</v>
      </c>
    </row>
    <row r="746">
      <c r="A746" s="10" t="str">
        <f>HYPERLINK("http://sigilathenaeum.tumblr.com/post/164252898698","Mickey")</f>
        <v>Mickey</v>
      </c>
      <c r="C746" s="18" t="s">
        <v>6</v>
      </c>
    </row>
    <row r="747">
      <c r="A747" s="10" t="str">
        <f>HYPERLINK("http://sigilathenaeum.tumblr.com/post/153447929916","Midnight Rose")</f>
        <v>Midnight Rose</v>
      </c>
    </row>
    <row r="748">
      <c r="A748" s="10" t="str">
        <f>HYPERLINK("http://sigilathenaeum.tumblr.com/post/164252898698","Mika")</f>
        <v>Mika</v>
      </c>
      <c r="C748" s="18" t="s">
        <v>6</v>
      </c>
    </row>
    <row r="749">
      <c r="A749" s="10" t="str">
        <f>HYPERLINK("http://sigilathenaeum.tumblr.com/post/169241586624","Mikal")</f>
        <v>Mikal</v>
      </c>
      <c r="C749" s="18" t="s">
        <v>6</v>
      </c>
    </row>
    <row r="750">
      <c r="A750" s="10" t="str">
        <f>HYPERLINK("http://sigilathenaeum.tumblr.com/post/149837914879","Mikey")</f>
        <v>Mikey</v>
      </c>
    </row>
    <row r="751">
      <c r="A751" s="10" t="str">
        <f>HYPERLINK("http://sigilathenaeum.tumblr.com/post/155460209467","Miko")</f>
        <v>Miko</v>
      </c>
    </row>
    <row r="752">
      <c r="A752" s="10" t="str">
        <f>HYPERLINK("http://sigilathenaeum.tumblr.com/post/150607568760","Miles")</f>
        <v>Miles</v>
      </c>
    </row>
    <row r="753">
      <c r="A753" s="10" t="str">
        <f>HYPERLINK("http://sigilathenaeum.tumblr.com/post/153138570799","Milo")</f>
        <v>Milo</v>
      </c>
    </row>
    <row r="754">
      <c r="A754" s="8" t="s">
        <v>2065</v>
      </c>
    </row>
    <row r="755">
      <c r="A755" s="10" t="str">
        <f>HYPERLINK("http://sigilathenaeum.tumblr.com/post/155457548446","Miranda")</f>
        <v>Miranda</v>
      </c>
    </row>
    <row r="756">
      <c r="A756" s="10" t="str">
        <f>HYPERLINK("http://sigilathenaeum.tumblr.com/post/156912446730","Miriam")</f>
        <v>Miriam</v>
      </c>
    </row>
    <row r="757">
      <c r="A757" s="8" t="s">
        <v>2066</v>
      </c>
    </row>
    <row r="758">
      <c r="A758" s="10" t="str">
        <f>HYPERLINK("http://sigilathenaeum.tumblr.com/post/150515205400","Misty")</f>
        <v>Misty</v>
      </c>
    </row>
    <row r="759">
      <c r="A759" s="8" t="s">
        <v>2067</v>
      </c>
    </row>
    <row r="760">
      <c r="A760" s="8" t="s">
        <v>2068</v>
      </c>
    </row>
    <row r="761">
      <c r="A761" s="8" t="s">
        <v>2069</v>
      </c>
    </row>
    <row r="762">
      <c r="A762" s="10" t="str">
        <f>HYPERLINK("http://sigilathenaeum.tumblr.com/post/158030364376","Monster")</f>
        <v>Monster</v>
      </c>
    </row>
    <row r="763">
      <c r="A763" s="10" t="str">
        <f>HYPERLINK("http://sigilathenaeum.tumblr.com/post/150608177523","Monterrey")</f>
        <v>Monterrey</v>
      </c>
    </row>
    <row r="764">
      <c r="A764" s="8" t="s">
        <v>2070</v>
      </c>
    </row>
    <row r="765">
      <c r="A765" s="10" t="str">
        <f>HYPERLINK("http://sigilathenaeum.tumblr.com/post/156911928616","Morgane")</f>
        <v>Morgane</v>
      </c>
    </row>
    <row r="766">
      <c r="A766" s="8" t="s">
        <v>2071</v>
      </c>
    </row>
    <row r="767">
      <c r="A767" s="8" t="s">
        <v>2072</v>
      </c>
    </row>
    <row r="768">
      <c r="A768" s="10" t="str">
        <f>HYPERLINK("http://sigilathenaeum.tumblr.com/post/158036906622","Myfanwy")</f>
        <v>Myfanwy</v>
      </c>
    </row>
    <row r="769">
      <c r="A769" s="10" t="str">
        <f>HYPERLINK("http://sigilathenaeum.tumblr.com/post/156912446730","Myr")</f>
        <v>Myr</v>
      </c>
    </row>
    <row r="770">
      <c r="A770" s="8" t="s">
        <v>2073</v>
      </c>
    </row>
    <row r="771">
      <c r="A771" s="8" t="s">
        <v>2074</v>
      </c>
    </row>
    <row r="772">
      <c r="A772" s="8" t="s">
        <v>2075</v>
      </c>
    </row>
    <row r="773">
      <c r="A773" s="8" t="s">
        <v>2076</v>
      </c>
    </row>
    <row r="774">
      <c r="A774" s="10" t="str">
        <f>HYPERLINK("http://sigilathenaeum.tumblr.com/post/156903535015","Nara")</f>
        <v>Nara</v>
      </c>
    </row>
    <row r="775">
      <c r="A775" s="8" t="s">
        <v>2077</v>
      </c>
    </row>
    <row r="776">
      <c r="A776" s="8" t="s">
        <v>2078</v>
      </c>
    </row>
    <row r="777">
      <c r="A777" s="10" t="str">
        <f>HYPERLINK("http://sigilathenaeum.tumblr.com/post/149820249809","Natalya")</f>
        <v>Natalya</v>
      </c>
    </row>
    <row r="778">
      <c r="A778" s="8" t="s">
        <v>2079</v>
      </c>
    </row>
    <row r="779">
      <c r="A779" s="8" t="s">
        <v>2080</v>
      </c>
    </row>
    <row r="780">
      <c r="A780" s="8" t="s">
        <v>2081</v>
      </c>
    </row>
    <row r="781">
      <c r="A781" s="8" t="s">
        <v>2082</v>
      </c>
    </row>
    <row r="782">
      <c r="A782" s="10" t="str">
        <f>HYPERLINK("http://sigilathenaeum.tumblr.com/post/130438504012","Nicole")</f>
        <v>Nicole</v>
      </c>
    </row>
    <row r="783">
      <c r="A783" s="10" t="str">
        <f>HYPERLINK("http://sigilathenaeum.tumblr.com/post/153140699279","Nicolette")</f>
        <v>Nicolette</v>
      </c>
    </row>
    <row r="784">
      <c r="A784" s="10" t="str">
        <f>HYPERLINK("http://sigilathenaeum.tumblr.com/post/154686565814","Nigel")</f>
        <v>Nigel</v>
      </c>
    </row>
    <row r="785">
      <c r="A785" s="10" t="str">
        <f>HYPERLINK("http://sigilathenaeum.tumblr.com/post/145713194108","Niiue")</f>
        <v>Niiue</v>
      </c>
    </row>
    <row r="786">
      <c r="A786" s="8" t="s">
        <v>2083</v>
      </c>
    </row>
    <row r="787">
      <c r="A787" s="8" t="s">
        <v>2084</v>
      </c>
    </row>
    <row r="788">
      <c r="A788" s="8" t="s">
        <v>2085</v>
      </c>
    </row>
    <row r="789">
      <c r="A789" s="8" t="s">
        <v>2086</v>
      </c>
    </row>
    <row r="790">
      <c r="A790" s="10" t="str">
        <f>HYPERLINK("http://sigilathenaeum.tumblr.com/post/154685579638","Nomad")</f>
        <v>Nomad</v>
      </c>
    </row>
    <row r="791">
      <c r="A791" s="8" t="s">
        <v>2087</v>
      </c>
    </row>
    <row r="792">
      <c r="A792" s="8" t="s">
        <v>2088</v>
      </c>
    </row>
    <row r="793">
      <c r="A793" s="10" t="str">
        <f>HYPERLINK("http://sigilathenaeum.tumblr.com/post/145183983264","Nye")</f>
        <v>Nye</v>
      </c>
    </row>
    <row r="794">
      <c r="A794" s="10" t="str">
        <f>HYPERLINK("http://sigilathenaeum.tumblr.com/post/150608177523","Oblivius")</f>
        <v>Oblivius</v>
      </c>
    </row>
    <row r="795">
      <c r="A795" s="10" t="str">
        <f>HYPERLINK("http://sigilathenaeum.tumblr.com/post/156051522842","Olaf")</f>
        <v>Olaf</v>
      </c>
    </row>
    <row r="796">
      <c r="A796" s="10" t="str">
        <f>HYPERLINK("http://sigilathenaeum.tumblr.com/post/157987142295","Oliver")</f>
        <v>Oliver</v>
      </c>
    </row>
    <row r="797">
      <c r="A797" s="8" t="s">
        <v>2089</v>
      </c>
    </row>
    <row r="798">
      <c r="A798" s="8" t="s">
        <v>2090</v>
      </c>
    </row>
    <row r="799">
      <c r="A799" s="10" t="str">
        <f>HYPERLINK("http://sigilathenaeum.tumblr.com/post/155415714739","Osiris")</f>
        <v>Osiris</v>
      </c>
    </row>
    <row r="800">
      <c r="A800" s="10" t="str">
        <f>HYPERLINK("http://sigilathenaeum.tumblr.com/post/158032442667","Oulise")</f>
        <v>Oulise</v>
      </c>
    </row>
    <row r="801">
      <c r="A801" s="10" t="str">
        <f>HYPERLINK("http://sigilathenaeum.tumblr.com/post/144280501069","Oulixes")</f>
        <v>Oulixes</v>
      </c>
    </row>
    <row r="802">
      <c r="A802" s="10" t="str">
        <f>HYPERLINK("http://sigilathenaeum.tumblr.com/post/155996492541","Ozzmodious")</f>
        <v>Ozzmodious</v>
      </c>
      <c r="C802" s="18"/>
    </row>
    <row r="803">
      <c r="A803" s="8" t="s">
        <v>2091</v>
      </c>
    </row>
    <row r="804">
      <c r="A804" s="10" t="str">
        <f>HYPERLINK("http://sigilathenaeum.tumblr.com/post/173270524710","Paise")</f>
        <v>Paise</v>
      </c>
      <c r="C804" s="18" t="s">
        <v>6</v>
      </c>
    </row>
    <row r="805">
      <c r="A805" s="10" t="str">
        <f>HYPERLINK("http://sigilathenaeum.tumblr.com/post/164254710083","Pane")</f>
        <v>Pane</v>
      </c>
    </row>
    <row r="806">
      <c r="A806" s="8" t="s">
        <v>2092</v>
      </c>
    </row>
    <row r="807">
      <c r="A807" s="8" t="s">
        <v>2093</v>
      </c>
    </row>
    <row r="808">
      <c r="A808" s="10" t="str">
        <f>HYPERLINK("http://sigilathenaeum.tumblr.com/post/169202187583","Patrica")</f>
        <v>Patrica</v>
      </c>
      <c r="C808" s="18" t="s">
        <v>6</v>
      </c>
    </row>
    <row r="809">
      <c r="A809" s="8" t="s">
        <v>2094</v>
      </c>
    </row>
    <row r="810">
      <c r="A810" s="10" t="str">
        <f>HYPERLINK("http://sigilathenaeum.tumblr.com/post/150609314605","Patrick")</f>
        <v>Patrick</v>
      </c>
    </row>
    <row r="811">
      <c r="A811" s="8" t="s">
        <v>2095</v>
      </c>
    </row>
    <row r="812">
      <c r="A812" s="8" t="s">
        <v>2096</v>
      </c>
    </row>
    <row r="813">
      <c r="A813" s="10" t="str">
        <f>HYPERLINK("http://sigilathenaeum.tumblr.com/post/149811294228","Paulina")</f>
        <v>Paulina</v>
      </c>
    </row>
    <row r="814">
      <c r="A814" s="8" t="s">
        <v>2097</v>
      </c>
    </row>
    <row r="815">
      <c r="A815" s="10" t="str">
        <f>HYPERLINK("http://sigilathenaeum.tumblr.com/post/154697624195","Peigi")</f>
        <v>Peigi</v>
      </c>
    </row>
    <row r="816">
      <c r="A816" s="8" t="s">
        <v>2098</v>
      </c>
    </row>
    <row r="817">
      <c r="A817" s="8" t="s">
        <v>2099</v>
      </c>
    </row>
    <row r="818">
      <c r="A818" s="8" t="s">
        <v>2100</v>
      </c>
    </row>
    <row r="819">
      <c r="A819" s="10" t="str">
        <f>HYPERLINK("http://sigilathenaeum.tumblr.com/post/157956937494","Perla Daniella")</f>
        <v>Perla Daniella</v>
      </c>
    </row>
    <row r="820">
      <c r="A820" s="8" t="s">
        <v>2101</v>
      </c>
    </row>
    <row r="821">
      <c r="A821" s="10" t="str">
        <f>HYPERLINK("http://sigilathenaeum.tumblr.com/post/144279315272","Pertinacium")</f>
        <v>Pertinacium</v>
      </c>
    </row>
    <row r="822">
      <c r="A822" s="10" t="str">
        <f>HYPERLINK("http://sigilathenaeum.tumblr.com/post/145240829102","Phaethon")</f>
        <v>Phaethon</v>
      </c>
    </row>
    <row r="823">
      <c r="A823" s="8" t="s">
        <v>2102</v>
      </c>
    </row>
    <row r="824">
      <c r="A824" s="10" t="str">
        <f>HYPERLINK("http://sigilathenaeum.tumblr.com/post/145238390935","Pieter Cloete")</f>
        <v>Pieter Cloete</v>
      </c>
    </row>
    <row r="825">
      <c r="A825" s="10" t="str">
        <f>HYPERLINK("http://sigilathenaeum.tumblr.com/post/153435607469","Polo")</f>
        <v>Polo</v>
      </c>
    </row>
    <row r="826">
      <c r="A826" s="10" t="str">
        <f>HYPERLINK("http://sigilathenaeum.tumblr.com/post/157955418159","Princess Claire Bear")</f>
        <v>Princess Claire Bear</v>
      </c>
    </row>
    <row r="827">
      <c r="A827" s="8" t="s">
        <v>2103</v>
      </c>
    </row>
    <row r="828">
      <c r="A828" s="8" t="s">
        <v>2104</v>
      </c>
    </row>
    <row r="829">
      <c r="A829" s="10" t="str">
        <f>HYPERLINK("http://sigilathenaeum.tumblr.com/post/155411560752","Rachel")</f>
        <v>Rachel</v>
      </c>
    </row>
    <row r="830">
      <c r="A830" s="10" t="str">
        <f>HYPERLINK("http://sigilathenaeum.tumblr.com/post/150606996584","Rae")</f>
        <v>Rae</v>
      </c>
    </row>
    <row r="831">
      <c r="A831" s="10" t="str">
        <f>HYPERLINK("http://sigilathenaeum.tumblr.com/post/143764070424","Raelyn")</f>
        <v>Raelyn</v>
      </c>
    </row>
    <row r="832">
      <c r="A832" s="10" t="str">
        <f>HYPERLINK("http://sigilathenaeum.tumblr.com/post/155994914552","Rakasa")</f>
        <v>Rakasa</v>
      </c>
    </row>
    <row r="833">
      <c r="A833" s="10" t="str">
        <f>HYPERLINK("http://sigilathenaeum.tumblr.com/post/157984840117","Raquel")</f>
        <v>Raquel</v>
      </c>
    </row>
    <row r="834">
      <c r="A834" s="10" t="str">
        <f>HYPERLINK("http://sigilathenaeum.tumblr.com/post/145710212928","Ravyn")</f>
        <v>Ravyn</v>
      </c>
    </row>
    <row r="835">
      <c r="A835" s="10" t="str">
        <f>HYPERLINK("http://sigilathenaeum.tumblr.com/post/156046376039","Raye")</f>
        <v>Raye</v>
      </c>
    </row>
    <row r="836">
      <c r="A836" s="8" t="s">
        <v>2105</v>
      </c>
    </row>
    <row r="837">
      <c r="A837" s="10" t="str">
        <f>HYPERLINK("http://sigilathenaeum.tumblr.com/post/145176242302","Rayzel")</f>
        <v>Rayzel</v>
      </c>
    </row>
    <row r="838">
      <c r="A838" s="8" t="s">
        <v>2106</v>
      </c>
    </row>
    <row r="839">
      <c r="A839" s="8" t="s">
        <v>2107</v>
      </c>
    </row>
    <row r="840">
      <c r="A840" s="10" t="str">
        <f>HYPERLINK("http://sigilathenaeum.tumblr.com/post/175861145775","Rebekah")</f>
        <v>Rebekah</v>
      </c>
      <c r="C840" s="18" t="s">
        <v>6</v>
      </c>
    </row>
    <row r="841">
      <c r="A841" s="8" t="s">
        <v>2108</v>
      </c>
    </row>
    <row r="842">
      <c r="A842" s="8" t="s">
        <v>2109</v>
      </c>
    </row>
    <row r="843">
      <c r="A843" s="8" t="s">
        <v>2110</v>
      </c>
    </row>
    <row r="844">
      <c r="A844" s="10" t="str">
        <f>HYPERLINK("http://sigilathenaeum.tumblr.com/post/173207617973/reinhardname-sigil-for-anonymous-sigil","Reinhard")</f>
        <v>Reinhard</v>
      </c>
      <c r="C844" s="18" t="s">
        <v>6</v>
      </c>
    </row>
    <row r="845">
      <c r="A845" s="10" t="str">
        <f>HYPERLINK("http://sigilathenaeum.tumblr.com/post/160818362646","Remi")</f>
        <v>Remi</v>
      </c>
    </row>
    <row r="846">
      <c r="A846" s="10" t="str">
        <f>HYPERLINK("http://sigilathenaeum.tumblr.com/post/158032971106","Remy")</f>
        <v>Remy</v>
      </c>
    </row>
    <row r="847">
      <c r="A847" s="8" t="s">
        <v>2111</v>
      </c>
    </row>
    <row r="848">
      <c r="A848" s="10" t="str">
        <f>HYPERLINK("http://sigilathenaeum.tumblr.com/post/145716269380","Renée")</f>
        <v>Renée</v>
      </c>
    </row>
    <row r="849">
      <c r="A849" s="10" t="str">
        <f>HYPERLINK("http://sigilathenaeum.tumblr.com/post/158034555764","Rey")</f>
        <v>Rey</v>
      </c>
    </row>
    <row r="850">
      <c r="A850" s="8" t="s">
        <v>2112</v>
      </c>
    </row>
    <row r="851">
      <c r="A851" s="10" t="str">
        <f>HYPERLINK("http://sigilathenaeum.tumblr.com/post/149816432238","Rhianna")</f>
        <v>Rhianna</v>
      </c>
    </row>
    <row r="852">
      <c r="A852" s="8" t="s">
        <v>2113</v>
      </c>
    </row>
    <row r="853">
      <c r="A853" s="10" t="str">
        <f>HYPERLINK("http://sigilathenaeum.tumblr.com/post/155412704564","Rhneea")</f>
        <v>Rhneea</v>
      </c>
    </row>
    <row r="854">
      <c r="A854" s="10" t="str">
        <f>HYPERLINK("http://sigilathenaeum.tumblr.com/post/149814261492","Rhys")</f>
        <v>Rhys</v>
      </c>
    </row>
    <row r="855">
      <c r="A855" s="10" t="str">
        <f>HYPERLINK("http://sigilathenaeum.tumblr.com/post/165525501137","Richard")</f>
        <v>Richard</v>
      </c>
      <c r="C855" s="18" t="s">
        <v>6</v>
      </c>
    </row>
    <row r="856">
      <c r="A856" s="10" t="str">
        <f>HYPERLINK("http://sigilathenaeum.tumblr.com/post/154683182913","Richtor")</f>
        <v>Richtor</v>
      </c>
    </row>
    <row r="857">
      <c r="A857" s="10" t="str">
        <f>HYPERLINK("http://sigilathenaeum.tumblr.com/post/145695754481","Rigel")</f>
        <v>Rigel</v>
      </c>
    </row>
    <row r="858">
      <c r="A858" s="10" t="str">
        <f>HYPERLINK("http://sigilathenaeum.tumblr.com/post/145191455351","Rikus")</f>
        <v>Rikus</v>
      </c>
    </row>
    <row r="859">
      <c r="A859" s="8" t="s">
        <v>2114</v>
      </c>
    </row>
    <row r="860">
      <c r="A860" s="10" t="str">
        <f>HYPERLINK("http://sigilathenaeum.tumblr.com/post/156908110291","Riot")</f>
        <v>Riot</v>
      </c>
    </row>
    <row r="861">
      <c r="A861" s="10" t="str">
        <f>HYPERLINK("http://sigilathenaeum.tumblr.com/post/164257168038","Rita")</f>
        <v>Rita</v>
      </c>
      <c r="C861" s="18" t="s">
        <v>6</v>
      </c>
    </row>
    <row r="862">
      <c r="A862" s="8" t="s">
        <v>2115</v>
      </c>
    </row>
    <row r="863">
      <c r="A863" s="8" t="s">
        <v>2116</v>
      </c>
    </row>
    <row r="864">
      <c r="A864" s="10" t="str">
        <f>HYPERLINK("http://sigilathenaeum.tumblr.com/post/176068966453","Rivka")</f>
        <v>Rivka</v>
      </c>
      <c r="C864" s="18" t="s">
        <v>6</v>
      </c>
    </row>
    <row r="865">
      <c r="A865" s="10" t="str">
        <f>HYPERLINK("http://sigilathenaeum.tumblr.com/post/169200628623","Roan")</f>
        <v>Roan</v>
      </c>
      <c r="C865" s="18" t="s">
        <v>6</v>
      </c>
    </row>
    <row r="866">
      <c r="A866" s="8" t="s">
        <v>2117</v>
      </c>
    </row>
    <row r="867">
      <c r="A867" s="8" t="s">
        <v>2118</v>
      </c>
    </row>
    <row r="868">
      <c r="A868" s="8" t="s">
        <v>2119</v>
      </c>
    </row>
    <row r="869">
      <c r="A869" s="10" t="str">
        <f>HYPERLINK("http://sigilathenaeum.tumblr.com/post/175929386838","Rod")</f>
        <v>Rod</v>
      </c>
      <c r="C869" s="18" t="s">
        <v>6</v>
      </c>
    </row>
    <row r="870">
      <c r="A870" s="10" t="str">
        <f>HYPERLINK("http://sigilathenaeum.tumblr.com/post/158030879987","Roe")</f>
        <v>Roe</v>
      </c>
    </row>
    <row r="871">
      <c r="A871" s="10" t="str">
        <f>HYPERLINK("http://sigilathenaeum.tumblr.com/post/153441675801","Rohan")</f>
        <v>Rohan</v>
      </c>
    </row>
    <row r="872">
      <c r="A872" s="10" t="str">
        <f>HYPERLINK("http://sigilathenaeum.tumblr.com/post/156045585440","Roman")</f>
        <v>Roman</v>
      </c>
    </row>
    <row r="873">
      <c r="A873" s="8" t="s">
        <v>2120</v>
      </c>
    </row>
    <row r="874">
      <c r="A874" s="8" t="s">
        <v>2121</v>
      </c>
    </row>
    <row r="875">
      <c r="A875" s="10" t="str">
        <f>HYPERLINK("http://sigilathenaeum.tumblr.com/post/145235911711","Rosemarie")</f>
        <v>Rosemarie</v>
      </c>
    </row>
    <row r="876">
      <c r="A876" s="10" t="str">
        <f>HYPERLINK("http://sigilathenaeum.tumblr.com/post/160803321769","Rosenbär")</f>
        <v>Rosenbär</v>
      </c>
    </row>
    <row r="877">
      <c r="A877" s="10" t="str">
        <f>HYPERLINK("http://sigilathenaeum.tumblr.com/post/156052423804","Rosetta")</f>
        <v>Rosetta</v>
      </c>
    </row>
    <row r="878">
      <c r="A878" s="8" t="s">
        <v>2122</v>
      </c>
    </row>
    <row r="879">
      <c r="A879" s="10" t="str">
        <f>HYPERLINK("http://sigilathenaeum.tumblr.com/post/154698744971","Rowan")</f>
        <v>Rowan</v>
      </c>
    </row>
    <row r="880">
      <c r="A880" s="10" t="str">
        <f>HYPERLINK("http://sigilathenaeum.tumblr.com/post/143769127605","Rowley")</f>
        <v>Rowley</v>
      </c>
    </row>
    <row r="881">
      <c r="A881" s="8" t="s">
        <v>2123</v>
      </c>
    </row>
    <row r="882">
      <c r="A882" s="8" t="s">
        <v>2124</v>
      </c>
    </row>
    <row r="883">
      <c r="A883" s="8" t="s">
        <v>2125</v>
      </c>
    </row>
    <row r="884">
      <c r="A884" s="10" t="str">
        <f>HYPERLINK("http://sigilathenaeum.tumblr.com/post/173274035240","Rudy")</f>
        <v>Rudy</v>
      </c>
      <c r="C884" s="18" t="s">
        <v>6</v>
      </c>
    </row>
    <row r="885">
      <c r="A885" s="10" t="str">
        <f>HYPERLINK("http://sigilathenaeum.tumblr.com/post/149807346829","Ruth")</f>
        <v>Ruth</v>
      </c>
    </row>
    <row r="886">
      <c r="A886" s="8" t="s">
        <v>2126</v>
      </c>
    </row>
    <row r="887">
      <c r="A887" s="8" t="s">
        <v>2127</v>
      </c>
    </row>
    <row r="888">
      <c r="A888" s="8" t="s">
        <v>2128</v>
      </c>
    </row>
    <row r="889">
      <c r="A889" s="10" t="str">
        <f>HYPERLINK("http://sigilathenaeum.tumblr.com/post/143771796503","Sage")</f>
        <v>Sage</v>
      </c>
    </row>
    <row r="890">
      <c r="A890" s="10" t="str">
        <f>HYPERLINK("http://sigilathenaeum.tumblr.com/post/175385900932","Sam")</f>
        <v>Sam</v>
      </c>
      <c r="C890" s="18" t="s">
        <v>6</v>
      </c>
    </row>
    <row r="891">
      <c r="A891" s="8" t="s">
        <v>2129</v>
      </c>
    </row>
    <row r="892">
      <c r="A892" s="8" t="s">
        <v>2130</v>
      </c>
    </row>
    <row r="893">
      <c r="A893" s="10" t="str">
        <f>HYPERLINK("http://sigilathenaeum.tumblr.com/post/145721645153","Samara")</f>
        <v>Samara</v>
      </c>
    </row>
    <row r="894">
      <c r="A894" s="10" t="str">
        <f>HYPERLINK("http://sigilathenaeum.tumblr.com/post/157986403886","Sana")</f>
        <v>Sana</v>
      </c>
    </row>
    <row r="895">
      <c r="A895" s="8" t="s">
        <v>2131</v>
      </c>
    </row>
    <row r="896">
      <c r="A896" s="8" t="s">
        <v>2132</v>
      </c>
    </row>
    <row r="897">
      <c r="A897" s="8" t="s">
        <v>2133</v>
      </c>
    </row>
    <row r="898">
      <c r="A898" s="10" t="str">
        <f>HYPERLINK("http://sigilathenaeum.tumblr.com/post/157988202482","Satori")</f>
        <v>Satori</v>
      </c>
    </row>
    <row r="899">
      <c r="A899" s="10" t="str">
        <f>HYPERLINK("http://sigilathenaeum.tumblr.com/post/153445374055","Savanagh")</f>
        <v>Savanagh</v>
      </c>
    </row>
    <row r="900">
      <c r="A900" s="8" t="s">
        <v>2134</v>
      </c>
    </row>
    <row r="901">
      <c r="A901" s="8" t="s">
        <v>2135</v>
      </c>
    </row>
    <row r="902">
      <c r="A902" s="8" t="s">
        <v>2136</v>
      </c>
    </row>
    <row r="903">
      <c r="A903" s="10" t="str">
        <f>HYPERLINK("http://sigilathenaeum.tumblr.com/post/156045993510","Scion")</f>
        <v>Scion</v>
      </c>
    </row>
    <row r="904">
      <c r="A904" s="10" t="str">
        <f>HYPERLINK("http://sigilathenaeum.tumblr.com/post/156910833160","Scott")</f>
        <v>Scott</v>
      </c>
    </row>
    <row r="905">
      <c r="A905" s="10" t="str">
        <f>HYPERLINK("http://sigilathenaeum.tumblr.com/post/165367276432","Sean")</f>
        <v>Sean</v>
      </c>
      <c r="C905" s="18" t="s">
        <v>6</v>
      </c>
    </row>
    <row r="906">
      <c r="A906" s="10" t="str">
        <f>HYPERLINK("http://sigilathenaeum.tumblr.com/post/153446938021","Seán")</f>
        <v>Seán</v>
      </c>
    </row>
    <row r="907">
      <c r="A907" s="10" t="str">
        <f>HYPERLINK("http://sigilathenaeum.tumblr.com/post/155458443065","Sebastian")</f>
        <v>Sebastian</v>
      </c>
    </row>
    <row r="908">
      <c r="A908" s="8" t="s">
        <v>2137</v>
      </c>
    </row>
    <row r="909">
      <c r="A909" s="8" t="s">
        <v>2138</v>
      </c>
    </row>
    <row r="910">
      <c r="A910" s="10" t="str">
        <f>HYPERLINK("http://sigilathenaeum.tumblr.com/post/157987861522","Serena")</f>
        <v>Serena</v>
      </c>
    </row>
    <row r="911">
      <c r="A911" s="8" t="s">
        <v>2139</v>
      </c>
    </row>
    <row r="912">
      <c r="A912" s="8" t="s">
        <v>2140</v>
      </c>
    </row>
    <row r="913">
      <c r="A913" s="8" t="s">
        <v>2141</v>
      </c>
    </row>
    <row r="914">
      <c r="A914" s="10" t="str">
        <f>HYPERLINK("http://sigilathenaeum.tumblr.com/post/145709263667","Shantal")</f>
        <v>Shantal</v>
      </c>
    </row>
    <row r="915">
      <c r="A915" s="10" t="str">
        <f>HYPERLINK("http://sigilathenaeum.tumblr.com/post/153445899586","Shauni")</f>
        <v>Shauni</v>
      </c>
    </row>
    <row r="916">
      <c r="A916" s="8" t="s">
        <v>2142</v>
      </c>
    </row>
    <row r="917">
      <c r="A917" s="8" t="s">
        <v>2143</v>
      </c>
    </row>
    <row r="918">
      <c r="A918" s="8" t="s">
        <v>2144</v>
      </c>
    </row>
    <row r="919">
      <c r="A919" s="10" t="str">
        <f>HYPERLINK("http://sigilathenaeum.tumblr.com/post/156902989372","Shola")</f>
        <v>Shola</v>
      </c>
    </row>
    <row r="920">
      <c r="A920" s="10" t="str">
        <f>HYPERLINK("http://sigilathenaeum.tumblr.com/post/156902358754","Shyla")</f>
        <v>Shyla</v>
      </c>
    </row>
    <row r="921">
      <c r="A921" s="10" t="str">
        <f>HYPERLINK("http://sigilathenaeum.tumblr.com/post/145196098187","Sierra")</f>
        <v>Sierra</v>
      </c>
    </row>
    <row r="922">
      <c r="A922" s="10" t="str">
        <f>HYPERLINK("http://sigilathenaeum.tumblr.com/post/176034733659","Sigrid")</f>
        <v>Sigrid</v>
      </c>
      <c r="C922" s="18" t="s">
        <v>6</v>
      </c>
    </row>
    <row r="923">
      <c r="A923" s="10" t="str">
        <f>HYPERLINK("http://sigilathenaeum.tumblr.com/post/155996196789","Silias")</f>
        <v>Silias</v>
      </c>
    </row>
    <row r="924">
      <c r="A924" s="10" t="str">
        <f>HYPERLINK("http://sigilathenaeum.tumblr.com/post/156047584457","Silver")</f>
        <v>Silver</v>
      </c>
    </row>
    <row r="925">
      <c r="A925" s="8" t="s">
        <v>2145</v>
      </c>
    </row>
    <row r="926">
      <c r="A926" s="8" t="s">
        <v>2146</v>
      </c>
    </row>
    <row r="927">
      <c r="A927" s="8" t="s">
        <v>2147</v>
      </c>
    </row>
    <row r="928">
      <c r="A928" s="8" t="s">
        <v>2148</v>
      </c>
    </row>
    <row r="929">
      <c r="A929" s="10" t="str">
        <f>HYPERLINK("http://sigilathenaeum.tumblr.com/post/164255249718","Siris")</f>
        <v>Siris</v>
      </c>
      <c r="C929" s="18" t="s">
        <v>6</v>
      </c>
    </row>
    <row r="930">
      <c r="A930" s="8" t="s">
        <v>2149</v>
      </c>
    </row>
    <row r="931">
      <c r="A931" s="8" t="s">
        <v>2150</v>
      </c>
    </row>
    <row r="932">
      <c r="A932" s="8" t="s">
        <v>2151</v>
      </c>
    </row>
    <row r="933">
      <c r="A933" s="10" t="str">
        <f>HYPERLINK("http://sigilathenaeum.tumblr.com/post/145719435100","Smoki")</f>
        <v>Smoki</v>
      </c>
    </row>
    <row r="934">
      <c r="A934" s="10" t="str">
        <f>HYPERLINK("http://sigilathenaeum.tumblr.com/post/153444841652","Snart")</f>
        <v>Snart</v>
      </c>
    </row>
    <row r="935">
      <c r="A935" s="10" t="str">
        <f>HYPERLINK("http://sigilathenaeum.tumblr.com/post/155456632456","Sofia")</f>
        <v>Sofia</v>
      </c>
    </row>
    <row r="936">
      <c r="A936" s="10" t="str">
        <f>HYPERLINK("http://sigilathenaeum.tumblr.com/post/167317755775","Sonnet")</f>
        <v>Sonnet</v>
      </c>
      <c r="C936" s="18" t="s">
        <v>6</v>
      </c>
    </row>
    <row r="937">
      <c r="A937" s="8" t="s">
        <v>2152</v>
      </c>
    </row>
    <row r="938">
      <c r="A938" s="10" t="str">
        <f>HYPERLINK("http://sigilathenaeum.tumblr.com/post/155998298015","Sophia")</f>
        <v>Sophia</v>
      </c>
    </row>
    <row r="939">
      <c r="A939" s="10" t="str">
        <f>HYPERLINK("http://sigilathenaeum.tumblr.com/post/155998597864","Sophie")</f>
        <v>Sophie</v>
      </c>
    </row>
    <row r="940">
      <c r="A940" s="8" t="s">
        <v>2153</v>
      </c>
    </row>
    <row r="941">
      <c r="A941" s="10" t="str">
        <f>HYPERLINK("http://sigilathenaeum.tumblr.com/post/167355832530","Spencer")</f>
        <v>Spencer</v>
      </c>
      <c r="C941" s="18" t="s">
        <v>6</v>
      </c>
    </row>
    <row r="942">
      <c r="A942" s="10" t="str">
        <f>HYPERLINK("http://sigilathenaeum.tumblr.com/post/153141211316","Stacey")</f>
        <v>Stacey</v>
      </c>
    </row>
    <row r="943">
      <c r="A943" s="10" t="str">
        <f>HYPERLINK("http://sigilathenaeum.tumblr.com/post/165368785632","Star")</f>
        <v>Star</v>
      </c>
      <c r="C943" s="18" t="s">
        <v>6</v>
      </c>
    </row>
    <row r="944">
      <c r="A944" s="8" t="s">
        <v>2154</v>
      </c>
    </row>
    <row r="945">
      <c r="A945" s="8" t="s">
        <v>2155</v>
      </c>
    </row>
    <row r="946">
      <c r="A946" s="10" t="str">
        <f>HYPERLINK("http://sigilathenaeum.tumblr.com/post/149814261492","Storm")</f>
        <v>Storm</v>
      </c>
    </row>
    <row r="947">
      <c r="A947" s="10" t="str">
        <f>HYPERLINK("http://sigilathenaeum.tumblr.com/post/154698004434","Sullivan")</f>
        <v>Sullivan</v>
      </c>
    </row>
    <row r="948">
      <c r="A948" s="8" t="s">
        <v>2156</v>
      </c>
    </row>
    <row r="949">
      <c r="A949" s="10" t="str">
        <f>HYPERLINK("http://sigilathenaeum.tumblr.com/post/157987528041","Sybil")</f>
        <v>Sybil</v>
      </c>
    </row>
    <row r="950">
      <c r="A950" s="10" t="str">
        <f>HYPERLINK("http://sigilathenaeum.tumblr.com/post/173275165595","Sydnee")</f>
        <v>Sydnee</v>
      </c>
      <c r="C950" s="18" t="s">
        <v>6</v>
      </c>
    </row>
    <row r="951">
      <c r="A951" s="8" t="s">
        <v>2157</v>
      </c>
    </row>
    <row r="952">
      <c r="A952" s="8" t="s">
        <v>2158</v>
      </c>
    </row>
    <row r="953">
      <c r="A953" s="10" t="str">
        <f>HYPERLINK("http://sigilathenaeum.tumblr.com/post/153439624518","Syliandra")</f>
        <v>Syliandra</v>
      </c>
    </row>
    <row r="954">
      <c r="A954" s="10" t="str">
        <f>HYPERLINK("http://sigilathenaeum.tumblr.com/post/150542212347","Sylvia")</f>
        <v>Sylvia</v>
      </c>
    </row>
    <row r="955">
      <c r="A955" s="8" t="s">
        <v>2159</v>
      </c>
    </row>
    <row r="956">
      <c r="A956" s="8" t="s">
        <v>2160</v>
      </c>
    </row>
    <row r="957">
      <c r="A957" s="8" t="s">
        <v>2161</v>
      </c>
    </row>
    <row r="958">
      <c r="A958" s="10" t="str">
        <f>HYPERLINK("http://sigilathenaeum.tumblr.com/post/154696503994","Tahlia")</f>
        <v>Tahlia</v>
      </c>
    </row>
    <row r="959">
      <c r="A959" s="10" t="str">
        <f>HYPERLINK("http://sigilathenaeum.tumblr.com/post/167318204882","Taliesin")</f>
        <v>Taliesin</v>
      </c>
      <c r="C959" s="18" t="s">
        <v>6</v>
      </c>
    </row>
    <row r="960">
      <c r="A960" s="10" t="str">
        <f>HYPERLINK("http://sigilathenaeum.tumblr.com/post/145187809981","Taliyah")</f>
        <v>Taliyah</v>
      </c>
    </row>
    <row r="961">
      <c r="A961" s="10" t="str">
        <f>HYPERLINK("http://sigilathenaeum.tumblr.com/post/173210001341/tami-name-sigil-wanderingxrivers-sigil","Tami")</f>
        <v>Tami</v>
      </c>
      <c r="C961" s="18" t="s">
        <v>6</v>
      </c>
    </row>
    <row r="962">
      <c r="A962" s="10" t="str">
        <f>HYPERLINK("http://sigilathenaeum.tumblr.com/post/155462458962","Tanbon")</f>
        <v>Tanbon</v>
      </c>
    </row>
    <row r="963">
      <c r="A963" s="8" t="s">
        <v>2162</v>
      </c>
    </row>
    <row r="964">
      <c r="A964" s="10" t="str">
        <f>HYPERLINK("http://sigilathenaeum.tumblr.com/post/145232275559","Tara")</f>
        <v>Tara</v>
      </c>
    </row>
    <row r="965">
      <c r="A965" s="8" t="s">
        <v>2163</v>
      </c>
    </row>
    <row r="966">
      <c r="A966" s="10" t="str">
        <f>HYPERLINK("http://sigilathenaeum.tumblr.com/post/158034023291","Tarja")</f>
        <v>Tarja</v>
      </c>
    </row>
    <row r="967">
      <c r="A967" s="8" t="s">
        <v>2164</v>
      </c>
    </row>
    <row r="968">
      <c r="A968" s="8" t="s">
        <v>2165</v>
      </c>
    </row>
    <row r="969">
      <c r="A969" s="8" t="s">
        <v>2166</v>
      </c>
    </row>
    <row r="970">
      <c r="A970" s="10" t="str">
        <f>HYPERLINK("http://sigilathenaeum.tumblr.com/post/155462005021","Tempest")</f>
        <v>Tempest</v>
      </c>
    </row>
    <row r="971">
      <c r="A971" s="8" t="s">
        <v>2167</v>
      </c>
    </row>
    <row r="972">
      <c r="A972" s="10" t="str">
        <f>HYPERLINK("http://sigilathenaeum.tumblr.com/post/173208423558/terpsichore-name-sigil-bonjourjeveuxmonlivre","Terpsichore")</f>
        <v>Terpsichore</v>
      </c>
      <c r="C972" s="18" t="s">
        <v>6</v>
      </c>
    </row>
    <row r="973">
      <c r="A973" s="8" t="s">
        <v>2168</v>
      </c>
    </row>
    <row r="974">
      <c r="A974" s="8" t="s">
        <v>2169</v>
      </c>
    </row>
    <row r="975">
      <c r="A975" s="10" t="str">
        <f>HYPERLINK("http://sigilathenaeum.tumblr.com/post/145714233018","Tessa Mae")</f>
        <v>Tessa Mae</v>
      </c>
    </row>
    <row r="976">
      <c r="A976" s="10" t="str">
        <f>HYPERLINK("http://sigilathenaeum.tumblr.com/post/173273289731","Thalia")</f>
        <v>Thalia</v>
      </c>
      <c r="C976" s="18" t="s">
        <v>6</v>
      </c>
    </row>
    <row r="977">
      <c r="A977" s="10" t="str">
        <f>HYPERLINK("http://sigilathenaeum.tumblr.com/post/149839190037","The Ramal")</f>
        <v>The Ramal</v>
      </c>
    </row>
    <row r="978">
      <c r="A978" s="8" t="s">
        <v>2170</v>
      </c>
    </row>
    <row r="979">
      <c r="A979" s="8" t="s">
        <v>2171</v>
      </c>
    </row>
    <row r="980">
      <c r="A980" s="8" t="s">
        <v>2172</v>
      </c>
    </row>
    <row r="981">
      <c r="A981" s="10" t="str">
        <f>HYPERLINK("http://sigilathenaeum.tumblr.com/post/165368424436","Tiana")</f>
        <v>Tiana</v>
      </c>
      <c r="C981" s="18" t="s">
        <v>6</v>
      </c>
    </row>
    <row r="982">
      <c r="A982" s="10" t="str">
        <f>HYPERLINK("http://sigilathenaeum.tumblr.com/post/145179262045","Tiffany")</f>
        <v>Tiffany</v>
      </c>
    </row>
    <row r="983">
      <c r="A983" s="10" t="str">
        <f>HYPERLINK("http://sigilathenaeum.tumblr.com/post/144253056142","Timothy")</f>
        <v>Timothy</v>
      </c>
    </row>
    <row r="984">
      <c r="A984" s="10" t="str">
        <f>HYPERLINK("http://sigilathenaeum.tumblr.com/post/156044043099","Tina")</f>
        <v>Tina</v>
      </c>
    </row>
    <row r="985">
      <c r="A985" s="8" t="s">
        <v>2173</v>
      </c>
    </row>
    <row r="986">
      <c r="A986" s="8" t="s">
        <v>2174</v>
      </c>
    </row>
    <row r="987">
      <c r="A987" s="10" t="str">
        <f>HYPERLINK("http://sigilathenaeum.tumblr.com/post/143781051670","Toni")</f>
        <v>Toni</v>
      </c>
    </row>
    <row r="988">
      <c r="A988" s="8" t="s">
        <v>2175</v>
      </c>
    </row>
    <row r="989">
      <c r="A989" s="10" t="str">
        <f>HYPERLINK("http://sigilathenaeum.tumblr.com/post/169281530572","Tory")</f>
        <v>Tory</v>
      </c>
      <c r="C989" s="18" t="s">
        <v>6</v>
      </c>
    </row>
    <row r="990">
      <c r="A990" s="10" t="str">
        <f>HYPERLINK("http://sigilathenaeum.tumblr.com/post/165343001762","Tramaine")</f>
        <v>Tramaine</v>
      </c>
      <c r="C990" s="18" t="s">
        <v>6</v>
      </c>
    </row>
    <row r="991">
      <c r="A991" s="8" t="s">
        <v>2176</v>
      </c>
    </row>
    <row r="992">
      <c r="A992" s="10" t="str">
        <f>HYPERLINK("http://sigilathenaeum.tumblr.com/post/157963644201","Trivere")</f>
        <v>Trivere</v>
      </c>
    </row>
    <row r="993">
      <c r="A993" s="8" t="s">
        <v>2177</v>
      </c>
    </row>
    <row r="994">
      <c r="A994" s="10" t="str">
        <f>HYPERLINK("http://sigilathenaeum.tumblr.com/post/145720631226","Troy")</f>
        <v>Troy</v>
      </c>
    </row>
    <row r="995">
      <c r="A995" s="8" t="s">
        <v>2178</v>
      </c>
    </row>
    <row r="996">
      <c r="A996" s="8" t="s">
        <v>2179</v>
      </c>
    </row>
    <row r="997">
      <c r="A997" s="8" t="s">
        <v>2180</v>
      </c>
    </row>
    <row r="998">
      <c r="A998" s="10" t="str">
        <f>HYPERLINK("http://sigilathenaeum.tumblr.com/post/144283920967","Van")</f>
        <v>Van</v>
      </c>
    </row>
    <row r="999">
      <c r="A999" s="10" t="str">
        <f>HYPERLINK("http://sigilathenaeum.tumblr.com/post/155993963955","Vanessa")</f>
        <v>Vanessa</v>
      </c>
    </row>
    <row r="1000">
      <c r="A1000" s="10" t="str">
        <f>HYPERLINK("http://sigilathenaeum.tumblr.com/post/154697624195","Vanille")</f>
        <v>Vanille</v>
      </c>
    </row>
    <row r="1001">
      <c r="A1001" s="10" t="str">
        <f>HYPERLINK("http://sigilathenaeum.tumblr.com/post/157956422251","Vanise")</f>
        <v>Vanise</v>
      </c>
    </row>
    <row r="1002">
      <c r="A1002" s="8" t="s">
        <v>2181</v>
      </c>
    </row>
    <row r="1003">
      <c r="A1003" s="10" t="str">
        <f>HYPERLINK("http://sigilathenaeum.tumblr.com/post/143773079680","Veronica")</f>
        <v>Veronica</v>
      </c>
    </row>
    <row r="1004">
      <c r="A1004" s="8" t="s">
        <v>2182</v>
      </c>
    </row>
    <row r="1005">
      <c r="A1005" s="8" t="s">
        <v>2183</v>
      </c>
    </row>
    <row r="1006">
      <c r="A1006" s="10" t="str">
        <f>HYPERLINK("http://sigilathenaeum.tumblr.com/post/150540656644","Vic")</f>
        <v>Vic</v>
      </c>
    </row>
    <row r="1007">
      <c r="A1007" s="8" t="s">
        <v>2184</v>
      </c>
    </row>
    <row r="1008">
      <c r="A1008" s="8" t="s">
        <v>2185</v>
      </c>
    </row>
    <row r="1009">
      <c r="A1009" s="10" t="str">
        <f>HYPERLINK("http://sigilathenaeum.tumblr.com/post/145233461891","Viktoria")</f>
        <v>Viktoria</v>
      </c>
    </row>
    <row r="1010">
      <c r="A1010" s="10" t="str">
        <f>HYPERLINK("http://sigilathenaeum.tumblr.com/post/154697245303","Vince")</f>
        <v>Vince</v>
      </c>
    </row>
    <row r="1011">
      <c r="A1011" s="10" t="str">
        <f>HYPERLINK("http://sigilathenaeum.tumblr.com/post/154697245303","Vincent")</f>
        <v>Vincent</v>
      </c>
    </row>
    <row r="1012">
      <c r="A1012" s="10" t="str">
        <f>HYPERLINK("http://sigilathenaeum.tumblr.com/post/145715241778","Violet")</f>
        <v>Violet</v>
      </c>
    </row>
    <row r="1013">
      <c r="A1013" s="10" t="str">
        <f>HYPERLINK("http://sigilathenaeum.tumblr.com/post/154698366519","Vithyn")</f>
        <v>Vithyn</v>
      </c>
    </row>
    <row r="1014">
      <c r="A1014" s="10" t="str">
        <f>HYPERLINK("http://sigilathenaeum.tumblr.com/post/145181548256","Wednesday")</f>
        <v>Wednesday</v>
      </c>
    </row>
    <row r="1015">
      <c r="A1015" s="10" t="str">
        <f>HYPERLINK("http://sigilathenaeum.tumblr.com/post/144237779642","Wesley")</f>
        <v>Wesley</v>
      </c>
    </row>
    <row r="1016">
      <c r="A1016" s="8" t="s">
        <v>2186</v>
      </c>
    </row>
    <row r="1017">
      <c r="A1017" s="10" t="str">
        <f>HYPERLINK("http://sigilathenaeum.tumblr.com/post/173272904719","Wilder")</f>
        <v>Wilder</v>
      </c>
      <c r="C1017" s="18" t="s">
        <v>6</v>
      </c>
    </row>
    <row r="1018">
      <c r="A1018" s="10" t="str">
        <f>HYPERLINK("http://sigilathenaeum.tumblr.com/post/164253142056","William")</f>
        <v>William</v>
      </c>
      <c r="C1018" s="18" t="s">
        <v>6</v>
      </c>
    </row>
    <row r="1019">
      <c r="A1019" s="10" t="str">
        <f>HYPERLINK("http://sigilathenaeum.tumblr.com/post/158037349684","Willow Grey")</f>
        <v>Willow Grey</v>
      </c>
    </row>
    <row r="1020">
      <c r="A1020" s="8" t="s">
        <v>2187</v>
      </c>
    </row>
    <row r="1021">
      <c r="A1021" s="10" t="str">
        <f>HYPERLINK("http://sigilathenaeum.tumblr.com/post/154697624195","Winifred")</f>
        <v>Winifred</v>
      </c>
    </row>
    <row r="1022">
      <c r="A1022" s="10" t="str">
        <f>HYPERLINK("http://sigilathenaeum.tumblr.com/post/155461109236","Winnie")</f>
        <v>Winnie</v>
      </c>
    </row>
    <row r="1023">
      <c r="A1023" s="10" t="str">
        <f>HYPERLINK("http://sigilathenaeum.tumblr.com/post/153435127156","Wisteria")</f>
        <v>Wisteria</v>
      </c>
    </row>
    <row r="1024">
      <c r="A1024" s="10" t="str">
        <f>HYPERLINK("http://sigilathenaeum.tumblr.com/post/157986026777","Wolfgang")</f>
        <v>Wolfgang</v>
      </c>
    </row>
    <row r="1025">
      <c r="A1025" s="10" t="str">
        <f>HYPERLINK("http://sigilathenaeum.tumblr.com/post/154698004434","Woodrow")</f>
        <v>Woodrow</v>
      </c>
    </row>
    <row r="1026">
      <c r="A1026" s="10" t="str">
        <f>HYPERLINK("http://sigilathenaeum.tumblr.com/post/154696137499","Wrathion")</f>
        <v>Wrathion</v>
      </c>
    </row>
    <row r="1027">
      <c r="A1027" s="8" t="s">
        <v>2188</v>
      </c>
    </row>
    <row r="1028">
      <c r="A1028" s="8" t="s">
        <v>2189</v>
      </c>
    </row>
    <row r="1029">
      <c r="A1029" s="8" t="s">
        <v>2190</v>
      </c>
    </row>
    <row r="1030">
      <c r="A1030" s="8" t="s">
        <v>2191</v>
      </c>
    </row>
    <row r="1031">
      <c r="A1031" s="8" t="s">
        <v>2192</v>
      </c>
    </row>
    <row r="1032">
      <c r="A1032" s="10" t="str">
        <f>HYPERLINK("http://sigilathenaeum.tumblr.com/post/150510603073","Yuu")</f>
        <v>Yuu</v>
      </c>
    </row>
    <row r="1033">
      <c r="A1033" s="10" t="str">
        <f>HYPERLINK("http://sigilathenaeum.tumblr.com/post/156911362872","Zachary")</f>
        <v>Zachary</v>
      </c>
    </row>
    <row r="1034">
      <c r="A1034" s="8" t="s">
        <v>2193</v>
      </c>
    </row>
    <row r="1035">
      <c r="A1035" s="8" t="s">
        <v>2194</v>
      </c>
    </row>
    <row r="1036">
      <c r="A1036" s="8" t="s">
        <v>2195</v>
      </c>
    </row>
    <row r="1037">
      <c r="A1037" s="10" t="str">
        <f>HYPERLINK("http://sigilathenaeum.tumblr.com/post/165345635214","Zel")</f>
        <v>Zel</v>
      </c>
      <c r="C1037" s="18" t="s">
        <v>6</v>
      </c>
    </row>
    <row r="1038">
      <c r="A1038" s="10" t="str">
        <f>HYPERLINK("http://sigilathenaeum.tumblr.com/post/155995903018","Zelda")</f>
        <v>Zelda</v>
      </c>
    </row>
    <row r="1039">
      <c r="A1039" s="8" t="s">
        <v>2196</v>
      </c>
    </row>
    <row r="1040">
      <c r="A1040" s="10" t="str">
        <f>HYPERLINK("http://sigilathenaeum.tumblr.com/post/156906988804","Zeus")</f>
        <v>Zeus</v>
      </c>
    </row>
    <row r="1041">
      <c r="A1041" s="8" t="s">
        <v>2197</v>
      </c>
    </row>
    <row r="1042">
      <c r="A1042" s="8" t="s">
        <v>2198</v>
      </c>
    </row>
    <row r="1045">
      <c r="A1045" s="10" t="str">
        <f>HYPERLINK("http://sigilathenaeum.tumblr.com/post/156907581600","New York Riveters")</f>
        <v>New York Riveters</v>
      </c>
    </row>
    <row r="1046">
      <c r="A1046" s="10" t="str">
        <f>HYPERLINK("http://sigilathenaeum.tumblr.com/post/156907581600","Portland Thorns")</f>
        <v>Portland Thorns</v>
      </c>
    </row>
  </sheetData>
  <hyperlinks>
    <hyperlink r:id="rId1" ref="A6"/>
    <hyperlink r:id="rId2" ref="A7"/>
    <hyperlink r:id="rId3" ref="A8"/>
    <hyperlink r:id="rId4" ref="A11"/>
    <hyperlink r:id="rId5" ref="A16"/>
    <hyperlink r:id="rId6" ref="A25"/>
    <hyperlink r:id="rId7" ref="A26"/>
    <hyperlink r:id="rId8" ref="A33"/>
    <hyperlink r:id="rId9" ref="A36"/>
    <hyperlink r:id="rId10" ref="A37"/>
    <hyperlink r:id="rId11" ref="A38"/>
    <hyperlink r:id="rId12" ref="A39"/>
    <hyperlink r:id="rId13" ref="A40"/>
    <hyperlink r:id="rId14" ref="A41"/>
    <hyperlink r:id="rId15" ref="A42"/>
    <hyperlink r:id="rId16" ref="A43"/>
    <hyperlink r:id="rId17" ref="A46"/>
    <hyperlink r:id="rId18" ref="A47"/>
    <hyperlink r:id="rId19" ref="A49"/>
    <hyperlink r:id="rId20" ref="A50"/>
    <hyperlink r:id="rId21" ref="A51"/>
    <hyperlink r:id="rId22" ref="A52"/>
    <hyperlink r:id="rId23" ref="A55"/>
    <hyperlink r:id="rId24" ref="A57"/>
    <hyperlink r:id="rId25" ref="A60"/>
    <hyperlink r:id="rId26" ref="A62"/>
    <hyperlink r:id="rId27" ref="A64"/>
    <hyperlink r:id="rId28" ref="A67"/>
    <hyperlink r:id="rId29" ref="A68"/>
    <hyperlink r:id="rId30" ref="A70"/>
    <hyperlink r:id="rId31" ref="A74"/>
    <hyperlink r:id="rId32" ref="A78"/>
    <hyperlink r:id="rId33" ref="A80"/>
    <hyperlink r:id="rId34" ref="A88"/>
    <hyperlink r:id="rId35" ref="A89"/>
    <hyperlink r:id="rId36" ref="A92"/>
    <hyperlink r:id="rId37" ref="A95"/>
    <hyperlink r:id="rId38" ref="A96"/>
    <hyperlink r:id="rId39" ref="A98"/>
    <hyperlink r:id="rId40" ref="A99"/>
    <hyperlink r:id="rId41" ref="A102"/>
    <hyperlink r:id="rId42" ref="A104"/>
    <hyperlink r:id="rId43" ref="A106"/>
    <hyperlink r:id="rId44" ref="A112"/>
    <hyperlink r:id="rId45" ref="A113"/>
    <hyperlink r:id="rId46" ref="A114"/>
    <hyperlink r:id="rId47" ref="A115"/>
    <hyperlink r:id="rId48" ref="A117"/>
    <hyperlink r:id="rId49" ref="A118"/>
    <hyperlink r:id="rId50" ref="A125"/>
    <hyperlink r:id="rId51" ref="A126"/>
    <hyperlink r:id="rId52" ref="A129"/>
    <hyperlink r:id="rId53" ref="A132"/>
    <hyperlink r:id="rId54" ref="A136"/>
    <hyperlink r:id="rId55" ref="A137"/>
    <hyperlink r:id="rId56" ref="A139"/>
    <hyperlink r:id="rId57" ref="A144"/>
    <hyperlink r:id="rId58" ref="A150"/>
    <hyperlink r:id="rId59" ref="A156"/>
    <hyperlink r:id="rId60" ref="A162"/>
    <hyperlink r:id="rId61" ref="A164"/>
    <hyperlink r:id="rId62" ref="A166"/>
    <hyperlink r:id="rId63" ref="A167"/>
    <hyperlink r:id="rId64" ref="A168"/>
    <hyperlink r:id="rId65" ref="A169"/>
    <hyperlink r:id="rId66" ref="A170"/>
    <hyperlink r:id="rId67" ref="A173"/>
    <hyperlink r:id="rId68" ref="A175"/>
    <hyperlink r:id="rId69" ref="A176"/>
    <hyperlink r:id="rId70" ref="A177"/>
    <hyperlink r:id="rId71" ref="A178"/>
    <hyperlink r:id="rId72" ref="A181"/>
    <hyperlink r:id="rId73" ref="A183"/>
    <hyperlink r:id="rId74" ref="A185"/>
    <hyperlink r:id="rId75" ref="A188"/>
    <hyperlink r:id="rId76" ref="A194"/>
    <hyperlink r:id="rId77" ref="A195"/>
    <hyperlink r:id="rId78" ref="A196"/>
    <hyperlink r:id="rId79" ref="A199"/>
    <hyperlink r:id="rId80" ref="A200"/>
    <hyperlink r:id="rId81" ref="A201"/>
    <hyperlink r:id="rId82" ref="A206"/>
    <hyperlink r:id="rId83" ref="A207"/>
    <hyperlink r:id="rId84" ref="A208"/>
    <hyperlink r:id="rId85" ref="A209"/>
    <hyperlink r:id="rId86" ref="A211"/>
    <hyperlink r:id="rId87" ref="A212"/>
    <hyperlink r:id="rId88" ref="A214"/>
    <hyperlink r:id="rId89" ref="A216"/>
    <hyperlink r:id="rId90" ref="A218"/>
    <hyperlink r:id="rId91" ref="A219"/>
    <hyperlink r:id="rId92" ref="A220"/>
    <hyperlink r:id="rId93" ref="A221"/>
    <hyperlink r:id="rId94" ref="A222"/>
    <hyperlink r:id="rId95" ref="A224"/>
    <hyperlink r:id="rId96" ref="A225"/>
    <hyperlink r:id="rId97" ref="A226"/>
    <hyperlink r:id="rId98" ref="A228"/>
    <hyperlink r:id="rId99" ref="A232"/>
    <hyperlink r:id="rId100" ref="A235"/>
    <hyperlink r:id="rId101" ref="A238"/>
    <hyperlink r:id="rId102" ref="A239"/>
    <hyperlink r:id="rId103" ref="A240"/>
    <hyperlink r:id="rId104" ref="A241"/>
    <hyperlink r:id="rId105" ref="A242"/>
    <hyperlink r:id="rId106" ref="A243"/>
    <hyperlink r:id="rId107" ref="A244"/>
    <hyperlink r:id="rId108" ref="A250"/>
    <hyperlink r:id="rId109" ref="A251"/>
    <hyperlink r:id="rId110" ref="A253"/>
    <hyperlink r:id="rId111" ref="A254"/>
    <hyperlink r:id="rId112" ref="A258"/>
    <hyperlink r:id="rId113" ref="A259"/>
    <hyperlink r:id="rId114" ref="A260"/>
    <hyperlink r:id="rId115" ref="A262"/>
    <hyperlink r:id="rId116" ref="A264"/>
    <hyperlink r:id="rId117" ref="A265"/>
    <hyperlink r:id="rId118" ref="A267"/>
    <hyperlink r:id="rId119" ref="A269"/>
    <hyperlink r:id="rId120" ref="A270"/>
    <hyperlink r:id="rId121" ref="A272"/>
    <hyperlink r:id="rId122" ref="A274"/>
    <hyperlink r:id="rId123" ref="A275"/>
    <hyperlink r:id="rId124" ref="A277"/>
    <hyperlink r:id="rId125" ref="A278"/>
    <hyperlink r:id="rId126" ref="A279"/>
    <hyperlink r:id="rId127" ref="A280"/>
    <hyperlink r:id="rId128" ref="A285"/>
    <hyperlink r:id="rId129" ref="A287"/>
    <hyperlink r:id="rId130" ref="A288"/>
    <hyperlink r:id="rId131" ref="A289"/>
    <hyperlink r:id="rId132" ref="A291"/>
    <hyperlink r:id="rId133" ref="A294"/>
    <hyperlink r:id="rId134" ref="A295"/>
    <hyperlink r:id="rId135" ref="A297"/>
    <hyperlink r:id="rId136" ref="A298"/>
    <hyperlink r:id="rId137" ref="A304"/>
    <hyperlink r:id="rId138" ref="A307"/>
    <hyperlink r:id="rId139" ref="A308"/>
    <hyperlink r:id="rId140" ref="A318"/>
    <hyperlink r:id="rId141" ref="A319"/>
    <hyperlink r:id="rId142" ref="A320"/>
    <hyperlink r:id="rId143" ref="A322"/>
    <hyperlink r:id="rId144" ref="A325"/>
    <hyperlink r:id="rId145" ref="A328"/>
    <hyperlink r:id="rId146" ref="A331"/>
    <hyperlink r:id="rId147" ref="A332"/>
    <hyperlink r:id="rId148" ref="A333"/>
    <hyperlink r:id="rId149" ref="A335"/>
    <hyperlink r:id="rId150" ref="A336"/>
    <hyperlink r:id="rId151" ref="A341"/>
    <hyperlink r:id="rId152" ref="A343"/>
    <hyperlink r:id="rId153" ref="A352"/>
    <hyperlink r:id="rId154" ref="A354"/>
    <hyperlink r:id="rId155" ref="A355"/>
    <hyperlink r:id="rId156" ref="A357"/>
    <hyperlink r:id="rId157" ref="A358"/>
    <hyperlink r:id="rId158" ref="A359"/>
    <hyperlink r:id="rId159" ref="A360"/>
    <hyperlink r:id="rId160" ref="A362"/>
    <hyperlink r:id="rId161" ref="A364"/>
    <hyperlink r:id="rId162" ref="A365"/>
    <hyperlink r:id="rId163" ref="A366"/>
    <hyperlink r:id="rId164" ref="A369"/>
    <hyperlink r:id="rId165" ref="A370"/>
    <hyperlink r:id="rId166" ref="A371"/>
    <hyperlink r:id="rId167" ref="A372"/>
    <hyperlink r:id="rId168" ref="A373"/>
    <hyperlink r:id="rId169" ref="A374"/>
    <hyperlink r:id="rId170" ref="A383"/>
    <hyperlink r:id="rId171" ref="A392"/>
    <hyperlink r:id="rId172" ref="A395"/>
    <hyperlink r:id="rId173" ref="A396"/>
    <hyperlink r:id="rId174" ref="A398"/>
    <hyperlink r:id="rId175" ref="A404"/>
    <hyperlink r:id="rId176" ref="A407"/>
    <hyperlink r:id="rId177" ref="A409"/>
    <hyperlink r:id="rId178" ref="A410"/>
    <hyperlink r:id="rId179" ref="A412"/>
    <hyperlink r:id="rId180" ref="A415"/>
    <hyperlink r:id="rId181" ref="A417"/>
    <hyperlink r:id="rId182" ref="A419"/>
    <hyperlink r:id="rId183" ref="A420"/>
    <hyperlink r:id="rId184" ref="A422"/>
    <hyperlink r:id="rId185" ref="A423"/>
    <hyperlink r:id="rId186" ref="A425"/>
    <hyperlink r:id="rId187" ref="A426"/>
    <hyperlink r:id="rId188" ref="A428"/>
    <hyperlink r:id="rId189" ref="A429"/>
    <hyperlink r:id="rId190" ref="A431"/>
    <hyperlink r:id="rId191" ref="A432"/>
    <hyperlink r:id="rId192" ref="A433"/>
    <hyperlink r:id="rId193" ref="A435"/>
    <hyperlink r:id="rId194" ref="A436"/>
    <hyperlink r:id="rId195" ref="A438"/>
    <hyperlink r:id="rId196" ref="A439"/>
    <hyperlink r:id="rId197" ref="A440"/>
    <hyperlink r:id="rId198" ref="A441"/>
    <hyperlink r:id="rId199" ref="A443"/>
    <hyperlink r:id="rId200" ref="A448"/>
    <hyperlink r:id="rId201" ref="A449"/>
    <hyperlink r:id="rId202" ref="A451"/>
    <hyperlink r:id="rId203" ref="A452"/>
    <hyperlink r:id="rId204" ref="A459"/>
    <hyperlink r:id="rId205" ref="A463"/>
    <hyperlink r:id="rId206" ref="A464"/>
    <hyperlink r:id="rId207" ref="A468"/>
    <hyperlink r:id="rId208" ref="A469"/>
    <hyperlink r:id="rId209" ref="A473"/>
    <hyperlink r:id="rId210" ref="A475"/>
    <hyperlink r:id="rId211" ref="A476"/>
    <hyperlink r:id="rId212" ref="A477"/>
    <hyperlink r:id="rId213" ref="A479"/>
    <hyperlink r:id="rId214" ref="A481"/>
    <hyperlink r:id="rId215" ref="A482"/>
    <hyperlink r:id="rId216" ref="A483"/>
    <hyperlink r:id="rId217" ref="A485"/>
    <hyperlink r:id="rId218" ref="A486"/>
    <hyperlink r:id="rId219" ref="A489"/>
    <hyperlink r:id="rId220" ref="A490"/>
    <hyperlink r:id="rId221" ref="A491"/>
    <hyperlink r:id="rId222" ref="A499"/>
    <hyperlink r:id="rId223" ref="A500"/>
    <hyperlink r:id="rId224" ref="A501"/>
    <hyperlink r:id="rId225" ref="A502"/>
    <hyperlink r:id="rId226" ref="A505"/>
    <hyperlink r:id="rId227" ref="A507"/>
    <hyperlink r:id="rId228" ref="A508"/>
    <hyperlink r:id="rId229" ref="A514"/>
    <hyperlink r:id="rId230" ref="A515"/>
    <hyperlink r:id="rId231" ref="A516"/>
    <hyperlink r:id="rId232" ref="A518"/>
    <hyperlink r:id="rId233" ref="A521"/>
    <hyperlink r:id="rId234" ref="A523"/>
    <hyperlink r:id="rId235" ref="A524"/>
    <hyperlink r:id="rId236" ref="A525"/>
    <hyperlink r:id="rId237" ref="A527"/>
    <hyperlink r:id="rId238" ref="A528"/>
    <hyperlink r:id="rId239" ref="A530"/>
    <hyperlink r:id="rId240" ref="A533"/>
    <hyperlink r:id="rId241" ref="A536"/>
    <hyperlink r:id="rId242" ref="A540"/>
    <hyperlink r:id="rId243" ref="A545"/>
    <hyperlink r:id="rId244" ref="A546"/>
    <hyperlink r:id="rId245" ref="A547"/>
    <hyperlink r:id="rId246" ref="A548"/>
    <hyperlink r:id="rId247" ref="A553"/>
    <hyperlink r:id="rId248" ref="A555"/>
    <hyperlink r:id="rId249" ref="A560"/>
    <hyperlink r:id="rId250" ref="A562"/>
    <hyperlink r:id="rId251" ref="A565"/>
    <hyperlink r:id="rId252" ref="A567"/>
    <hyperlink r:id="rId253" ref="A568"/>
    <hyperlink r:id="rId254" ref="A570"/>
    <hyperlink r:id="rId255" ref="A571"/>
    <hyperlink r:id="rId256" ref="A574"/>
    <hyperlink r:id="rId257" ref="A577"/>
    <hyperlink r:id="rId258" ref="A578"/>
    <hyperlink r:id="rId259" ref="A579"/>
    <hyperlink r:id="rId260" ref="A584"/>
    <hyperlink r:id="rId261" ref="A585"/>
    <hyperlink r:id="rId262" ref="A586"/>
    <hyperlink r:id="rId263" ref="A587"/>
    <hyperlink r:id="rId264" ref="A589"/>
    <hyperlink r:id="rId265" ref="A597"/>
    <hyperlink r:id="rId266" ref="A598"/>
    <hyperlink r:id="rId267" ref="A599"/>
    <hyperlink r:id="rId268" ref="A600"/>
    <hyperlink r:id="rId269" ref="A601"/>
    <hyperlink r:id="rId270" ref="A602"/>
    <hyperlink r:id="rId271" ref="A606"/>
    <hyperlink r:id="rId272" ref="A607"/>
    <hyperlink r:id="rId273" ref="A611"/>
    <hyperlink r:id="rId274" ref="A612"/>
    <hyperlink r:id="rId275" ref="A614"/>
    <hyperlink r:id="rId276" ref="A617"/>
    <hyperlink r:id="rId277" ref="A619"/>
    <hyperlink r:id="rId278" ref="A623"/>
    <hyperlink r:id="rId279" ref="A624"/>
    <hyperlink r:id="rId280" ref="A625"/>
    <hyperlink r:id="rId281" ref="A628"/>
    <hyperlink r:id="rId282" ref="A630"/>
    <hyperlink r:id="rId283" ref="A634"/>
    <hyperlink r:id="rId284" ref="A635"/>
    <hyperlink r:id="rId285" ref="A640"/>
    <hyperlink r:id="rId286" ref="A643"/>
    <hyperlink r:id="rId287" ref="A647"/>
    <hyperlink r:id="rId288" ref="A648"/>
    <hyperlink r:id="rId289" ref="A649"/>
    <hyperlink r:id="rId290" ref="A651"/>
    <hyperlink r:id="rId291" ref="A652"/>
    <hyperlink r:id="rId292" ref="A654"/>
    <hyperlink r:id="rId293" ref="A660"/>
    <hyperlink r:id="rId294" ref="A661"/>
    <hyperlink r:id="rId295" ref="A663"/>
    <hyperlink r:id="rId296" ref="A664"/>
    <hyperlink r:id="rId297" ref="A665"/>
    <hyperlink r:id="rId298" ref="A666"/>
    <hyperlink r:id="rId299" ref="A669"/>
    <hyperlink r:id="rId300" ref="A670"/>
    <hyperlink r:id="rId301" ref="A672"/>
    <hyperlink r:id="rId302" ref="A675"/>
    <hyperlink r:id="rId303" ref="A677"/>
    <hyperlink r:id="rId304" ref="A678"/>
    <hyperlink r:id="rId305" ref="A682"/>
    <hyperlink r:id="rId306" ref="A683"/>
    <hyperlink r:id="rId307" ref="A684"/>
    <hyperlink r:id="rId308" ref="A686"/>
    <hyperlink r:id="rId309" ref="A689"/>
    <hyperlink r:id="rId310" ref="A693"/>
    <hyperlink r:id="rId311" ref="A695"/>
    <hyperlink r:id="rId312" ref="A696"/>
    <hyperlink r:id="rId313" ref="A698"/>
    <hyperlink r:id="rId314" ref="A699"/>
    <hyperlink r:id="rId315" ref="A700"/>
    <hyperlink r:id="rId316" ref="A702"/>
    <hyperlink r:id="rId317" ref="A703"/>
    <hyperlink r:id="rId318" ref="A705"/>
    <hyperlink r:id="rId319" ref="A707"/>
    <hyperlink r:id="rId320" ref="A708"/>
    <hyperlink r:id="rId321" ref="A709"/>
    <hyperlink r:id="rId322" ref="A710"/>
    <hyperlink r:id="rId323" ref="A712"/>
    <hyperlink r:id="rId324" ref="A719"/>
    <hyperlink r:id="rId325" ref="A720"/>
    <hyperlink r:id="rId326" ref="A724"/>
    <hyperlink r:id="rId327" ref="A727"/>
    <hyperlink r:id="rId328" ref="A729"/>
    <hyperlink r:id="rId329" ref="A733"/>
    <hyperlink r:id="rId330" ref="A734"/>
    <hyperlink r:id="rId331" ref="A736"/>
    <hyperlink r:id="rId332" ref="A738"/>
    <hyperlink r:id="rId333" ref="A740"/>
    <hyperlink r:id="rId334" ref="A742"/>
    <hyperlink r:id="rId335" ref="A743"/>
    <hyperlink r:id="rId336" ref="A744"/>
    <hyperlink r:id="rId337" ref="A745"/>
    <hyperlink r:id="rId338" ref="A754"/>
    <hyperlink r:id="rId339" ref="A757"/>
    <hyperlink r:id="rId340" ref="A759"/>
    <hyperlink r:id="rId341" ref="A760"/>
    <hyperlink r:id="rId342" ref="A761"/>
    <hyperlink r:id="rId343" ref="A764"/>
    <hyperlink r:id="rId344" ref="A766"/>
    <hyperlink r:id="rId345" ref="A767"/>
    <hyperlink r:id="rId346" ref="A770"/>
    <hyperlink r:id="rId347" ref="A771"/>
    <hyperlink r:id="rId348" ref="A772"/>
    <hyperlink r:id="rId349" ref="A773"/>
    <hyperlink r:id="rId350" ref="A775"/>
    <hyperlink r:id="rId351" ref="A776"/>
    <hyperlink r:id="rId352" ref="A778"/>
    <hyperlink r:id="rId353" ref="A779"/>
    <hyperlink r:id="rId354" ref="A780"/>
    <hyperlink r:id="rId355" ref="A781"/>
    <hyperlink r:id="rId356" ref="A786"/>
    <hyperlink r:id="rId357" ref="A787"/>
    <hyperlink r:id="rId358" ref="A788"/>
    <hyperlink r:id="rId359" ref="A789"/>
    <hyperlink r:id="rId360" ref="A791"/>
    <hyperlink r:id="rId361" ref="A792"/>
    <hyperlink r:id="rId362" ref="A797"/>
    <hyperlink r:id="rId363" ref="A798"/>
    <hyperlink r:id="rId364" ref="A803"/>
    <hyperlink r:id="rId365" ref="A806"/>
    <hyperlink r:id="rId366" ref="A807"/>
    <hyperlink r:id="rId367" ref="A809"/>
    <hyperlink r:id="rId368" ref="A811"/>
    <hyperlink r:id="rId369" ref="A812"/>
    <hyperlink r:id="rId370" ref="A814"/>
    <hyperlink r:id="rId371" ref="A816"/>
    <hyperlink r:id="rId372" ref="A817"/>
    <hyperlink r:id="rId373" ref="A818"/>
    <hyperlink r:id="rId374" ref="A820"/>
    <hyperlink r:id="rId375" ref="A823"/>
    <hyperlink r:id="rId376" ref="A827"/>
    <hyperlink r:id="rId377" ref="A828"/>
    <hyperlink r:id="rId378" ref="A836"/>
    <hyperlink r:id="rId379" ref="A838"/>
    <hyperlink r:id="rId380" ref="A839"/>
    <hyperlink r:id="rId381" ref="A841"/>
    <hyperlink r:id="rId382" ref="A842"/>
    <hyperlink r:id="rId383" ref="A843"/>
    <hyperlink r:id="rId384" ref="A847"/>
    <hyperlink r:id="rId385" ref="A850"/>
    <hyperlink r:id="rId386" ref="A852"/>
    <hyperlink r:id="rId387" ref="A859"/>
    <hyperlink r:id="rId388" ref="A862"/>
    <hyperlink r:id="rId389" ref="A863"/>
    <hyperlink r:id="rId390" ref="A866"/>
    <hyperlink r:id="rId391" ref="A867"/>
    <hyperlink r:id="rId392" ref="A868"/>
    <hyperlink r:id="rId393" ref="A873"/>
    <hyperlink r:id="rId394" ref="A874"/>
    <hyperlink r:id="rId395" ref="A878"/>
    <hyperlink r:id="rId396" ref="A881"/>
    <hyperlink r:id="rId397" ref="A882"/>
    <hyperlink r:id="rId398" ref="A883"/>
    <hyperlink r:id="rId399" ref="A886"/>
    <hyperlink r:id="rId400" ref="A887"/>
    <hyperlink r:id="rId401" ref="A888"/>
    <hyperlink r:id="rId402" ref="A891"/>
    <hyperlink r:id="rId403" ref="A892"/>
    <hyperlink r:id="rId404" ref="A895"/>
    <hyperlink r:id="rId405" ref="A896"/>
    <hyperlink r:id="rId406" ref="A897"/>
    <hyperlink r:id="rId407" ref="A900"/>
    <hyperlink r:id="rId408" ref="A901"/>
    <hyperlink r:id="rId409" ref="A902"/>
    <hyperlink r:id="rId410" ref="A908"/>
    <hyperlink r:id="rId411" ref="A909"/>
    <hyperlink r:id="rId412" ref="A911"/>
    <hyperlink r:id="rId413" ref="A912"/>
    <hyperlink r:id="rId414" ref="A913"/>
    <hyperlink r:id="rId415" ref="A916"/>
    <hyperlink r:id="rId416" ref="A917"/>
    <hyperlink r:id="rId417" ref="A918"/>
    <hyperlink r:id="rId418" ref="A925"/>
    <hyperlink r:id="rId419" ref="A926"/>
    <hyperlink r:id="rId420" ref="A927"/>
    <hyperlink r:id="rId421" ref="A928"/>
    <hyperlink r:id="rId422" ref="A930"/>
    <hyperlink r:id="rId423" ref="A931"/>
    <hyperlink r:id="rId424" ref="A932"/>
    <hyperlink r:id="rId425" ref="A937"/>
    <hyperlink r:id="rId426" ref="A940"/>
    <hyperlink r:id="rId427" ref="A944"/>
    <hyperlink r:id="rId428" ref="A945"/>
    <hyperlink r:id="rId429" ref="A948"/>
    <hyperlink r:id="rId430" ref="A951"/>
    <hyperlink r:id="rId431" ref="A952"/>
    <hyperlink r:id="rId432" ref="A955"/>
    <hyperlink r:id="rId433" ref="A956"/>
    <hyperlink r:id="rId434" ref="A957"/>
    <hyperlink r:id="rId435" ref="A963"/>
    <hyperlink r:id="rId436" ref="A965"/>
    <hyperlink r:id="rId437" ref="A967"/>
    <hyperlink r:id="rId438" ref="A968"/>
    <hyperlink r:id="rId439" ref="A969"/>
    <hyperlink r:id="rId440" ref="A971"/>
    <hyperlink r:id="rId441" ref="A973"/>
    <hyperlink r:id="rId442" ref="A974"/>
    <hyperlink r:id="rId443" ref="A978"/>
    <hyperlink r:id="rId444" ref="A979"/>
    <hyperlink r:id="rId445" ref="A980"/>
    <hyperlink r:id="rId446" ref="A985"/>
    <hyperlink r:id="rId447" ref="A986"/>
    <hyperlink r:id="rId448" ref="A988"/>
    <hyperlink r:id="rId449" ref="A991"/>
    <hyperlink r:id="rId450" ref="A993"/>
    <hyperlink r:id="rId451" ref="A995"/>
    <hyperlink r:id="rId452" ref="A996"/>
    <hyperlink r:id="rId453" ref="A997"/>
    <hyperlink r:id="rId454" ref="A1002"/>
    <hyperlink r:id="rId455" ref="A1004"/>
    <hyperlink r:id="rId456" ref="A1005"/>
    <hyperlink r:id="rId457" ref="A1007"/>
    <hyperlink r:id="rId458" ref="A1008"/>
    <hyperlink r:id="rId459" ref="A1016"/>
    <hyperlink r:id="rId460" ref="A1020"/>
    <hyperlink r:id="rId461" ref="A1027"/>
    <hyperlink r:id="rId462" ref="A1028"/>
    <hyperlink r:id="rId463" ref="A1029"/>
    <hyperlink r:id="rId464" ref="A1030"/>
    <hyperlink r:id="rId465" ref="A1031"/>
    <hyperlink r:id="rId466" ref="A1034"/>
    <hyperlink r:id="rId467" ref="A1035"/>
    <hyperlink r:id="rId468" ref="A1036"/>
    <hyperlink r:id="rId469" ref="A1039"/>
    <hyperlink r:id="rId470" ref="A1041"/>
    <hyperlink r:id="rId471" ref="A1042"/>
  </hyperlinks>
  <drawing r:id="rId47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71"/>
    <col customWidth="1" min="3" max="3" width="6.57"/>
  </cols>
  <sheetData>
    <row r="1">
      <c r="A1" s="16" t="s">
        <v>2199</v>
      </c>
      <c r="B1" s="17"/>
      <c r="C1" s="17"/>
      <c r="D1" s="17"/>
      <c r="E1" s="17"/>
      <c r="F1" s="17"/>
      <c r="G1" s="17"/>
      <c r="H1" s="17"/>
      <c r="I1" s="17"/>
      <c r="J1" s="17"/>
      <c r="K1" s="17"/>
      <c r="L1" s="17"/>
      <c r="M1" s="17"/>
      <c r="N1" s="17"/>
      <c r="O1" s="17"/>
      <c r="P1" s="17"/>
      <c r="Q1" s="17"/>
      <c r="R1" s="17"/>
      <c r="S1" s="17"/>
      <c r="T1" s="17"/>
      <c r="U1" s="17"/>
      <c r="V1" s="17"/>
      <c r="W1" s="17"/>
      <c r="X1" s="17"/>
      <c r="Y1" s="17"/>
      <c r="Z1" s="17"/>
    </row>
    <row r="2">
      <c r="A2" s="18"/>
    </row>
    <row r="3">
      <c r="A3" s="8" t="s">
        <v>2200</v>
      </c>
    </row>
    <row r="4">
      <c r="A4" s="8" t="s">
        <v>2201</v>
      </c>
    </row>
    <row r="5">
      <c r="A5" s="8" t="s">
        <v>2202</v>
      </c>
    </row>
    <row r="6">
      <c r="A6" s="8" t="s">
        <v>2203</v>
      </c>
    </row>
    <row r="7">
      <c r="A7" s="8" t="s">
        <v>2009</v>
      </c>
    </row>
    <row r="8">
      <c r="A8" s="8" t="s">
        <v>2204</v>
      </c>
    </row>
    <row r="9">
      <c r="A9" s="8" t="s">
        <v>2205</v>
      </c>
    </row>
    <row r="10">
      <c r="A10" s="8" t="s">
        <v>2206</v>
      </c>
    </row>
    <row r="11">
      <c r="A11" s="8" t="s">
        <v>2207</v>
      </c>
    </row>
    <row r="12">
      <c r="A12" s="8" t="s">
        <v>2208</v>
      </c>
    </row>
    <row r="13">
      <c r="A13" s="8" t="s">
        <v>2209</v>
      </c>
    </row>
    <row r="14">
      <c r="A14" s="8" t="s">
        <v>2210</v>
      </c>
    </row>
    <row r="15">
      <c r="A15" s="8" t="s">
        <v>2211</v>
      </c>
    </row>
    <row r="16">
      <c r="A16" s="8" t="s">
        <v>2212</v>
      </c>
    </row>
    <row r="17">
      <c r="A17" s="8" t="s">
        <v>2213</v>
      </c>
    </row>
    <row r="18">
      <c r="A18" s="8" t="s">
        <v>2214</v>
      </c>
    </row>
    <row r="19">
      <c r="A19" s="8" t="s">
        <v>2215</v>
      </c>
    </row>
    <row r="20">
      <c r="A20" s="8" t="s">
        <v>2216</v>
      </c>
    </row>
    <row r="21">
      <c r="A21" s="8" t="s">
        <v>2217</v>
      </c>
    </row>
    <row r="22">
      <c r="A22" s="8" t="s">
        <v>2218</v>
      </c>
    </row>
    <row r="23">
      <c r="A23" s="10" t="str">
        <f>HYPERLINK("http://sigilathenaeum.tumblr.com/post/164292075737","Sagittarius/Capricorn")</f>
        <v>Sagittarius/Capricorn</v>
      </c>
      <c r="C23" s="18" t="s">
        <v>6</v>
      </c>
    </row>
    <row r="24">
      <c r="A24" s="8" t="s">
        <v>2219</v>
      </c>
    </row>
    <row r="25">
      <c r="A25" s="8" t="s">
        <v>2220</v>
      </c>
    </row>
    <row r="26">
      <c r="A26" s="8" t="s">
        <v>2221</v>
      </c>
    </row>
    <row r="27">
      <c r="A27" s="8" t="s">
        <v>2222</v>
      </c>
    </row>
    <row r="28">
      <c r="A28" s="8" t="s">
        <v>2223</v>
      </c>
    </row>
    <row r="29">
      <c r="A29" s="8" t="s">
        <v>2224</v>
      </c>
    </row>
    <row r="30">
      <c r="A30" s="8" t="s">
        <v>2225</v>
      </c>
    </row>
    <row r="31">
      <c r="A31" s="8" t="s">
        <v>2226</v>
      </c>
    </row>
    <row r="32">
      <c r="A32" s="8" t="s">
        <v>2227</v>
      </c>
    </row>
    <row r="33">
      <c r="A33" s="8" t="s">
        <v>2228</v>
      </c>
    </row>
    <row r="34">
      <c r="A34" s="8" t="s">
        <v>2229</v>
      </c>
    </row>
    <row r="35">
      <c r="A35" s="8" t="s">
        <v>2230</v>
      </c>
    </row>
    <row r="36">
      <c r="A36" s="8" t="s">
        <v>2231</v>
      </c>
    </row>
    <row r="37">
      <c r="A37" s="8" t="s">
        <v>2232</v>
      </c>
    </row>
    <row r="38">
      <c r="A38" s="8" t="s">
        <v>2233</v>
      </c>
    </row>
    <row r="39">
      <c r="A39" s="8" t="s">
        <v>2234</v>
      </c>
    </row>
    <row r="40">
      <c r="A40" s="8" t="s">
        <v>2235</v>
      </c>
    </row>
    <row r="41">
      <c r="A41" s="8" t="s">
        <v>2236</v>
      </c>
    </row>
    <row r="42">
      <c r="A42" s="8" t="s">
        <v>2237</v>
      </c>
    </row>
    <row r="43">
      <c r="A43" s="8" t="s">
        <v>2238</v>
      </c>
    </row>
    <row r="44">
      <c r="A44" s="8" t="s">
        <v>2239</v>
      </c>
    </row>
    <row r="45">
      <c r="A45" s="8" t="s">
        <v>2240</v>
      </c>
    </row>
    <row r="46">
      <c r="A46" s="8" t="s">
        <v>2241</v>
      </c>
    </row>
    <row r="47">
      <c r="A47" s="8" t="s">
        <v>2242</v>
      </c>
    </row>
    <row r="48">
      <c r="A48" s="8" t="s">
        <v>2243</v>
      </c>
    </row>
    <row r="49">
      <c r="A49" s="8" t="s">
        <v>2244</v>
      </c>
    </row>
    <row r="50">
      <c r="A50" s="8" t="s">
        <v>2245</v>
      </c>
    </row>
    <row r="51">
      <c r="A51" s="8" t="s">
        <v>2246</v>
      </c>
    </row>
    <row r="52">
      <c r="A52" s="8" t="s">
        <v>2247</v>
      </c>
    </row>
    <row r="53">
      <c r="A53" s="8" t="s">
        <v>2248</v>
      </c>
    </row>
    <row r="54">
      <c r="A54" s="8" t="s">
        <v>2249</v>
      </c>
    </row>
    <row r="55">
      <c r="A55" s="8" t="s">
        <v>2250</v>
      </c>
    </row>
    <row r="56">
      <c r="A56" s="8" t="s">
        <v>2251</v>
      </c>
    </row>
    <row r="57">
      <c r="A57" s="8" t="s">
        <v>2252</v>
      </c>
    </row>
    <row r="58">
      <c r="A58" s="8" t="s">
        <v>2253</v>
      </c>
    </row>
    <row r="59">
      <c r="A59" s="8" t="s">
        <v>2254</v>
      </c>
    </row>
    <row r="60">
      <c r="A60" s="8" t="s">
        <v>2255</v>
      </c>
    </row>
    <row r="61">
      <c r="A61" s="8" t="s">
        <v>2256</v>
      </c>
    </row>
    <row r="62">
      <c r="A62" s="8" t="s">
        <v>2257</v>
      </c>
    </row>
    <row r="63">
      <c r="A63" s="8" t="s">
        <v>2258</v>
      </c>
    </row>
    <row r="64">
      <c r="A64" s="8" t="s">
        <v>2259</v>
      </c>
    </row>
    <row r="65">
      <c r="A65" s="8" t="s">
        <v>2260</v>
      </c>
    </row>
    <row r="66">
      <c r="A66" s="8" t="s">
        <v>2261</v>
      </c>
    </row>
    <row r="67">
      <c r="A67" s="8" t="s">
        <v>2262</v>
      </c>
    </row>
    <row r="68">
      <c r="A68" s="8" t="s">
        <v>2263</v>
      </c>
    </row>
    <row r="69">
      <c r="A69" s="8" t="s">
        <v>2264</v>
      </c>
    </row>
    <row r="70">
      <c r="A70" s="8" t="s">
        <v>2265</v>
      </c>
    </row>
    <row r="71">
      <c r="A71" s="8" t="s">
        <v>2266</v>
      </c>
    </row>
    <row r="72">
      <c r="A72" s="8" t="s">
        <v>2267</v>
      </c>
    </row>
    <row r="73">
      <c r="A73" s="8" t="s">
        <v>2268</v>
      </c>
    </row>
    <row r="74">
      <c r="A74" s="8" t="s">
        <v>2269</v>
      </c>
    </row>
    <row r="75">
      <c r="A75" s="8" t="s">
        <v>2270</v>
      </c>
    </row>
    <row r="76">
      <c r="A76" s="8" t="s">
        <v>2271</v>
      </c>
    </row>
    <row r="77">
      <c r="A77" s="8" t="s">
        <v>2272</v>
      </c>
    </row>
    <row r="78">
      <c r="A78" s="8" t="s">
        <v>2273</v>
      </c>
    </row>
    <row r="79">
      <c r="A79" s="8" t="s">
        <v>2274</v>
      </c>
    </row>
    <row r="80">
      <c r="A80" s="8" t="s">
        <v>2275</v>
      </c>
    </row>
    <row r="81">
      <c r="A81" s="8" t="s">
        <v>2276</v>
      </c>
    </row>
    <row r="82">
      <c r="A82" s="10" t="str">
        <f>HYPERLINK("http://sigilathenaeum.tumblr.com/post/156556910837","Libra/Capricorn")</f>
        <v>Libra/Capricorn</v>
      </c>
    </row>
  </sheetData>
  <hyperlinks>
    <hyperlink r:id="rId1" ref="A3"/>
    <hyperlink r:id="rId2" ref="A4"/>
    <hyperlink r:id="rId3" ref="A5"/>
    <hyperlink r:id="rId4" ref="A6"/>
    <hyperlink r:id="rId5" ref="A7"/>
    <hyperlink r:id="rId6" ref="A8"/>
    <hyperlink r:id="rId7" ref="A9"/>
    <hyperlink r:id="rId8" ref="A10"/>
    <hyperlink r:id="rId9" ref="A11"/>
    <hyperlink r:id="rId10" ref="A12"/>
    <hyperlink r:id="rId11" ref="A13"/>
    <hyperlink r:id="rId12" ref="A14"/>
    <hyperlink r:id="rId13" ref="A15"/>
    <hyperlink r:id="rId14" ref="A16"/>
    <hyperlink r:id="rId15" ref="A17"/>
    <hyperlink r:id="rId16" ref="A18"/>
    <hyperlink r:id="rId17" ref="A19"/>
    <hyperlink r:id="rId18" ref="A20"/>
    <hyperlink r:id="rId19" ref="A21"/>
    <hyperlink r:id="rId20" ref="A22"/>
    <hyperlink r:id="rId21" ref="A24"/>
    <hyperlink r:id="rId22" ref="A25"/>
    <hyperlink r:id="rId23" ref="A26"/>
    <hyperlink r:id="rId24" ref="A27"/>
    <hyperlink r:id="rId25" ref="A28"/>
    <hyperlink r:id="rId26" ref="A29"/>
    <hyperlink r:id="rId27" ref="A30"/>
    <hyperlink r:id="rId28" ref="A31"/>
    <hyperlink r:id="rId29" ref="A32"/>
    <hyperlink r:id="rId30" ref="A33"/>
    <hyperlink r:id="rId31" ref="A34"/>
    <hyperlink r:id="rId32" ref="A35"/>
    <hyperlink r:id="rId33" ref="A36"/>
    <hyperlink r:id="rId34" ref="A37"/>
    <hyperlink r:id="rId35" ref="A38"/>
    <hyperlink r:id="rId36" ref="A39"/>
    <hyperlink r:id="rId37" ref="A40"/>
    <hyperlink r:id="rId38" ref="A41"/>
    <hyperlink r:id="rId39" ref="A42"/>
    <hyperlink r:id="rId40" ref="A43"/>
    <hyperlink r:id="rId41" ref="A44"/>
    <hyperlink r:id="rId42" ref="A45"/>
    <hyperlink r:id="rId43" ref="A46"/>
    <hyperlink r:id="rId44" ref="A47"/>
    <hyperlink r:id="rId45" ref="A48"/>
    <hyperlink r:id="rId46" ref="A49"/>
    <hyperlink r:id="rId47" ref="A50"/>
    <hyperlink r:id="rId48" ref="A51"/>
    <hyperlink r:id="rId49" ref="A52"/>
    <hyperlink r:id="rId50" ref="A53"/>
    <hyperlink r:id="rId51" ref="A54"/>
    <hyperlink r:id="rId52" ref="A55"/>
    <hyperlink r:id="rId53" ref="A56"/>
    <hyperlink r:id="rId54" ref="A57"/>
    <hyperlink r:id="rId55" ref="A58"/>
    <hyperlink r:id="rId56" ref="A59"/>
    <hyperlink r:id="rId57" ref="A60"/>
    <hyperlink r:id="rId58" ref="A61"/>
    <hyperlink r:id="rId59" ref="A62"/>
    <hyperlink r:id="rId60" ref="A63"/>
    <hyperlink r:id="rId61" ref="A64"/>
    <hyperlink r:id="rId62" ref="A65"/>
    <hyperlink r:id="rId63" ref="A66"/>
    <hyperlink r:id="rId64" ref="A67"/>
    <hyperlink r:id="rId65" ref="A68"/>
    <hyperlink r:id="rId66" ref="A69"/>
    <hyperlink r:id="rId67" ref="A70"/>
    <hyperlink r:id="rId68" ref="A71"/>
    <hyperlink r:id="rId69" ref="A72"/>
    <hyperlink r:id="rId70" ref="A73"/>
    <hyperlink r:id="rId71" ref="A74"/>
    <hyperlink r:id="rId72" ref="A75"/>
    <hyperlink r:id="rId73" ref="A76"/>
    <hyperlink r:id="rId74" ref="A77"/>
    <hyperlink r:id="rId75" ref="A78"/>
    <hyperlink r:id="rId76" ref="A79"/>
    <hyperlink r:id="rId77" ref="A80"/>
    <hyperlink r:id="rId78" ref="A81"/>
  </hyperlinks>
  <drawing r:id="rId7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71"/>
    <col customWidth="1" min="2" max="2" width="47.43"/>
  </cols>
  <sheetData>
    <row r="1">
      <c r="A1" s="16" t="s">
        <v>2277</v>
      </c>
      <c r="B1" s="17"/>
      <c r="C1" s="17"/>
      <c r="D1" s="17"/>
      <c r="E1" s="17"/>
      <c r="F1" s="17"/>
      <c r="G1" s="17"/>
      <c r="H1" s="17"/>
      <c r="I1" s="17"/>
      <c r="J1" s="17"/>
      <c r="K1" s="17"/>
      <c r="L1" s="17"/>
      <c r="M1" s="17"/>
      <c r="N1" s="17"/>
      <c r="O1" s="17"/>
      <c r="P1" s="17"/>
      <c r="Q1" s="17"/>
      <c r="R1" s="17"/>
      <c r="S1" s="17"/>
      <c r="T1" s="17"/>
      <c r="U1" s="17"/>
      <c r="V1" s="17"/>
      <c r="W1" s="17"/>
      <c r="X1" s="17"/>
      <c r="Y1" s="17"/>
      <c r="Z1" s="17"/>
    </row>
    <row r="3">
      <c r="A3" s="10" t="str">
        <f>HYPERLINK("http://sigilathenaeum.tumblr.com/post/165489059862","Fuck off")</f>
        <v>Fuck off</v>
      </c>
      <c r="B3" s="8" t="s">
        <v>2278</v>
      </c>
    </row>
    <row r="4">
      <c r="A4" s="10" t="str">
        <f>HYPERLINK("http://sigilathenaeum.tumblr.com/post/147975283242","I am Calm and Relaxed")</f>
        <v>I am Calm and Relaxed</v>
      </c>
      <c r="B4" s="8" t="s">
        <v>2279</v>
      </c>
    </row>
    <row r="5">
      <c r="A5" s="10" t="str">
        <f>HYPERLINK("http://sigilathenaeum.tumblr.com/post/147924689547","I am Focused")</f>
        <v>I am Focused</v>
      </c>
      <c r="B5" s="8" t="s">
        <v>2280</v>
      </c>
    </row>
    <row r="6">
      <c r="A6" s="10" t="str">
        <f>HYPERLINK("http://sigilathenaeum.tumblr.com/post/148022842637","I am Free of Anxiety")</f>
        <v>I am Free of Anxiety</v>
      </c>
      <c r="B6" s="8" t="s">
        <v>2281</v>
      </c>
    </row>
    <row r="7">
      <c r="A7" s="10" t="str">
        <f>HYPERLINK("http://sigilathenaeum.tumblr.com/post/148069836807","I am Full of Confidence")</f>
        <v>I am Full of Confidence</v>
      </c>
      <c r="B7" s="8" t="s">
        <v>2282</v>
      </c>
    </row>
    <row r="8">
      <c r="A8" s="10" t="str">
        <f>HYPERLINK("http://sigilathenaeum.tumblr.com/post/159498715977","I am happy, beautiful, and strong")</f>
        <v>I am happy, beautiful, and strong</v>
      </c>
      <c r="B8" s="8" t="s">
        <v>2283</v>
      </c>
    </row>
    <row r="9">
      <c r="A9" s="10" t="str">
        <f>HYPERLINK("http://sigilathenaeum.tumblr.com/post/165489267007","I am powerful")</f>
        <v>I am powerful</v>
      </c>
      <c r="B9" s="8" t="s">
        <v>2284</v>
      </c>
    </row>
    <row r="10">
      <c r="A10" s="10" t="str">
        <f>HYPERLINK("http://sigilathenaeum.tumblr.com/post/148021748407","I Can Get Through This")</f>
        <v>I Can Get Through This</v>
      </c>
      <c r="B10" s="8" t="s">
        <v>2285</v>
      </c>
    </row>
    <row r="11">
      <c r="A11" s="10" t="str">
        <f>HYPERLINK("http://sigilathenaeum.tumblr.com/post/148123757997","I Find Inspiration")</f>
        <v>I Find Inspiration</v>
      </c>
      <c r="B11" s="8" t="s">
        <v>2286</v>
      </c>
    </row>
    <row r="12">
      <c r="A12" s="10" t="str">
        <f>HYPERLINK("http://sigilathenaeum.tumblr.com/post/146378807397","I Sleep Peacefully (new version)")</f>
        <v>I Sleep Peacefully (new version)</v>
      </c>
      <c r="B12" s="8" t="s">
        <v>2287</v>
      </c>
    </row>
    <row r="13">
      <c r="A13" s="10" t="str">
        <f>HYPERLINK("http://sigilathenaeum.tumblr.com/post/145578270372","I Sleep Peacefully (old version)")</f>
        <v>I Sleep Peacefully (old version)</v>
      </c>
      <c r="B13" s="8" t="s">
        <v>2288</v>
      </c>
    </row>
    <row r="14">
      <c r="A14" s="10" t="str">
        <f>HYPERLINK("http://sigilathenaeum.tumblr.com/post/165488665687","Money flows into my life")</f>
        <v>Money flows into my life</v>
      </c>
      <c r="B14" s="8" t="s">
        <v>2289</v>
      </c>
    </row>
    <row r="15">
      <c r="A15" s="10" t="str">
        <f>HYPERLINK("http://sigilathenaeum.tumblr.com/post/147913913897","My Depression is Under Control")</f>
        <v>My Depression is Under Control</v>
      </c>
      <c r="B15" s="8" t="s">
        <v>2290</v>
      </c>
    </row>
    <row r="16">
      <c r="A16" s="10" t="str">
        <f>HYPERLINK("http://sigilathenaeum.tumblr.com/post/159498869252","My Plants Will Survive and Thrive")</f>
        <v>My Plants Will Survive and Thrive</v>
      </c>
      <c r="B16" s="8" t="s">
        <v>2291</v>
      </c>
    </row>
  </sheetData>
  <hyperlinks>
    <hyperlink r:id="rId1" ref="B3"/>
    <hyperlink r:id="rId2" ref="B4"/>
    <hyperlink r:id="rId3" ref="B5"/>
    <hyperlink r:id="rId4" ref="B6"/>
    <hyperlink r:id="rId5" ref="B7"/>
    <hyperlink r:id="rId6" ref="B8"/>
    <hyperlink r:id="rId7" ref="B9"/>
    <hyperlink r:id="rId8" ref="B10"/>
    <hyperlink r:id="rId9" ref="B11"/>
    <hyperlink r:id="rId10" ref="B12"/>
    <hyperlink r:id="rId11" ref="B13"/>
    <hyperlink r:id="rId12" ref="B14"/>
    <hyperlink r:id="rId13" ref="B15"/>
    <hyperlink r:id="rId14" ref="B16"/>
  </hyperlinks>
  <drawing r:id="rId15"/>
</worksheet>
</file>