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drawings/drawing18.xml" ContentType="application/vnd.openxmlformats-officedocument.drawing+xml"/>
  <Override PartName="/xl/tables/table17.xml" ContentType="application/vnd.openxmlformats-officedocument.spreadsheetml.table+xml"/>
  <Override PartName="/xl/drawings/drawing19.xml" ContentType="application/vnd.openxmlformats-officedocument.drawing+xml"/>
  <Override PartName="/xl/tables/table18.xml" ContentType="application/vnd.openxmlformats-officedocument.spreadsheetml.table+xml"/>
  <Override PartName="/xl/drawings/drawing20.xml" ContentType="application/vnd.openxmlformats-officedocument.drawing+xml"/>
  <Override PartName="/xl/tables/table19.xml" ContentType="application/vnd.openxmlformats-officedocument.spreadsheetml.table+xml"/>
  <Override PartName="/xl/drawings/drawing21.xml" ContentType="application/vnd.openxmlformats-officedocument.drawing+xml"/>
  <Override PartName="/xl/tables/table20.xml" ContentType="application/vnd.openxmlformats-officedocument.spreadsheetml.table+xml"/>
  <Override PartName="/xl/drawings/drawing22.xml" ContentType="application/vnd.openxmlformats-officedocument.drawing+xml"/>
  <Override PartName="/xl/tables/table21.xml" ContentType="application/vnd.openxmlformats-officedocument.spreadsheetml.table+xml"/>
  <Override PartName="/xl/drawings/drawing23.xml" ContentType="application/vnd.openxmlformats-officedocument.drawing+xml"/>
  <Override PartName="/xl/tables/table22.xml" ContentType="application/vnd.openxmlformats-officedocument.spreadsheetml.table+xml"/>
  <Override PartName="/xl/drawings/drawing24.xml" ContentType="application/vnd.openxmlformats-officedocument.drawing+xml"/>
  <Override PartName="/xl/tables/table23.xml" ContentType="application/vnd.openxmlformats-officedocument.spreadsheetml.table+xml"/>
  <Override PartName="/xl/drawings/drawing25.xml" ContentType="application/vnd.openxmlformats-officedocument.drawing+xml"/>
  <Override PartName="/xl/tables/table24.xml" ContentType="application/vnd.openxmlformats-officedocument.spreadsheetml.table+xml"/>
  <Override PartName="/xl/drawings/drawing26.xml" ContentType="application/vnd.openxmlformats-officedocument.drawing+xml"/>
  <Override PartName="/xl/tables/table25.xml" ContentType="application/vnd.openxmlformats-officedocument.spreadsheetml.table+xml"/>
  <Override PartName="/xl/drawings/drawing27.xml" ContentType="application/vnd.openxmlformats-officedocument.drawing+xml"/>
  <Override PartName="/xl/tables/table26.xml" ContentType="application/vnd.openxmlformats-officedocument.spreadsheetml.table+xml"/>
  <Override PartName="/xl/drawings/drawing28.xml" ContentType="application/vnd.openxmlformats-officedocument.drawing+xml"/>
  <Override PartName="/xl/tables/table27.xml" ContentType="application/vnd.openxmlformats-officedocument.spreadsheetml.table+xml"/>
  <Override PartName="/xl/drawings/drawing29.xml" ContentType="application/vnd.openxmlformats-officedocument.drawing+xml"/>
  <Override PartName="/xl/tables/table28.xml" ContentType="application/vnd.openxmlformats-officedocument.spreadsheetml.table+xml"/>
  <Override PartName="/xl/drawings/drawing30.xml" ContentType="application/vnd.openxmlformats-officedocument.drawing+xml"/>
  <Override PartName="/xl/tables/table29.xml" ContentType="application/vnd.openxmlformats-officedocument.spreadsheetml.table+xml"/>
  <Override PartName="/xl/drawings/drawing31.xml" ContentType="application/vnd.openxmlformats-officedocument.drawing+xml"/>
  <Override PartName="/xl/tables/table30.xml" ContentType="application/vnd.openxmlformats-officedocument.spreadsheetml.table+xml"/>
  <Override PartName="/xl/drawings/drawing32.xml" ContentType="application/vnd.openxmlformats-officedocument.drawing+xml"/>
  <Override PartName="/xl/tables/table31.xml" ContentType="application/vnd.openxmlformats-officedocument.spreadsheetml.table+xml"/>
  <Override PartName="/xl/drawings/drawing33.xml" ContentType="application/vnd.openxmlformats-officedocument.drawing+xml"/>
  <Override PartName="/xl/tables/table32.xml" ContentType="application/vnd.openxmlformats-officedocument.spreadsheetml.table+xml"/>
  <Override PartName="/xl/drawings/drawing34.xml" ContentType="application/vnd.openxmlformats-officedocument.drawing+xml"/>
  <Override PartName="/xl/tables/table33.xml" ContentType="application/vnd.openxmlformats-officedocument.spreadsheetml.table+xml"/>
  <Override PartName="/xl/drawings/drawing35.xml" ContentType="application/vnd.openxmlformats-officedocument.drawing+xml"/>
  <Override PartName="/xl/tables/table34.xml" ContentType="application/vnd.openxmlformats-officedocument.spreadsheetml.table+xml"/>
  <Override PartName="/xl/drawings/drawing36.xml" ContentType="application/vnd.openxmlformats-officedocument.drawing+xml"/>
  <Override PartName="/xl/tables/table35.xml" ContentType="application/vnd.openxmlformats-officedocument.spreadsheetml.table+xml"/>
  <Override PartName="/xl/drawings/drawing37.xml" ContentType="application/vnd.openxmlformats-officedocument.drawing+xml"/>
  <Override PartName="/xl/tables/table36.xml" ContentType="application/vnd.openxmlformats-officedocument.spreadsheetml.table+xml"/>
  <Override PartName="/xl/drawings/drawing38.xml" ContentType="application/vnd.openxmlformats-officedocument.drawing+xml"/>
  <Override PartName="/xl/tables/table37.xml" ContentType="application/vnd.openxmlformats-officedocument.spreadsheetml.table+xml"/>
  <Override PartName="/xl/drawings/drawing39.xml" ContentType="application/vnd.openxmlformats-officedocument.drawing+xml"/>
  <Override PartName="/xl/tables/table38.xml" ContentType="application/vnd.openxmlformats-officedocument.spreadsheetml.table+xml"/>
  <Override PartName="/xl/drawings/drawing40.xml" ContentType="application/vnd.openxmlformats-officedocument.drawing+xml"/>
  <Override PartName="/xl/tables/table39.xml" ContentType="application/vnd.openxmlformats-officedocument.spreadsheetml.table+xml"/>
  <Override PartName="/xl/drawings/drawing41.xml" ContentType="application/vnd.openxmlformats-officedocument.drawing+xml"/>
  <Override PartName="/xl/tables/table40.xml" ContentType="application/vnd.openxmlformats-officedocument.spreadsheetml.table+xml"/>
  <Override PartName="/xl/drawings/drawing42.xml" ContentType="application/vnd.openxmlformats-officedocument.drawing+xml"/>
  <Override PartName="/xl/tables/table4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A:\MAC\Vitor\agendas\2023\"/>
    </mc:Choice>
  </mc:AlternateContent>
  <bookViews>
    <workbookView xWindow="0" yWindow="0" windowWidth="10680" windowHeight="8700" firstSheet="34" activeTab="38"/>
  </bookViews>
  <sheets>
    <sheet name="Calendario" sheetId="1" r:id="rId1"/>
    <sheet name="3J" sheetId="71" r:id="rId2"/>
    <sheet name="4J" sheetId="69" r:id="rId3"/>
    <sheet name="5J" sheetId="70" r:id="rId4"/>
    <sheet name="6J" sheetId="72" r:id="rId5"/>
    <sheet name="7J" sheetId="73" r:id="rId6"/>
    <sheet name="11J" sheetId="35" r:id="rId7"/>
    <sheet name="10J" sheetId="45" r:id="rId8"/>
    <sheet name="12J" sheetId="37" r:id="rId9"/>
    <sheet name="13J" sheetId="46" r:id="rId10"/>
    <sheet name="14J" sheetId="47" r:id="rId11"/>
    <sheet name="17J" sheetId="49" r:id="rId12"/>
    <sheet name="18J" sheetId="36" r:id="rId13"/>
    <sheet name="19J" sheetId="48" r:id="rId14"/>
    <sheet name="20J" sheetId="50" r:id="rId15"/>
    <sheet name="21J" sheetId="66" r:id="rId16"/>
    <sheet name="25J" sheetId="38" r:id="rId17"/>
    <sheet name="24J" sheetId="40" r:id="rId18"/>
    <sheet name="26J" sheetId="39" r:id="rId19"/>
    <sheet name="27J" sheetId="41" r:id="rId20"/>
    <sheet name="4I" sheetId="76" r:id="rId21"/>
    <sheet name="28J" sheetId="42" r:id="rId22"/>
    <sheet name="3I" sheetId="78" r:id="rId23"/>
    <sheet name="5I" sheetId="77" r:id="rId24"/>
    <sheet name="6I" sheetId="79" r:id="rId25"/>
    <sheet name="7I" sheetId="80" r:id="rId26"/>
    <sheet name="10I" sheetId="53" r:id="rId27"/>
    <sheet name="11I" sheetId="51" r:id="rId28"/>
    <sheet name="12I" sheetId="52" r:id="rId29"/>
    <sheet name="13I" sheetId="54" r:id="rId30"/>
    <sheet name="14I" sheetId="55" r:id="rId31"/>
    <sheet name="17I" sheetId="58" r:id="rId32"/>
    <sheet name="18I" sheetId="56" r:id="rId33"/>
    <sheet name="19I" sheetId="57" r:id="rId34"/>
    <sheet name="20I" sheetId="59" r:id="rId35"/>
    <sheet name="21I" sheetId="60" r:id="rId36"/>
    <sheet name="24I" sheetId="63" r:id="rId37"/>
    <sheet name="25I" sheetId="61" r:id="rId38"/>
    <sheet name="26I" sheetId="62" r:id="rId39"/>
    <sheet name="27I" sheetId="64" r:id="rId40"/>
    <sheet name="28I" sheetId="65" r:id="rId41"/>
    <sheet name="Tabela de Preços" sheetId="33" state="hidden" r:id="rId42"/>
  </sheets>
  <definedNames>
    <definedName name="_xlnm._FilterDatabase" localSheetId="26" hidden="1">'10I'!$C$5:$M$5</definedName>
    <definedName name="_xlnm._FilterDatabase" localSheetId="7" hidden="1">'10J'!$C$5:$M$5</definedName>
    <definedName name="_xlnm._FilterDatabase" localSheetId="27" hidden="1">'11I'!$C$5:$M$5</definedName>
    <definedName name="_xlnm._FilterDatabase" localSheetId="6" hidden="1">'11J'!$C$5:$M$5</definedName>
    <definedName name="_xlnm._FilterDatabase" localSheetId="28" hidden="1">'12I'!$C$5:$M$5</definedName>
    <definedName name="_xlnm._FilterDatabase" localSheetId="8" hidden="1">'12J'!$C$5:$M$5</definedName>
    <definedName name="_xlnm._FilterDatabase" localSheetId="29" hidden="1">'13I'!$C$5:$M$5</definedName>
    <definedName name="_xlnm._FilterDatabase" localSheetId="9" hidden="1">'13J'!$C$5:$M$5</definedName>
    <definedName name="_xlnm._FilterDatabase" localSheetId="30" hidden="1">'14I'!$C$5:$M$5</definedName>
    <definedName name="_xlnm._FilterDatabase" localSheetId="10" hidden="1">'14J'!$C$5:$M$5</definedName>
    <definedName name="_xlnm._FilterDatabase" localSheetId="31" hidden="1">'17I'!$C$5:$M$5</definedName>
    <definedName name="_xlnm._FilterDatabase" localSheetId="11" hidden="1">'17J'!$C$5:$M$5</definedName>
    <definedName name="_xlnm._FilterDatabase" localSheetId="32" hidden="1">'18I'!$C$5:$M$5</definedName>
    <definedName name="_xlnm._FilterDatabase" localSheetId="12" hidden="1">'18J'!$C$5:$M$5</definedName>
    <definedName name="_xlnm._FilterDatabase" localSheetId="33" hidden="1">'19I'!$C$5:$M$5</definedName>
    <definedName name="_xlnm._FilterDatabase" localSheetId="13" hidden="1">'19J'!$C$5:$M$5</definedName>
    <definedName name="_xlnm._FilterDatabase" localSheetId="34" hidden="1">'20I'!$C$5:$M$5</definedName>
    <definedName name="_xlnm._FilterDatabase" localSheetId="14" hidden="1">'20J'!$C$5:$M$5</definedName>
    <definedName name="_xlnm._FilterDatabase" localSheetId="35" hidden="1">'21I'!$C$5:$M$5</definedName>
    <definedName name="_xlnm._FilterDatabase" localSheetId="15" hidden="1">'21J'!$C$5:$M$5</definedName>
    <definedName name="_xlnm._FilterDatabase" localSheetId="36" hidden="1">'24I'!$C$5:$M$5</definedName>
    <definedName name="_xlnm._FilterDatabase" localSheetId="17" hidden="1">'24J'!$C$5:$M$5</definedName>
    <definedName name="_xlnm._FilterDatabase" localSheetId="37" hidden="1">'25I'!$C$5:$M$5</definedName>
    <definedName name="_xlnm._FilterDatabase" localSheetId="16" hidden="1">'25J'!$C$5:$M$5</definedName>
    <definedName name="_xlnm._FilterDatabase" localSheetId="38" hidden="1">'26I'!$C$5:$M$5</definedName>
    <definedName name="_xlnm._FilterDatabase" localSheetId="18" hidden="1">'26J'!$C$5:$M$5</definedName>
    <definedName name="_xlnm._FilterDatabase" localSheetId="39" hidden="1">'27I'!$C$5:$M$5</definedName>
    <definedName name="_xlnm._FilterDatabase" localSheetId="19" hidden="1">'27J'!$C$5:$M$5</definedName>
    <definedName name="_xlnm._FilterDatabase" localSheetId="40" hidden="1">'28I'!$C$5:$M$5</definedName>
    <definedName name="_xlnm._FilterDatabase" localSheetId="21" hidden="1">'28J'!$C$5:$M$5</definedName>
    <definedName name="_xlnm._FilterDatabase" localSheetId="22" hidden="1">'3I'!$C$5:$M$5</definedName>
    <definedName name="_xlnm._FilterDatabase" localSheetId="1" hidden="1">'3J'!$C$5:$M$5</definedName>
    <definedName name="_xlnm._FilterDatabase" localSheetId="20" hidden="1">'4I'!$C$5:$M$5</definedName>
    <definedName name="_xlnm._FilterDatabase" localSheetId="2" hidden="1">'4J'!$C$5:$M$5</definedName>
    <definedName name="_xlnm._FilterDatabase" localSheetId="23" hidden="1">'5I'!$C$5:$M$5</definedName>
    <definedName name="_xlnm._FilterDatabase" localSheetId="3" hidden="1">'5J'!$C$5:$M$5</definedName>
    <definedName name="_xlnm._FilterDatabase" localSheetId="24" hidden="1">'6I'!$C$5:$M$5</definedName>
    <definedName name="_xlnm._FilterDatabase" localSheetId="4" hidden="1">'6J'!$C$5:$M$5</definedName>
    <definedName name="_xlnm._FilterDatabase" localSheetId="25" hidden="1">'7I'!$C$5:$M$5</definedName>
    <definedName name="_xlnm._FilterDatabase" localSheetId="5" hidden="1">'7J'!$C$5:$M$5</definedName>
    <definedName name="calendario" localSheetId="0">Calendario!$A$1:$P$34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H7" i="51"/>
  <c r="I7" i="51"/>
  <c r="H8" i="51"/>
  <c r="I8" i="51"/>
  <c r="H9" i="51"/>
  <c r="I9" i="51"/>
  <c r="H10" i="51"/>
  <c r="I10" i="51"/>
  <c r="H11" i="51"/>
  <c r="I11" i="51"/>
  <c r="H12" i="51"/>
  <c r="I12" i="51"/>
  <c r="H13" i="51"/>
  <c r="I13" i="51"/>
  <c r="H14" i="51"/>
  <c r="I14" i="51"/>
  <c r="H15" i="51"/>
  <c r="I15" i="51"/>
  <c r="H16" i="51"/>
  <c r="I16" i="51"/>
  <c r="H17" i="51"/>
  <c r="I17" i="51"/>
  <c r="H18" i="51"/>
  <c r="I18" i="51"/>
  <c r="H19" i="51"/>
  <c r="I19" i="51"/>
  <c r="H20" i="51"/>
  <c r="I20" i="51"/>
  <c r="H21" i="51"/>
  <c r="I21" i="51"/>
  <c r="H22" i="51"/>
  <c r="I22" i="51"/>
  <c r="H23" i="51"/>
  <c r="I23" i="51"/>
  <c r="H24" i="51"/>
  <c r="I24" i="51"/>
  <c r="H25" i="51"/>
  <c r="I25" i="51"/>
  <c r="H26" i="51"/>
  <c r="I26" i="51"/>
  <c r="H27" i="51"/>
  <c r="I27" i="51"/>
  <c r="H28" i="51"/>
  <c r="I28" i="51"/>
  <c r="H29" i="51"/>
  <c r="I29" i="51"/>
  <c r="H30" i="51"/>
  <c r="I30" i="51"/>
  <c r="H31" i="51"/>
  <c r="I31" i="51"/>
  <c r="H32" i="51"/>
  <c r="I32" i="51"/>
  <c r="H33" i="51"/>
  <c r="I33" i="51"/>
  <c r="H34" i="51"/>
  <c r="I34" i="51"/>
  <c r="H35" i="51"/>
  <c r="I35" i="51"/>
  <c r="H36" i="51"/>
  <c r="I36" i="51"/>
  <c r="H37" i="51"/>
  <c r="I37" i="51"/>
  <c r="H38" i="51"/>
  <c r="I38" i="51"/>
  <c r="H39" i="51"/>
  <c r="I39" i="51"/>
  <c r="H40" i="51"/>
  <c r="I40" i="51"/>
  <c r="H41" i="51"/>
  <c r="I41" i="51"/>
  <c r="H42" i="51"/>
  <c r="I42" i="51"/>
  <c r="H43" i="51"/>
  <c r="I43" i="51"/>
  <c r="H44" i="51"/>
  <c r="I44" i="51"/>
  <c r="H45" i="51"/>
  <c r="I45" i="51"/>
  <c r="H46" i="51"/>
  <c r="I46" i="51"/>
  <c r="I6" i="51"/>
  <c r="H6" i="51"/>
  <c r="I6" i="69"/>
  <c r="I7" i="69"/>
  <c r="I8" i="69"/>
  <c r="I9" i="69"/>
  <c r="I10" i="69"/>
  <c r="I11" i="69"/>
  <c r="I12" i="69"/>
  <c r="I13" i="69"/>
  <c r="I14" i="69"/>
  <c r="I15" i="69"/>
  <c r="I16" i="69"/>
  <c r="I17" i="69"/>
  <c r="I18" i="69"/>
  <c r="I19" i="69"/>
  <c r="I20" i="69"/>
  <c r="I21" i="69"/>
  <c r="I22" i="69"/>
  <c r="I23" i="69"/>
  <c r="I24" i="69"/>
  <c r="I25" i="69"/>
  <c r="I26" i="69"/>
  <c r="I27" i="69"/>
  <c r="I28" i="69"/>
  <c r="I29" i="69"/>
  <c r="I30" i="69"/>
  <c r="I31" i="69"/>
  <c r="I32" i="69"/>
  <c r="I33" i="69"/>
  <c r="I34" i="69"/>
  <c r="I35" i="69"/>
  <c r="I36" i="69"/>
  <c r="I37" i="69"/>
  <c r="I38" i="69"/>
  <c r="I39" i="69"/>
  <c r="I40" i="69"/>
  <c r="I41" i="69"/>
  <c r="I42" i="69"/>
  <c r="I43" i="69"/>
  <c r="I44" i="69"/>
  <c r="I45" i="69"/>
  <c r="I46" i="69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6" i="40"/>
  <c r="H7" i="66"/>
  <c r="H8" i="66"/>
  <c r="H9" i="66"/>
  <c r="H10" i="66"/>
  <c r="H11" i="66"/>
  <c r="H12" i="66"/>
  <c r="H13" i="66"/>
  <c r="H14" i="66"/>
  <c r="H15" i="66"/>
  <c r="H16" i="66"/>
  <c r="H17" i="66"/>
  <c r="H18" i="66"/>
  <c r="H19" i="66"/>
  <c r="H20" i="66"/>
  <c r="H21" i="66"/>
  <c r="H22" i="66"/>
  <c r="H23" i="66"/>
  <c r="H24" i="66"/>
  <c r="H25" i="66"/>
  <c r="H26" i="66"/>
  <c r="H27" i="66"/>
  <c r="H28" i="66"/>
  <c r="H29" i="66"/>
  <c r="H30" i="66"/>
  <c r="H31" i="66"/>
  <c r="H32" i="66"/>
  <c r="H33" i="66"/>
  <c r="H34" i="66"/>
  <c r="H35" i="66"/>
  <c r="H36" i="66"/>
  <c r="H37" i="66"/>
  <c r="H38" i="66"/>
  <c r="H39" i="66"/>
  <c r="H40" i="66"/>
  <c r="H41" i="66"/>
  <c r="H42" i="66"/>
  <c r="H43" i="66"/>
  <c r="H44" i="66"/>
  <c r="H45" i="66"/>
  <c r="H46" i="66"/>
  <c r="H6" i="66"/>
  <c r="H6" i="65"/>
  <c r="H7" i="65"/>
  <c r="H8" i="65"/>
  <c r="H9" i="65"/>
  <c r="H10" i="65"/>
  <c r="H11" i="65"/>
  <c r="H12" i="65"/>
  <c r="H13" i="65"/>
  <c r="H14" i="65"/>
  <c r="H15" i="65"/>
  <c r="H16" i="65"/>
  <c r="H17" i="65"/>
  <c r="H18" i="65"/>
  <c r="H19" i="65"/>
  <c r="H20" i="65"/>
  <c r="H21" i="65"/>
  <c r="H22" i="65"/>
  <c r="H23" i="65"/>
  <c r="H24" i="65"/>
  <c r="H25" i="65"/>
  <c r="H26" i="65"/>
  <c r="H27" i="65"/>
  <c r="H28" i="65"/>
  <c r="H29" i="65"/>
  <c r="H30" i="65"/>
  <c r="H31" i="65"/>
  <c r="H32" i="65"/>
  <c r="H33" i="65"/>
  <c r="H34" i="65"/>
  <c r="H35" i="65"/>
  <c r="H36" i="65"/>
  <c r="H37" i="65"/>
  <c r="H38" i="65"/>
  <c r="H39" i="65"/>
  <c r="H40" i="65"/>
  <c r="H41" i="65"/>
  <c r="H42" i="65"/>
  <c r="H43" i="65"/>
  <c r="H44" i="65"/>
  <c r="H45" i="65"/>
  <c r="H46" i="65"/>
  <c r="H6" i="64"/>
  <c r="H7" i="64"/>
  <c r="H8" i="64"/>
  <c r="H9" i="64"/>
  <c r="H10" i="64"/>
  <c r="H11" i="64"/>
  <c r="H12" i="64"/>
  <c r="H13" i="64"/>
  <c r="H14" i="64"/>
  <c r="H15" i="64"/>
  <c r="H16" i="64"/>
  <c r="H17" i="64"/>
  <c r="H18" i="64"/>
  <c r="H19" i="64"/>
  <c r="H20" i="64"/>
  <c r="H21" i="64"/>
  <c r="H22" i="64"/>
  <c r="H23" i="64"/>
  <c r="H24" i="64"/>
  <c r="H25" i="64"/>
  <c r="H26" i="64"/>
  <c r="H27" i="64"/>
  <c r="H28" i="64"/>
  <c r="H29" i="64"/>
  <c r="H30" i="64"/>
  <c r="H31" i="64"/>
  <c r="H32" i="64"/>
  <c r="H33" i="64"/>
  <c r="H34" i="64"/>
  <c r="H35" i="64"/>
  <c r="H36" i="64"/>
  <c r="H37" i="64"/>
  <c r="H38" i="64"/>
  <c r="H39" i="64"/>
  <c r="H40" i="64"/>
  <c r="H41" i="64"/>
  <c r="H42" i="64"/>
  <c r="H43" i="64"/>
  <c r="H44" i="64"/>
  <c r="H45" i="64"/>
  <c r="H46" i="64"/>
  <c r="H6" i="63"/>
  <c r="H7" i="63"/>
  <c r="H8" i="63"/>
  <c r="H9" i="63"/>
  <c r="H10" i="63"/>
  <c r="H11" i="63"/>
  <c r="H12" i="63"/>
  <c r="H13" i="63"/>
  <c r="H14" i="63"/>
  <c r="H15" i="63"/>
  <c r="H16" i="63"/>
  <c r="H17" i="63"/>
  <c r="H18" i="63"/>
  <c r="H19" i="63"/>
  <c r="H20" i="63"/>
  <c r="H21" i="63"/>
  <c r="H22" i="63"/>
  <c r="H23" i="63"/>
  <c r="H24" i="63"/>
  <c r="H25" i="63"/>
  <c r="H26" i="63"/>
  <c r="H27" i="63"/>
  <c r="H28" i="63"/>
  <c r="H29" i="63"/>
  <c r="H30" i="63"/>
  <c r="H31" i="63"/>
  <c r="H32" i="63"/>
  <c r="H33" i="63"/>
  <c r="H34" i="63"/>
  <c r="H35" i="63"/>
  <c r="H36" i="63"/>
  <c r="H37" i="63"/>
  <c r="H38" i="63"/>
  <c r="H39" i="63"/>
  <c r="H40" i="63"/>
  <c r="H41" i="63"/>
  <c r="H42" i="63"/>
  <c r="H43" i="63"/>
  <c r="H44" i="63"/>
  <c r="H45" i="63"/>
  <c r="H46" i="63"/>
  <c r="H6" i="62"/>
  <c r="H7" i="62"/>
  <c r="H8" i="62"/>
  <c r="H9" i="62"/>
  <c r="H10" i="62"/>
  <c r="H11" i="62"/>
  <c r="H12" i="62"/>
  <c r="H13" i="62"/>
  <c r="H14" i="62"/>
  <c r="H15" i="62"/>
  <c r="H16" i="62"/>
  <c r="H17" i="62"/>
  <c r="H18" i="62"/>
  <c r="H19" i="62"/>
  <c r="H20" i="62"/>
  <c r="H21" i="62"/>
  <c r="H22" i="62"/>
  <c r="H23" i="62"/>
  <c r="H24" i="62"/>
  <c r="H25" i="62"/>
  <c r="H26" i="62"/>
  <c r="H27" i="62"/>
  <c r="H28" i="62"/>
  <c r="H29" i="62"/>
  <c r="H30" i="62"/>
  <c r="H31" i="62"/>
  <c r="H32" i="62"/>
  <c r="H33" i="62"/>
  <c r="H34" i="62"/>
  <c r="H35" i="62"/>
  <c r="H36" i="62"/>
  <c r="H37" i="62"/>
  <c r="H38" i="62"/>
  <c r="H39" i="62"/>
  <c r="H40" i="62"/>
  <c r="H41" i="62"/>
  <c r="H42" i="62"/>
  <c r="H43" i="62"/>
  <c r="H44" i="62"/>
  <c r="H45" i="62"/>
  <c r="H46" i="62"/>
  <c r="H6" i="61"/>
  <c r="H7" i="61"/>
  <c r="H8" i="61"/>
  <c r="H9" i="61"/>
  <c r="H10" i="61"/>
  <c r="H11" i="61"/>
  <c r="H12" i="61"/>
  <c r="H13" i="61"/>
  <c r="H14" i="61"/>
  <c r="H15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9" i="61"/>
  <c r="H30" i="61"/>
  <c r="H31" i="61"/>
  <c r="H32" i="61"/>
  <c r="H33" i="61"/>
  <c r="H34" i="61"/>
  <c r="H35" i="61"/>
  <c r="H36" i="61"/>
  <c r="H37" i="61"/>
  <c r="H38" i="61"/>
  <c r="H39" i="61"/>
  <c r="H40" i="61"/>
  <c r="H41" i="61"/>
  <c r="H42" i="61"/>
  <c r="H43" i="61"/>
  <c r="H44" i="61"/>
  <c r="H45" i="61"/>
  <c r="H46" i="61"/>
  <c r="H6" i="60"/>
  <c r="H7" i="60"/>
  <c r="H8" i="60"/>
  <c r="H9" i="60"/>
  <c r="H10" i="60"/>
  <c r="H11" i="60"/>
  <c r="H12" i="60"/>
  <c r="H13" i="60"/>
  <c r="H14" i="60"/>
  <c r="H15" i="60"/>
  <c r="H16" i="60"/>
  <c r="H17" i="60"/>
  <c r="H18" i="60"/>
  <c r="H19" i="60"/>
  <c r="H20" i="60"/>
  <c r="H21" i="60"/>
  <c r="H22" i="60"/>
  <c r="H23" i="60"/>
  <c r="H24" i="60"/>
  <c r="H25" i="60"/>
  <c r="H26" i="60"/>
  <c r="H27" i="60"/>
  <c r="H28" i="60"/>
  <c r="H29" i="60"/>
  <c r="H30" i="60"/>
  <c r="H31" i="60"/>
  <c r="H32" i="60"/>
  <c r="H33" i="60"/>
  <c r="H34" i="60"/>
  <c r="H35" i="60"/>
  <c r="H36" i="60"/>
  <c r="H37" i="60"/>
  <c r="H38" i="60"/>
  <c r="H39" i="60"/>
  <c r="H40" i="60"/>
  <c r="H41" i="60"/>
  <c r="H42" i="60"/>
  <c r="H43" i="60"/>
  <c r="H44" i="60"/>
  <c r="H45" i="60"/>
  <c r="H46" i="60"/>
  <c r="H6" i="59"/>
  <c r="H7" i="59"/>
  <c r="H8" i="59"/>
  <c r="H9" i="59"/>
  <c r="H10" i="59"/>
  <c r="H11" i="59"/>
  <c r="H12" i="59"/>
  <c r="H13" i="59"/>
  <c r="H14" i="59"/>
  <c r="H15" i="59"/>
  <c r="H16" i="59"/>
  <c r="H17" i="59"/>
  <c r="H18" i="59"/>
  <c r="H19" i="59"/>
  <c r="H20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H43" i="59"/>
  <c r="H44" i="59"/>
  <c r="H45" i="59"/>
  <c r="H46" i="59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6" i="56"/>
  <c r="H7" i="56"/>
  <c r="H8" i="56"/>
  <c r="H9" i="56"/>
  <c r="H10" i="56"/>
  <c r="H11" i="56"/>
  <c r="H12" i="56"/>
  <c r="H13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27" i="56"/>
  <c r="H28" i="56"/>
  <c r="H29" i="56"/>
  <c r="H30" i="56"/>
  <c r="H31" i="56"/>
  <c r="H32" i="56"/>
  <c r="H33" i="56"/>
  <c r="H34" i="56"/>
  <c r="H35" i="56"/>
  <c r="H36" i="56"/>
  <c r="H37" i="56"/>
  <c r="H38" i="56"/>
  <c r="H39" i="56"/>
  <c r="H40" i="56"/>
  <c r="H41" i="56"/>
  <c r="H42" i="56"/>
  <c r="H43" i="56"/>
  <c r="H44" i="56"/>
  <c r="H45" i="56"/>
  <c r="H46" i="56"/>
  <c r="H6" i="55"/>
  <c r="H7" i="55"/>
  <c r="H8" i="55"/>
  <c r="H9" i="55"/>
  <c r="H10" i="55"/>
  <c r="H11" i="55"/>
  <c r="H12" i="55"/>
  <c r="H13" i="55"/>
  <c r="H14" i="55"/>
  <c r="H15" i="55"/>
  <c r="H16" i="55"/>
  <c r="H17" i="55"/>
  <c r="H18" i="55"/>
  <c r="H19" i="55"/>
  <c r="H20" i="55"/>
  <c r="H21" i="55"/>
  <c r="H22" i="55"/>
  <c r="H23" i="55"/>
  <c r="H24" i="55"/>
  <c r="H25" i="55"/>
  <c r="H26" i="55"/>
  <c r="H27" i="55"/>
  <c r="H28" i="55"/>
  <c r="H29" i="55"/>
  <c r="H30" i="55"/>
  <c r="H31" i="55"/>
  <c r="H32" i="55"/>
  <c r="H33" i="55"/>
  <c r="H34" i="55"/>
  <c r="H35" i="55"/>
  <c r="H36" i="55"/>
  <c r="H37" i="55"/>
  <c r="H38" i="55"/>
  <c r="H39" i="55"/>
  <c r="H40" i="55"/>
  <c r="H41" i="55"/>
  <c r="H42" i="55"/>
  <c r="H43" i="55"/>
  <c r="H44" i="55"/>
  <c r="H45" i="55"/>
  <c r="H46" i="55"/>
  <c r="H6" i="54"/>
  <c r="H7" i="54"/>
  <c r="H8" i="54"/>
  <c r="H9" i="54"/>
  <c r="H10" i="54"/>
  <c r="H11" i="54"/>
  <c r="H12" i="54"/>
  <c r="H13" i="54"/>
  <c r="H14" i="54"/>
  <c r="H15" i="54"/>
  <c r="H16" i="54"/>
  <c r="H17" i="54"/>
  <c r="H18" i="54"/>
  <c r="H19" i="54"/>
  <c r="H20" i="54"/>
  <c r="H21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H39" i="54"/>
  <c r="H40" i="54"/>
  <c r="H41" i="54"/>
  <c r="H42" i="54"/>
  <c r="H43" i="54"/>
  <c r="H44" i="54"/>
  <c r="H45" i="54"/>
  <c r="H46" i="54"/>
  <c r="H6" i="53"/>
  <c r="H7" i="53"/>
  <c r="H8" i="53"/>
  <c r="H9" i="53"/>
  <c r="H10" i="53"/>
  <c r="H11" i="53"/>
  <c r="H12" i="53"/>
  <c r="H13" i="53"/>
  <c r="H14" i="53"/>
  <c r="H15" i="53"/>
  <c r="H16" i="53"/>
  <c r="H17" i="53"/>
  <c r="H18" i="53"/>
  <c r="H19" i="53"/>
  <c r="H20" i="53"/>
  <c r="H21" i="53"/>
  <c r="H22" i="53"/>
  <c r="H23" i="53"/>
  <c r="H24" i="53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38" i="53"/>
  <c r="H39" i="53"/>
  <c r="H40" i="53"/>
  <c r="H41" i="53"/>
  <c r="H42" i="53"/>
  <c r="H43" i="53"/>
  <c r="H44" i="53"/>
  <c r="H45" i="53"/>
  <c r="H46" i="53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6" i="80"/>
  <c r="H7" i="80"/>
  <c r="H8" i="80"/>
  <c r="H9" i="80"/>
  <c r="H10" i="80"/>
  <c r="H11" i="80"/>
  <c r="H12" i="80"/>
  <c r="H13" i="80"/>
  <c r="H14" i="80"/>
  <c r="H15" i="80"/>
  <c r="H16" i="80"/>
  <c r="H17" i="80"/>
  <c r="H18" i="80"/>
  <c r="H19" i="80"/>
  <c r="H20" i="80"/>
  <c r="H21" i="80"/>
  <c r="H22" i="80"/>
  <c r="H23" i="80"/>
  <c r="H24" i="80"/>
  <c r="H25" i="80"/>
  <c r="H26" i="80"/>
  <c r="H27" i="80"/>
  <c r="H28" i="80"/>
  <c r="H29" i="80"/>
  <c r="H30" i="80"/>
  <c r="H31" i="80"/>
  <c r="H32" i="80"/>
  <c r="H33" i="80"/>
  <c r="H34" i="80"/>
  <c r="H35" i="80"/>
  <c r="H36" i="80"/>
  <c r="H37" i="80"/>
  <c r="H38" i="80"/>
  <c r="H39" i="80"/>
  <c r="H40" i="80"/>
  <c r="H41" i="80"/>
  <c r="H42" i="80"/>
  <c r="H43" i="80"/>
  <c r="H44" i="80"/>
  <c r="H45" i="80"/>
  <c r="H46" i="80"/>
  <c r="H6" i="79"/>
  <c r="H7" i="79"/>
  <c r="H8" i="79"/>
  <c r="H9" i="79"/>
  <c r="H10" i="79"/>
  <c r="H11" i="79"/>
  <c r="H12" i="79"/>
  <c r="H13" i="79"/>
  <c r="H14" i="79"/>
  <c r="H15" i="79"/>
  <c r="H16" i="79"/>
  <c r="H17" i="79"/>
  <c r="H18" i="79"/>
  <c r="H19" i="79"/>
  <c r="H20" i="79"/>
  <c r="H21" i="79"/>
  <c r="H22" i="79"/>
  <c r="H23" i="79"/>
  <c r="H24" i="79"/>
  <c r="H25" i="79"/>
  <c r="H26" i="79"/>
  <c r="H27" i="79"/>
  <c r="H28" i="79"/>
  <c r="H29" i="79"/>
  <c r="H30" i="79"/>
  <c r="H31" i="79"/>
  <c r="H32" i="79"/>
  <c r="H33" i="79"/>
  <c r="H34" i="79"/>
  <c r="H35" i="79"/>
  <c r="H36" i="79"/>
  <c r="H37" i="79"/>
  <c r="H38" i="79"/>
  <c r="H39" i="79"/>
  <c r="H40" i="79"/>
  <c r="H41" i="79"/>
  <c r="H42" i="79"/>
  <c r="H43" i="79"/>
  <c r="H44" i="79"/>
  <c r="H45" i="79"/>
  <c r="H46" i="79"/>
  <c r="H6" i="78"/>
  <c r="H7" i="78"/>
  <c r="H8" i="78"/>
  <c r="H9" i="78"/>
  <c r="H10" i="78"/>
  <c r="H11" i="78"/>
  <c r="H12" i="78"/>
  <c r="H13" i="78"/>
  <c r="H14" i="78"/>
  <c r="H15" i="78"/>
  <c r="H16" i="78"/>
  <c r="H17" i="78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6" i="77"/>
  <c r="H7" i="77"/>
  <c r="H8" i="77"/>
  <c r="H9" i="77"/>
  <c r="H10" i="77"/>
  <c r="H11" i="77"/>
  <c r="H12" i="77"/>
  <c r="H13" i="77"/>
  <c r="H14" i="77"/>
  <c r="H15" i="77"/>
  <c r="H16" i="77"/>
  <c r="H17" i="77"/>
  <c r="H18" i="77"/>
  <c r="H19" i="77"/>
  <c r="H20" i="77"/>
  <c r="H21" i="77"/>
  <c r="H22" i="77"/>
  <c r="H23" i="77"/>
  <c r="H24" i="77"/>
  <c r="H25" i="77"/>
  <c r="H26" i="77"/>
  <c r="H27" i="77"/>
  <c r="H28" i="77"/>
  <c r="H29" i="77"/>
  <c r="H30" i="77"/>
  <c r="H31" i="77"/>
  <c r="H32" i="77"/>
  <c r="H33" i="77"/>
  <c r="H34" i="77"/>
  <c r="H35" i="77"/>
  <c r="H36" i="77"/>
  <c r="H37" i="77"/>
  <c r="H38" i="77"/>
  <c r="H39" i="77"/>
  <c r="H40" i="77"/>
  <c r="H41" i="77"/>
  <c r="H42" i="77"/>
  <c r="H43" i="77"/>
  <c r="H44" i="77"/>
  <c r="H45" i="77"/>
  <c r="H46" i="77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6" i="39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6" i="50"/>
  <c r="H7" i="50"/>
  <c r="H8" i="50"/>
  <c r="H9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6" i="48"/>
  <c r="H7" i="48"/>
  <c r="H8" i="48"/>
  <c r="H9" i="48"/>
  <c r="H10" i="48"/>
  <c r="H11" i="48"/>
  <c r="H12" i="48"/>
  <c r="H13" i="48"/>
  <c r="H14" i="48"/>
  <c r="H15" i="48"/>
  <c r="H16" i="48"/>
  <c r="H17" i="48"/>
  <c r="H18" i="48"/>
  <c r="H19" i="48"/>
  <c r="H20" i="48"/>
  <c r="H21" i="48"/>
  <c r="H22" i="48"/>
  <c r="H23" i="48"/>
  <c r="H24" i="48"/>
  <c r="H25" i="48"/>
  <c r="H26" i="48"/>
  <c r="H27" i="48"/>
  <c r="H28" i="48"/>
  <c r="H29" i="48"/>
  <c r="H30" i="48"/>
  <c r="H31" i="48"/>
  <c r="H32" i="48"/>
  <c r="H33" i="48"/>
  <c r="H34" i="48"/>
  <c r="H35" i="48"/>
  <c r="H36" i="48"/>
  <c r="H37" i="48"/>
  <c r="H38" i="48"/>
  <c r="H39" i="48"/>
  <c r="H40" i="48"/>
  <c r="H41" i="48"/>
  <c r="H42" i="48"/>
  <c r="H43" i="48"/>
  <c r="H44" i="48"/>
  <c r="H45" i="48"/>
  <c r="H46" i="48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6" i="47"/>
  <c r="H7" i="47"/>
  <c r="H8" i="47"/>
  <c r="H9" i="47"/>
  <c r="H10" i="47"/>
  <c r="H11" i="47"/>
  <c r="H12" i="47"/>
  <c r="H13" i="47"/>
  <c r="H14" i="47"/>
  <c r="H15" i="47"/>
  <c r="H16" i="47"/>
  <c r="H17" i="47"/>
  <c r="H18" i="47"/>
  <c r="H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34" i="47"/>
  <c r="H35" i="47"/>
  <c r="H36" i="47"/>
  <c r="H37" i="47"/>
  <c r="H38" i="47"/>
  <c r="H39" i="47"/>
  <c r="H40" i="47"/>
  <c r="H41" i="47"/>
  <c r="H42" i="47"/>
  <c r="H43" i="47"/>
  <c r="H44" i="47"/>
  <c r="H45" i="47"/>
  <c r="H46" i="47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6" i="45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6" i="71"/>
  <c r="H7" i="71"/>
  <c r="H8" i="71"/>
  <c r="H9" i="71"/>
  <c r="H10" i="71"/>
  <c r="H11" i="71"/>
  <c r="H12" i="71"/>
  <c r="H13" i="71"/>
  <c r="H14" i="71"/>
  <c r="H15" i="71"/>
  <c r="H16" i="71"/>
  <c r="H17" i="71"/>
  <c r="H18" i="71"/>
  <c r="H19" i="71"/>
  <c r="H20" i="71"/>
  <c r="H21" i="71"/>
  <c r="H22" i="71"/>
  <c r="H23" i="71"/>
  <c r="H24" i="71"/>
  <c r="H25" i="71"/>
  <c r="H26" i="71"/>
  <c r="H27" i="71"/>
  <c r="H28" i="71"/>
  <c r="H29" i="71"/>
  <c r="H30" i="71"/>
  <c r="H31" i="71"/>
  <c r="H32" i="71"/>
  <c r="H33" i="71"/>
  <c r="H34" i="71"/>
  <c r="H35" i="71"/>
  <c r="H36" i="71"/>
  <c r="H37" i="71"/>
  <c r="H38" i="71"/>
  <c r="H39" i="71"/>
  <c r="H40" i="71"/>
  <c r="H41" i="71"/>
  <c r="H42" i="71"/>
  <c r="H43" i="71"/>
  <c r="H44" i="71"/>
  <c r="H45" i="71"/>
  <c r="H46" i="71"/>
  <c r="H6" i="73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H35" i="73"/>
  <c r="H36" i="73"/>
  <c r="H37" i="73"/>
  <c r="H38" i="73"/>
  <c r="H39" i="73"/>
  <c r="H40" i="73"/>
  <c r="H41" i="73"/>
  <c r="H42" i="73"/>
  <c r="H43" i="73"/>
  <c r="H44" i="73"/>
  <c r="H45" i="73"/>
  <c r="H46" i="73"/>
  <c r="H6" i="70"/>
  <c r="H7" i="70"/>
  <c r="H8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2" i="70"/>
  <c r="H23" i="70"/>
  <c r="H24" i="70"/>
  <c r="H25" i="70"/>
  <c r="H26" i="70"/>
  <c r="H27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6" i="76"/>
  <c r="H6" i="69"/>
  <c r="H7" i="76"/>
  <c r="H8" i="76"/>
  <c r="H9" i="76"/>
  <c r="H10" i="76"/>
  <c r="H11" i="76"/>
  <c r="H12" i="76"/>
  <c r="H13" i="76"/>
  <c r="H14" i="76"/>
  <c r="H15" i="76"/>
  <c r="H16" i="76"/>
  <c r="H17" i="76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7" i="69"/>
  <c r="H8" i="69"/>
  <c r="H9" i="69"/>
  <c r="H10" i="69"/>
  <c r="H11" i="69"/>
  <c r="H12" i="69"/>
  <c r="H13" i="69"/>
  <c r="H14" i="69"/>
  <c r="H15" i="69"/>
  <c r="H16" i="69"/>
  <c r="H17" i="69"/>
  <c r="H18" i="69"/>
  <c r="H19" i="69"/>
  <c r="H20" i="69"/>
  <c r="H21" i="69"/>
  <c r="H22" i="69"/>
  <c r="H23" i="69"/>
  <c r="H24" i="69"/>
  <c r="H25" i="69"/>
  <c r="H26" i="69"/>
  <c r="H27" i="69"/>
  <c r="H28" i="69"/>
  <c r="H29" i="69"/>
  <c r="H30" i="69"/>
  <c r="H31" i="69"/>
  <c r="H32" i="69"/>
  <c r="H33" i="69"/>
  <c r="H34" i="69"/>
  <c r="H35" i="69"/>
  <c r="H36" i="69"/>
  <c r="H37" i="69"/>
  <c r="H38" i="69"/>
  <c r="H39" i="69"/>
  <c r="H40" i="69"/>
  <c r="H41" i="69"/>
  <c r="H42" i="69"/>
  <c r="H43" i="69"/>
  <c r="H44" i="69"/>
  <c r="H45" i="69"/>
  <c r="H46" i="69"/>
  <c r="C47" i="80"/>
  <c r="I46" i="80"/>
  <c r="I45" i="80"/>
  <c r="I44" i="80"/>
  <c r="I43" i="80"/>
  <c r="I42" i="80"/>
  <c r="I41" i="80"/>
  <c r="I40" i="80"/>
  <c r="I39" i="80"/>
  <c r="I38" i="80"/>
  <c r="I37" i="80"/>
  <c r="I36" i="80"/>
  <c r="I35" i="80"/>
  <c r="I34" i="80"/>
  <c r="I33" i="80"/>
  <c r="I32" i="80"/>
  <c r="I31" i="80"/>
  <c r="I30" i="80"/>
  <c r="I29" i="80"/>
  <c r="I28" i="80"/>
  <c r="I27" i="80"/>
  <c r="I26" i="80"/>
  <c r="I25" i="80"/>
  <c r="I24" i="80"/>
  <c r="I23" i="80"/>
  <c r="I22" i="80"/>
  <c r="I21" i="80"/>
  <c r="I20" i="80"/>
  <c r="I19" i="80"/>
  <c r="I18" i="80"/>
  <c r="I17" i="80"/>
  <c r="I16" i="80"/>
  <c r="I15" i="80"/>
  <c r="I14" i="80"/>
  <c r="I13" i="80"/>
  <c r="I12" i="80"/>
  <c r="I11" i="80"/>
  <c r="I10" i="80"/>
  <c r="I9" i="80"/>
  <c r="I8" i="80"/>
  <c r="I7" i="80"/>
  <c r="I6" i="80"/>
  <c r="G2" i="80"/>
  <c r="H2" i="80" s="1"/>
  <c r="F2" i="80" s="1"/>
  <c r="C47" i="79"/>
  <c r="I46" i="79"/>
  <c r="I45" i="79"/>
  <c r="I44" i="79"/>
  <c r="I43" i="79"/>
  <c r="I42" i="79"/>
  <c r="I41" i="79"/>
  <c r="I40" i="79"/>
  <c r="I39" i="79"/>
  <c r="I38" i="79"/>
  <c r="I37" i="79"/>
  <c r="I36" i="79"/>
  <c r="I35" i="79"/>
  <c r="I34" i="79"/>
  <c r="I33" i="79"/>
  <c r="I32" i="79"/>
  <c r="I31" i="79"/>
  <c r="I30" i="79"/>
  <c r="I29" i="79"/>
  <c r="I28" i="79"/>
  <c r="I27" i="79"/>
  <c r="I26" i="79"/>
  <c r="I25" i="79"/>
  <c r="I24" i="79"/>
  <c r="I23" i="79"/>
  <c r="I22" i="79"/>
  <c r="I21" i="79"/>
  <c r="I20" i="79"/>
  <c r="I19" i="79"/>
  <c r="I18" i="79"/>
  <c r="I17" i="79"/>
  <c r="I16" i="79"/>
  <c r="I15" i="79"/>
  <c r="I14" i="79"/>
  <c r="I13" i="79"/>
  <c r="I12" i="79"/>
  <c r="I11" i="79"/>
  <c r="I10" i="79"/>
  <c r="I9" i="79"/>
  <c r="I8" i="79"/>
  <c r="I7" i="79"/>
  <c r="I6" i="79"/>
  <c r="G2" i="79"/>
  <c r="H2" i="79" s="1"/>
  <c r="F2" i="79" s="1"/>
  <c r="C47" i="78"/>
  <c r="I46" i="78"/>
  <c r="I45" i="78"/>
  <c r="I44" i="78"/>
  <c r="I43" i="78"/>
  <c r="I42" i="78"/>
  <c r="I41" i="78"/>
  <c r="I40" i="78"/>
  <c r="I39" i="78"/>
  <c r="I38" i="78"/>
  <c r="I37" i="78"/>
  <c r="I36" i="78"/>
  <c r="I35" i="78"/>
  <c r="I34" i="78"/>
  <c r="I33" i="78"/>
  <c r="I32" i="78"/>
  <c r="I31" i="78"/>
  <c r="I30" i="78"/>
  <c r="I29" i="78"/>
  <c r="I28" i="78"/>
  <c r="I27" i="78"/>
  <c r="I26" i="78"/>
  <c r="I25" i="78"/>
  <c r="I24" i="78"/>
  <c r="I23" i="78"/>
  <c r="I22" i="78"/>
  <c r="I21" i="78"/>
  <c r="I20" i="78"/>
  <c r="I19" i="78"/>
  <c r="I18" i="78"/>
  <c r="I17" i="78"/>
  <c r="I16" i="78"/>
  <c r="I15" i="78"/>
  <c r="I14" i="78"/>
  <c r="I13" i="78"/>
  <c r="I12" i="78"/>
  <c r="I11" i="78"/>
  <c r="I10" i="78"/>
  <c r="I9" i="78"/>
  <c r="I8" i="78"/>
  <c r="I7" i="78"/>
  <c r="I6" i="78"/>
  <c r="G2" i="78"/>
  <c r="H2" i="78" s="1"/>
  <c r="F2" i="78" s="1"/>
  <c r="C47" i="77"/>
  <c r="I46" i="77"/>
  <c r="I45" i="77"/>
  <c r="I44" i="77"/>
  <c r="I43" i="77"/>
  <c r="I42" i="77"/>
  <c r="I41" i="77"/>
  <c r="I40" i="77"/>
  <c r="I39" i="77"/>
  <c r="I38" i="77"/>
  <c r="I37" i="77"/>
  <c r="I36" i="77"/>
  <c r="I35" i="77"/>
  <c r="I34" i="77"/>
  <c r="I33" i="77"/>
  <c r="I32" i="77"/>
  <c r="I31" i="77"/>
  <c r="I30" i="77"/>
  <c r="I29" i="77"/>
  <c r="I28" i="77"/>
  <c r="I27" i="77"/>
  <c r="I26" i="77"/>
  <c r="I25" i="77"/>
  <c r="I24" i="77"/>
  <c r="I23" i="77"/>
  <c r="I22" i="77"/>
  <c r="I21" i="77"/>
  <c r="I20" i="77"/>
  <c r="I19" i="77"/>
  <c r="I18" i="77"/>
  <c r="I17" i="77"/>
  <c r="I16" i="77"/>
  <c r="I15" i="77"/>
  <c r="I14" i="77"/>
  <c r="I13" i="77"/>
  <c r="I12" i="77"/>
  <c r="I11" i="77"/>
  <c r="I10" i="77"/>
  <c r="I9" i="77"/>
  <c r="I8" i="77"/>
  <c r="I7" i="77"/>
  <c r="I6" i="77"/>
  <c r="G2" i="77"/>
  <c r="H2" i="77" s="1"/>
  <c r="F2" i="77" s="1"/>
  <c r="C47" i="76"/>
  <c r="I46" i="76"/>
  <c r="I45" i="76"/>
  <c r="I44" i="76"/>
  <c r="I43" i="76"/>
  <c r="I42" i="76"/>
  <c r="I41" i="76"/>
  <c r="I40" i="76"/>
  <c r="I39" i="76"/>
  <c r="I38" i="76"/>
  <c r="I37" i="76"/>
  <c r="I36" i="76"/>
  <c r="I35" i="76"/>
  <c r="I34" i="76"/>
  <c r="I33" i="76"/>
  <c r="I32" i="76"/>
  <c r="I31" i="76"/>
  <c r="I30" i="76"/>
  <c r="I29" i="76"/>
  <c r="I28" i="76"/>
  <c r="I27" i="76"/>
  <c r="I26" i="76"/>
  <c r="I25" i="76"/>
  <c r="I24" i="76"/>
  <c r="I23" i="76"/>
  <c r="I22" i="76"/>
  <c r="I21" i="76"/>
  <c r="I20" i="76"/>
  <c r="I19" i="76"/>
  <c r="I18" i="76"/>
  <c r="I17" i="76"/>
  <c r="I16" i="76"/>
  <c r="I15" i="76"/>
  <c r="I14" i="76"/>
  <c r="I13" i="76"/>
  <c r="I12" i="76"/>
  <c r="I11" i="76"/>
  <c r="I10" i="76"/>
  <c r="I9" i="76"/>
  <c r="I8" i="76"/>
  <c r="I7" i="76"/>
  <c r="I6" i="76"/>
  <c r="G2" i="76"/>
  <c r="H2" i="76" s="1"/>
  <c r="F2" i="76" s="1"/>
  <c r="C47" i="73"/>
  <c r="I46" i="73"/>
  <c r="I45" i="73"/>
  <c r="I44" i="73"/>
  <c r="I43" i="73"/>
  <c r="I42" i="73"/>
  <c r="I41" i="73"/>
  <c r="I40" i="73"/>
  <c r="I39" i="73"/>
  <c r="I38" i="73"/>
  <c r="I37" i="73"/>
  <c r="I36" i="73"/>
  <c r="I35" i="73"/>
  <c r="I34" i="73"/>
  <c r="I33" i="73"/>
  <c r="I32" i="73"/>
  <c r="I31" i="73"/>
  <c r="I30" i="73"/>
  <c r="I29" i="73"/>
  <c r="I28" i="73"/>
  <c r="I27" i="73"/>
  <c r="I26" i="73"/>
  <c r="I25" i="73"/>
  <c r="I24" i="73"/>
  <c r="I23" i="73"/>
  <c r="I22" i="73"/>
  <c r="I21" i="73"/>
  <c r="I20" i="73"/>
  <c r="I19" i="73"/>
  <c r="I18" i="73"/>
  <c r="I17" i="73"/>
  <c r="I16" i="73"/>
  <c r="I15" i="73"/>
  <c r="I14" i="73"/>
  <c r="I13" i="73"/>
  <c r="I12" i="73"/>
  <c r="I11" i="73"/>
  <c r="I10" i="73"/>
  <c r="I9" i="73"/>
  <c r="I8" i="73"/>
  <c r="I7" i="73"/>
  <c r="I6" i="73"/>
  <c r="G2" i="73"/>
  <c r="H2" i="73" s="1"/>
  <c r="F2" i="73" s="1"/>
  <c r="C47" i="72"/>
  <c r="I46" i="72"/>
  <c r="I45" i="72"/>
  <c r="I44" i="72"/>
  <c r="I43" i="72"/>
  <c r="I42" i="72"/>
  <c r="I41" i="72"/>
  <c r="I40" i="72"/>
  <c r="I39" i="72"/>
  <c r="I38" i="72"/>
  <c r="I37" i="72"/>
  <c r="I36" i="72"/>
  <c r="I35" i="72"/>
  <c r="I34" i="72"/>
  <c r="I33" i="72"/>
  <c r="I32" i="72"/>
  <c r="I31" i="72"/>
  <c r="I30" i="72"/>
  <c r="I29" i="72"/>
  <c r="I28" i="72"/>
  <c r="I27" i="72"/>
  <c r="I26" i="72"/>
  <c r="I25" i="72"/>
  <c r="I24" i="72"/>
  <c r="I23" i="72"/>
  <c r="I22" i="72"/>
  <c r="I21" i="72"/>
  <c r="I20" i="72"/>
  <c r="I19" i="72"/>
  <c r="I18" i="72"/>
  <c r="I17" i="72"/>
  <c r="I16" i="72"/>
  <c r="I15" i="72"/>
  <c r="I14" i="72"/>
  <c r="I13" i="72"/>
  <c r="I12" i="72"/>
  <c r="I11" i="72"/>
  <c r="I10" i="72"/>
  <c r="I9" i="72"/>
  <c r="I8" i="72"/>
  <c r="I7" i="72"/>
  <c r="I6" i="72"/>
  <c r="G2" i="72"/>
  <c r="H2" i="72" s="1"/>
  <c r="F2" i="72" s="1"/>
  <c r="C47" i="71"/>
  <c r="I46" i="71"/>
  <c r="I45" i="71"/>
  <c r="I44" i="71"/>
  <c r="I43" i="71"/>
  <c r="I42" i="71"/>
  <c r="I41" i="71"/>
  <c r="I40" i="71"/>
  <c r="I39" i="71"/>
  <c r="I38" i="71"/>
  <c r="I37" i="71"/>
  <c r="I36" i="71"/>
  <c r="I35" i="71"/>
  <c r="I34" i="71"/>
  <c r="I33" i="71"/>
  <c r="I32" i="71"/>
  <c r="I31" i="71"/>
  <c r="I30" i="71"/>
  <c r="I29" i="71"/>
  <c r="I28" i="71"/>
  <c r="I27" i="71"/>
  <c r="I26" i="71"/>
  <c r="I25" i="71"/>
  <c r="I24" i="71"/>
  <c r="I23" i="71"/>
  <c r="I22" i="71"/>
  <c r="I21" i="71"/>
  <c r="I20" i="71"/>
  <c r="I19" i="71"/>
  <c r="I18" i="71"/>
  <c r="I17" i="71"/>
  <c r="I16" i="71"/>
  <c r="I15" i="71"/>
  <c r="I14" i="71"/>
  <c r="I13" i="71"/>
  <c r="I12" i="71"/>
  <c r="I11" i="71"/>
  <c r="I10" i="71"/>
  <c r="I9" i="71"/>
  <c r="I8" i="71"/>
  <c r="I7" i="71"/>
  <c r="I6" i="71"/>
  <c r="G2" i="71"/>
  <c r="H2" i="71" s="1"/>
  <c r="F2" i="71" s="1"/>
  <c r="C47" i="70"/>
  <c r="I46" i="70"/>
  <c r="I45" i="70"/>
  <c r="I44" i="70"/>
  <c r="I43" i="70"/>
  <c r="I42" i="70"/>
  <c r="I41" i="70"/>
  <c r="I40" i="70"/>
  <c r="I39" i="70"/>
  <c r="I38" i="70"/>
  <c r="I37" i="70"/>
  <c r="I36" i="70"/>
  <c r="I35" i="70"/>
  <c r="I34" i="70"/>
  <c r="I33" i="70"/>
  <c r="I32" i="70"/>
  <c r="I31" i="70"/>
  <c r="I30" i="70"/>
  <c r="I29" i="70"/>
  <c r="I28" i="70"/>
  <c r="I27" i="70"/>
  <c r="I26" i="70"/>
  <c r="I25" i="70"/>
  <c r="I24" i="70"/>
  <c r="I23" i="70"/>
  <c r="I22" i="70"/>
  <c r="I21" i="70"/>
  <c r="I20" i="70"/>
  <c r="I19" i="70"/>
  <c r="I18" i="70"/>
  <c r="I17" i="70"/>
  <c r="I16" i="70"/>
  <c r="I15" i="70"/>
  <c r="I14" i="70"/>
  <c r="I13" i="70"/>
  <c r="I12" i="70"/>
  <c r="I11" i="70"/>
  <c r="I10" i="70"/>
  <c r="I9" i="70"/>
  <c r="I8" i="70"/>
  <c r="I7" i="70"/>
  <c r="I6" i="70"/>
  <c r="G2" i="70"/>
  <c r="H2" i="70" s="1"/>
  <c r="F2" i="70" s="1"/>
  <c r="C47" i="69"/>
  <c r="G2" i="69"/>
  <c r="H2" i="69" s="1"/>
  <c r="F2" i="69" s="1"/>
  <c r="G2" i="65" l="1"/>
  <c r="H2" i="65" s="1"/>
  <c r="F2" i="65" s="1"/>
  <c r="G2" i="64"/>
  <c r="H2" i="64" s="1"/>
  <c r="F2" i="64" s="1"/>
  <c r="G2" i="63"/>
  <c r="H2" i="63" s="1"/>
  <c r="F2" i="63" s="1"/>
  <c r="G2" i="62"/>
  <c r="H2" i="62" s="1"/>
  <c r="F2" i="62" s="1"/>
  <c r="G2" i="61"/>
  <c r="H2" i="61" s="1"/>
  <c r="F2" i="61" s="1"/>
  <c r="G2" i="60"/>
  <c r="H2" i="60" s="1"/>
  <c r="F2" i="60" s="1"/>
  <c r="G2" i="59"/>
  <c r="H2" i="59" s="1"/>
  <c r="F2" i="59" s="1"/>
  <c r="G2" i="58"/>
  <c r="H2" i="58" s="1"/>
  <c r="F2" i="58" s="1"/>
  <c r="G2" i="57"/>
  <c r="H2" i="57" s="1"/>
  <c r="F2" i="57" s="1"/>
  <c r="G2" i="56"/>
  <c r="H2" i="56" s="1"/>
  <c r="F2" i="56" s="1"/>
  <c r="G2" i="55"/>
  <c r="H2" i="55" s="1"/>
  <c r="F2" i="55" s="1"/>
  <c r="G2" i="54"/>
  <c r="H2" i="54" s="1"/>
  <c r="F2" i="54" s="1"/>
  <c r="G2" i="53"/>
  <c r="H2" i="53" s="1"/>
  <c r="F2" i="53" s="1"/>
  <c r="G2" i="52"/>
  <c r="H2" i="52" s="1"/>
  <c r="F2" i="52" s="1"/>
  <c r="C47" i="66" l="1"/>
  <c r="C47" i="65"/>
  <c r="I46" i="65"/>
  <c r="I45" i="65"/>
  <c r="I44" i="65"/>
  <c r="I43" i="65"/>
  <c r="I42" i="65"/>
  <c r="I41" i="65"/>
  <c r="I40" i="65"/>
  <c r="I39" i="65"/>
  <c r="I38" i="65"/>
  <c r="I37" i="65"/>
  <c r="I36" i="65"/>
  <c r="I35" i="65"/>
  <c r="I34" i="65"/>
  <c r="I33" i="65"/>
  <c r="I32" i="65"/>
  <c r="I31" i="65"/>
  <c r="I30" i="65"/>
  <c r="I29" i="65"/>
  <c r="I28" i="65"/>
  <c r="I27" i="65"/>
  <c r="I26" i="65"/>
  <c r="I25" i="65"/>
  <c r="I24" i="65"/>
  <c r="I23" i="65"/>
  <c r="I22" i="65"/>
  <c r="I21" i="65"/>
  <c r="I20" i="65"/>
  <c r="I19" i="65"/>
  <c r="I18" i="65"/>
  <c r="I17" i="65"/>
  <c r="I16" i="65"/>
  <c r="I15" i="65"/>
  <c r="I14" i="65"/>
  <c r="I13" i="65"/>
  <c r="I12" i="65"/>
  <c r="I11" i="65"/>
  <c r="I10" i="65"/>
  <c r="I9" i="65"/>
  <c r="I8" i="65"/>
  <c r="I7" i="65"/>
  <c r="I6" i="65"/>
  <c r="C47" i="64"/>
  <c r="I46" i="64"/>
  <c r="I45" i="64"/>
  <c r="I44" i="64"/>
  <c r="I43" i="64"/>
  <c r="I42" i="64"/>
  <c r="I41" i="64"/>
  <c r="I40" i="64"/>
  <c r="I39" i="64"/>
  <c r="I38" i="64"/>
  <c r="I37" i="64"/>
  <c r="I36" i="64"/>
  <c r="I35" i="64"/>
  <c r="I34" i="64"/>
  <c r="I33" i="64"/>
  <c r="I32" i="64"/>
  <c r="I31" i="64"/>
  <c r="I30" i="64"/>
  <c r="I29" i="64"/>
  <c r="I28" i="64"/>
  <c r="I27" i="64"/>
  <c r="I26" i="64"/>
  <c r="I25" i="64"/>
  <c r="I24" i="64"/>
  <c r="I23" i="64"/>
  <c r="I22" i="64"/>
  <c r="I21" i="64"/>
  <c r="I20" i="64"/>
  <c r="I19" i="64"/>
  <c r="I18" i="64"/>
  <c r="I17" i="64"/>
  <c r="I16" i="64"/>
  <c r="I15" i="64"/>
  <c r="I14" i="64"/>
  <c r="I13" i="64"/>
  <c r="I12" i="64"/>
  <c r="I11" i="64"/>
  <c r="I10" i="64"/>
  <c r="I9" i="64"/>
  <c r="I8" i="64"/>
  <c r="I7" i="64"/>
  <c r="I6" i="64"/>
  <c r="C47" i="63"/>
  <c r="I46" i="63"/>
  <c r="I45" i="63"/>
  <c r="I44" i="63"/>
  <c r="I43" i="63"/>
  <c r="I42" i="63"/>
  <c r="I41" i="63"/>
  <c r="I40" i="63"/>
  <c r="I39" i="63"/>
  <c r="I38" i="63"/>
  <c r="I37" i="63"/>
  <c r="I36" i="63"/>
  <c r="I35" i="63"/>
  <c r="I34" i="63"/>
  <c r="I33" i="63"/>
  <c r="I32" i="63"/>
  <c r="I31" i="63"/>
  <c r="I30" i="63"/>
  <c r="I29" i="63"/>
  <c r="I28" i="63"/>
  <c r="I27" i="63"/>
  <c r="I26" i="63"/>
  <c r="I25" i="63"/>
  <c r="I24" i="63"/>
  <c r="I23" i="63"/>
  <c r="I22" i="63"/>
  <c r="I21" i="63"/>
  <c r="I20" i="63"/>
  <c r="I19" i="63"/>
  <c r="I18" i="63"/>
  <c r="I17" i="63"/>
  <c r="I16" i="63"/>
  <c r="I15" i="63"/>
  <c r="I14" i="63"/>
  <c r="I13" i="63"/>
  <c r="I12" i="63"/>
  <c r="I11" i="63"/>
  <c r="I10" i="63"/>
  <c r="I9" i="63"/>
  <c r="I8" i="63"/>
  <c r="I7" i="63"/>
  <c r="I6" i="63"/>
  <c r="C47" i="62"/>
  <c r="I46" i="62"/>
  <c r="I45" i="62"/>
  <c r="I44" i="62"/>
  <c r="I43" i="62"/>
  <c r="I42" i="62"/>
  <c r="I41" i="62"/>
  <c r="I40" i="62"/>
  <c r="I39" i="62"/>
  <c r="I38" i="62"/>
  <c r="I37" i="62"/>
  <c r="I36" i="62"/>
  <c r="I35" i="62"/>
  <c r="I34" i="62"/>
  <c r="I33" i="62"/>
  <c r="I32" i="62"/>
  <c r="I31" i="62"/>
  <c r="I30" i="62"/>
  <c r="I29" i="62"/>
  <c r="I28" i="62"/>
  <c r="I27" i="62"/>
  <c r="I26" i="62"/>
  <c r="I25" i="62"/>
  <c r="I24" i="62"/>
  <c r="I23" i="62"/>
  <c r="I22" i="62"/>
  <c r="I21" i="62"/>
  <c r="I20" i="62"/>
  <c r="I19" i="62"/>
  <c r="I18" i="62"/>
  <c r="I17" i="62"/>
  <c r="I16" i="62"/>
  <c r="I15" i="62"/>
  <c r="I14" i="62"/>
  <c r="I13" i="62"/>
  <c r="I12" i="62"/>
  <c r="I11" i="62"/>
  <c r="I10" i="62"/>
  <c r="I9" i="62"/>
  <c r="I8" i="62"/>
  <c r="I7" i="62"/>
  <c r="I6" i="62"/>
  <c r="C47" i="61"/>
  <c r="I46" i="61"/>
  <c r="I45" i="61"/>
  <c r="I44" i="61"/>
  <c r="I43" i="61"/>
  <c r="I42" i="61"/>
  <c r="I41" i="61"/>
  <c r="I40" i="61"/>
  <c r="I39" i="61"/>
  <c r="I38" i="61"/>
  <c r="I37" i="61"/>
  <c r="I36" i="61"/>
  <c r="I35" i="61"/>
  <c r="I34" i="61"/>
  <c r="I33" i="61"/>
  <c r="I32" i="61"/>
  <c r="I31" i="61"/>
  <c r="I30" i="61"/>
  <c r="I29" i="61"/>
  <c r="I28" i="61"/>
  <c r="I27" i="61"/>
  <c r="I26" i="61"/>
  <c r="I25" i="61"/>
  <c r="I24" i="61"/>
  <c r="I23" i="61"/>
  <c r="I22" i="61"/>
  <c r="I21" i="61"/>
  <c r="I20" i="61"/>
  <c r="I19" i="61"/>
  <c r="I18" i="61"/>
  <c r="I17" i="61"/>
  <c r="I16" i="61"/>
  <c r="I15" i="61"/>
  <c r="I14" i="61"/>
  <c r="I13" i="61"/>
  <c r="I12" i="61"/>
  <c r="I11" i="61"/>
  <c r="I10" i="61"/>
  <c r="I9" i="61"/>
  <c r="I8" i="61"/>
  <c r="I7" i="61"/>
  <c r="I6" i="61"/>
  <c r="C47" i="60"/>
  <c r="I46" i="60"/>
  <c r="I45" i="60"/>
  <c r="I44" i="60"/>
  <c r="I43" i="60"/>
  <c r="I42" i="60"/>
  <c r="I41" i="60"/>
  <c r="I40" i="60"/>
  <c r="I39" i="60"/>
  <c r="I38" i="60"/>
  <c r="I37" i="60"/>
  <c r="I36" i="60"/>
  <c r="I35" i="60"/>
  <c r="I34" i="60"/>
  <c r="I33" i="60"/>
  <c r="I32" i="60"/>
  <c r="I31" i="60"/>
  <c r="I30" i="60"/>
  <c r="I29" i="60"/>
  <c r="I28" i="60"/>
  <c r="I27" i="60"/>
  <c r="I26" i="60"/>
  <c r="I25" i="60"/>
  <c r="I24" i="60"/>
  <c r="I23" i="60"/>
  <c r="I22" i="60"/>
  <c r="I21" i="60"/>
  <c r="I20" i="60"/>
  <c r="I19" i="60"/>
  <c r="I18" i="60"/>
  <c r="I17" i="60"/>
  <c r="I16" i="60"/>
  <c r="I15" i="60"/>
  <c r="I14" i="60"/>
  <c r="I13" i="60"/>
  <c r="I12" i="60"/>
  <c r="I11" i="60"/>
  <c r="I10" i="60"/>
  <c r="I9" i="60"/>
  <c r="I8" i="60"/>
  <c r="I7" i="60"/>
  <c r="I6" i="60"/>
  <c r="C47" i="59"/>
  <c r="I46" i="59"/>
  <c r="I45" i="59"/>
  <c r="I44" i="59"/>
  <c r="I43" i="59"/>
  <c r="I42" i="59"/>
  <c r="I41" i="59"/>
  <c r="I40" i="59"/>
  <c r="I39" i="59"/>
  <c r="I38" i="59"/>
  <c r="I37" i="59"/>
  <c r="I36" i="59"/>
  <c r="I35" i="59"/>
  <c r="I34" i="59"/>
  <c r="I33" i="59"/>
  <c r="I32" i="59"/>
  <c r="I31" i="59"/>
  <c r="I30" i="59"/>
  <c r="I29" i="59"/>
  <c r="I28" i="59"/>
  <c r="I27" i="59"/>
  <c r="I26" i="59"/>
  <c r="I25" i="59"/>
  <c r="I24" i="59"/>
  <c r="I23" i="59"/>
  <c r="I22" i="59"/>
  <c r="I21" i="59"/>
  <c r="I20" i="59"/>
  <c r="I19" i="59"/>
  <c r="I18" i="59"/>
  <c r="I17" i="59"/>
  <c r="I16" i="59"/>
  <c r="I15" i="59"/>
  <c r="I14" i="59"/>
  <c r="I13" i="59"/>
  <c r="I12" i="59"/>
  <c r="I11" i="59"/>
  <c r="I10" i="59"/>
  <c r="I9" i="59"/>
  <c r="I8" i="59"/>
  <c r="I7" i="59"/>
  <c r="I6" i="59"/>
  <c r="C47" i="58"/>
  <c r="I46" i="58"/>
  <c r="I45" i="58"/>
  <c r="I44" i="58"/>
  <c r="I43" i="58"/>
  <c r="I42" i="58"/>
  <c r="I41" i="58"/>
  <c r="I40" i="58"/>
  <c r="I39" i="58"/>
  <c r="I38" i="58"/>
  <c r="I37" i="58"/>
  <c r="I36" i="58"/>
  <c r="I35" i="58"/>
  <c r="I34" i="58"/>
  <c r="I33" i="58"/>
  <c r="I32" i="58"/>
  <c r="I31" i="58"/>
  <c r="I30" i="58"/>
  <c r="I29" i="58"/>
  <c r="I28" i="58"/>
  <c r="I27" i="58"/>
  <c r="I26" i="58"/>
  <c r="I25" i="58"/>
  <c r="I24" i="58"/>
  <c r="I23" i="58"/>
  <c r="I22" i="58"/>
  <c r="I21" i="58"/>
  <c r="I20" i="58"/>
  <c r="I19" i="58"/>
  <c r="I18" i="58"/>
  <c r="I17" i="58"/>
  <c r="I16" i="58"/>
  <c r="I15" i="58"/>
  <c r="I14" i="58"/>
  <c r="I13" i="58"/>
  <c r="I12" i="58"/>
  <c r="I11" i="58"/>
  <c r="I10" i="58"/>
  <c r="I9" i="58"/>
  <c r="I8" i="58"/>
  <c r="I7" i="58"/>
  <c r="I6" i="58"/>
  <c r="C47" i="57"/>
  <c r="I46" i="57"/>
  <c r="I45" i="57"/>
  <c r="I44" i="57"/>
  <c r="I43" i="57"/>
  <c r="I42" i="57"/>
  <c r="I41" i="57"/>
  <c r="I40" i="57"/>
  <c r="I39" i="57"/>
  <c r="I38" i="57"/>
  <c r="I37" i="57"/>
  <c r="I36" i="57"/>
  <c r="I35" i="57"/>
  <c r="I34" i="57"/>
  <c r="I33" i="57"/>
  <c r="I32" i="57"/>
  <c r="I31" i="57"/>
  <c r="I30" i="57"/>
  <c r="I29" i="57"/>
  <c r="I28" i="57"/>
  <c r="I27" i="57"/>
  <c r="I26" i="57"/>
  <c r="I25" i="57"/>
  <c r="I24" i="57"/>
  <c r="I23" i="57"/>
  <c r="I22" i="57"/>
  <c r="I21" i="57"/>
  <c r="I20" i="57"/>
  <c r="I19" i="57"/>
  <c r="I18" i="57"/>
  <c r="I17" i="57"/>
  <c r="I16" i="57"/>
  <c r="I15" i="57"/>
  <c r="I14" i="57"/>
  <c r="I13" i="57"/>
  <c r="I12" i="57"/>
  <c r="I11" i="57"/>
  <c r="I10" i="57"/>
  <c r="I9" i="57"/>
  <c r="I8" i="57"/>
  <c r="I7" i="57"/>
  <c r="I6" i="57"/>
  <c r="C47" i="56"/>
  <c r="I46" i="56"/>
  <c r="I45" i="56"/>
  <c r="I44" i="56"/>
  <c r="I43" i="56"/>
  <c r="I42" i="56"/>
  <c r="I41" i="56"/>
  <c r="I40" i="56"/>
  <c r="I39" i="56"/>
  <c r="I38" i="56"/>
  <c r="I37" i="56"/>
  <c r="I36" i="56"/>
  <c r="I35" i="56"/>
  <c r="I34" i="56"/>
  <c r="I33" i="56"/>
  <c r="I32" i="56"/>
  <c r="I31" i="56"/>
  <c r="I30" i="56"/>
  <c r="I29" i="56"/>
  <c r="I28" i="56"/>
  <c r="I27" i="56"/>
  <c r="I26" i="56"/>
  <c r="I25" i="56"/>
  <c r="I24" i="56"/>
  <c r="I23" i="56"/>
  <c r="I22" i="56"/>
  <c r="I21" i="56"/>
  <c r="I20" i="56"/>
  <c r="I19" i="56"/>
  <c r="I18" i="56"/>
  <c r="I17" i="56"/>
  <c r="I16" i="56"/>
  <c r="I15" i="56"/>
  <c r="I14" i="56"/>
  <c r="I13" i="56"/>
  <c r="I12" i="56"/>
  <c r="I11" i="56"/>
  <c r="I10" i="56"/>
  <c r="I9" i="56"/>
  <c r="I8" i="56"/>
  <c r="I7" i="56"/>
  <c r="I6" i="56"/>
  <c r="C47" i="55"/>
  <c r="I46" i="55"/>
  <c r="I45" i="55"/>
  <c r="I44" i="55"/>
  <c r="I43" i="55"/>
  <c r="I42" i="55"/>
  <c r="I41" i="55"/>
  <c r="I40" i="55"/>
  <c r="I39" i="55"/>
  <c r="I38" i="55"/>
  <c r="I37" i="55"/>
  <c r="I36" i="55"/>
  <c r="I35" i="55"/>
  <c r="I34" i="55"/>
  <c r="I33" i="55"/>
  <c r="I32" i="55"/>
  <c r="I31" i="55"/>
  <c r="I30" i="55"/>
  <c r="I29" i="55"/>
  <c r="I28" i="55"/>
  <c r="I27" i="55"/>
  <c r="I26" i="55"/>
  <c r="I25" i="55"/>
  <c r="I24" i="55"/>
  <c r="I23" i="55"/>
  <c r="I22" i="55"/>
  <c r="I21" i="55"/>
  <c r="I20" i="55"/>
  <c r="I19" i="55"/>
  <c r="I18" i="55"/>
  <c r="I17" i="55"/>
  <c r="I16" i="55"/>
  <c r="I15" i="55"/>
  <c r="I14" i="55"/>
  <c r="I13" i="55"/>
  <c r="I12" i="55"/>
  <c r="I11" i="55"/>
  <c r="I10" i="55"/>
  <c r="I9" i="55"/>
  <c r="I8" i="55"/>
  <c r="I7" i="55"/>
  <c r="I6" i="55"/>
  <c r="C47" i="54"/>
  <c r="I46" i="54"/>
  <c r="I45" i="54"/>
  <c r="I44" i="54"/>
  <c r="I43" i="54"/>
  <c r="I42" i="54"/>
  <c r="I41" i="54"/>
  <c r="I40" i="54"/>
  <c r="I39" i="54"/>
  <c r="I38" i="54"/>
  <c r="I37" i="54"/>
  <c r="I36" i="54"/>
  <c r="I35" i="54"/>
  <c r="I34" i="54"/>
  <c r="I33" i="54"/>
  <c r="I32" i="54"/>
  <c r="I31" i="54"/>
  <c r="I30" i="54"/>
  <c r="I29" i="54"/>
  <c r="I28" i="54"/>
  <c r="I27" i="54"/>
  <c r="I26" i="54"/>
  <c r="I25" i="54"/>
  <c r="I24" i="54"/>
  <c r="I23" i="54"/>
  <c r="I22" i="54"/>
  <c r="I21" i="54"/>
  <c r="I20" i="54"/>
  <c r="I19" i="54"/>
  <c r="I18" i="54"/>
  <c r="I17" i="54"/>
  <c r="I16" i="54"/>
  <c r="I15" i="54"/>
  <c r="I14" i="54"/>
  <c r="I13" i="54"/>
  <c r="I12" i="54"/>
  <c r="I11" i="54"/>
  <c r="I10" i="54"/>
  <c r="I9" i="54"/>
  <c r="I8" i="54"/>
  <c r="I7" i="54"/>
  <c r="I6" i="54"/>
  <c r="C47" i="53"/>
  <c r="I46" i="53"/>
  <c r="I45" i="53"/>
  <c r="I44" i="53"/>
  <c r="I43" i="53"/>
  <c r="I42" i="53"/>
  <c r="I41" i="53"/>
  <c r="I40" i="53"/>
  <c r="I39" i="53"/>
  <c r="I38" i="53"/>
  <c r="I37" i="53"/>
  <c r="I36" i="53"/>
  <c r="I35" i="53"/>
  <c r="I34" i="53"/>
  <c r="I33" i="53"/>
  <c r="I32" i="53"/>
  <c r="I31" i="53"/>
  <c r="I30" i="53"/>
  <c r="I29" i="53"/>
  <c r="I28" i="53"/>
  <c r="I27" i="53"/>
  <c r="I26" i="53"/>
  <c r="I25" i="53"/>
  <c r="I24" i="53"/>
  <c r="I23" i="53"/>
  <c r="I22" i="53"/>
  <c r="I21" i="53"/>
  <c r="I20" i="53"/>
  <c r="I19" i="53"/>
  <c r="I18" i="53"/>
  <c r="I17" i="53"/>
  <c r="I16" i="53"/>
  <c r="I15" i="53"/>
  <c r="I14" i="53"/>
  <c r="I13" i="53"/>
  <c r="I12" i="53"/>
  <c r="I11" i="53"/>
  <c r="I10" i="53"/>
  <c r="I9" i="53"/>
  <c r="I8" i="53"/>
  <c r="I7" i="53"/>
  <c r="I6" i="53"/>
  <c r="C47" i="52"/>
  <c r="I46" i="52"/>
  <c r="I45" i="52"/>
  <c r="I44" i="52"/>
  <c r="I43" i="52"/>
  <c r="I42" i="52"/>
  <c r="I41" i="52"/>
  <c r="I40" i="52"/>
  <c r="I39" i="52"/>
  <c r="I38" i="52"/>
  <c r="I37" i="52"/>
  <c r="I36" i="52"/>
  <c r="I35" i="52"/>
  <c r="I34" i="52"/>
  <c r="I33" i="52"/>
  <c r="I32" i="52"/>
  <c r="I31" i="52"/>
  <c r="I30" i="52"/>
  <c r="I29" i="52"/>
  <c r="I28" i="52"/>
  <c r="I27" i="52"/>
  <c r="I26" i="52"/>
  <c r="I25" i="52"/>
  <c r="I24" i="52"/>
  <c r="I23" i="52"/>
  <c r="I22" i="52"/>
  <c r="I21" i="52"/>
  <c r="I20" i="52"/>
  <c r="I19" i="52"/>
  <c r="I18" i="52"/>
  <c r="I17" i="52"/>
  <c r="I16" i="52"/>
  <c r="I15" i="52"/>
  <c r="I14" i="52"/>
  <c r="I13" i="52"/>
  <c r="I12" i="52"/>
  <c r="I11" i="52"/>
  <c r="I10" i="52"/>
  <c r="I9" i="52"/>
  <c r="I8" i="52"/>
  <c r="I7" i="52"/>
  <c r="I6" i="52"/>
  <c r="C47" i="51"/>
  <c r="C47" i="50"/>
  <c r="I46" i="50"/>
  <c r="I45" i="50"/>
  <c r="I44" i="50"/>
  <c r="I43" i="50"/>
  <c r="I42" i="50"/>
  <c r="I41" i="50"/>
  <c r="I40" i="50"/>
  <c r="I39" i="50"/>
  <c r="I38" i="50"/>
  <c r="I37" i="50"/>
  <c r="I36" i="50"/>
  <c r="I35" i="50"/>
  <c r="I34" i="50"/>
  <c r="I33" i="50"/>
  <c r="I32" i="50"/>
  <c r="I31" i="50"/>
  <c r="I30" i="50"/>
  <c r="I29" i="50"/>
  <c r="I28" i="50"/>
  <c r="I27" i="50"/>
  <c r="I26" i="50"/>
  <c r="I25" i="50"/>
  <c r="I24" i="50"/>
  <c r="I23" i="50"/>
  <c r="I22" i="50"/>
  <c r="I21" i="50"/>
  <c r="I20" i="50"/>
  <c r="I19" i="50"/>
  <c r="I18" i="50"/>
  <c r="I17" i="50"/>
  <c r="I16" i="50"/>
  <c r="I15" i="50"/>
  <c r="I14" i="50"/>
  <c r="I13" i="50"/>
  <c r="I12" i="50"/>
  <c r="I11" i="50"/>
  <c r="I10" i="50"/>
  <c r="I9" i="50"/>
  <c r="I8" i="50"/>
  <c r="I7" i="50"/>
  <c r="I6" i="50"/>
  <c r="C47" i="49"/>
  <c r="I46" i="49"/>
  <c r="I45" i="49"/>
  <c r="I44" i="49"/>
  <c r="I43" i="49"/>
  <c r="I42" i="49"/>
  <c r="I41" i="49"/>
  <c r="I40" i="49"/>
  <c r="I39" i="49"/>
  <c r="I38" i="49"/>
  <c r="I37" i="49"/>
  <c r="I36" i="49"/>
  <c r="I35" i="49"/>
  <c r="I34" i="49"/>
  <c r="I33" i="49"/>
  <c r="I32" i="49"/>
  <c r="I31" i="49"/>
  <c r="I30" i="49"/>
  <c r="I29" i="49"/>
  <c r="I28" i="49"/>
  <c r="I27" i="49"/>
  <c r="I26" i="49"/>
  <c r="I25" i="49"/>
  <c r="I24" i="49"/>
  <c r="I23" i="49"/>
  <c r="I22" i="49"/>
  <c r="I21" i="49"/>
  <c r="I20" i="49"/>
  <c r="I19" i="49"/>
  <c r="I18" i="49"/>
  <c r="I17" i="49"/>
  <c r="I16" i="49"/>
  <c r="I15" i="49"/>
  <c r="I14" i="49"/>
  <c r="I13" i="49"/>
  <c r="I12" i="49"/>
  <c r="I11" i="49"/>
  <c r="I10" i="49"/>
  <c r="I9" i="49"/>
  <c r="I8" i="49"/>
  <c r="I7" i="49"/>
  <c r="I6" i="49"/>
  <c r="C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C47" i="47"/>
  <c r="I46" i="47"/>
  <c r="I45" i="47"/>
  <c r="I44" i="47"/>
  <c r="I43" i="47"/>
  <c r="I42" i="47"/>
  <c r="I41" i="47"/>
  <c r="I40" i="47"/>
  <c r="I39" i="47"/>
  <c r="I38" i="47"/>
  <c r="I37" i="47"/>
  <c r="I36" i="47"/>
  <c r="I35" i="47"/>
  <c r="I34" i="47"/>
  <c r="I33" i="47"/>
  <c r="I32" i="47"/>
  <c r="I31" i="47"/>
  <c r="I30" i="47"/>
  <c r="I29" i="47"/>
  <c r="I28" i="47"/>
  <c r="I27" i="47"/>
  <c r="I26" i="47"/>
  <c r="I25" i="47"/>
  <c r="I24" i="47"/>
  <c r="I23" i="47"/>
  <c r="I22" i="47"/>
  <c r="I21" i="47"/>
  <c r="I20" i="47"/>
  <c r="I19" i="47"/>
  <c r="I18" i="47"/>
  <c r="I17" i="47"/>
  <c r="I16" i="47"/>
  <c r="I15" i="47"/>
  <c r="I14" i="47"/>
  <c r="I13" i="47"/>
  <c r="I12" i="47"/>
  <c r="I11" i="47"/>
  <c r="I10" i="47"/>
  <c r="I9" i="47"/>
  <c r="I8" i="47"/>
  <c r="I7" i="47"/>
  <c r="I6" i="47"/>
  <c r="C47" i="46"/>
  <c r="I46" i="46"/>
  <c r="I45" i="46"/>
  <c r="I44" i="46"/>
  <c r="I43" i="46"/>
  <c r="I42" i="46"/>
  <c r="I41" i="46"/>
  <c r="I40" i="46"/>
  <c r="I39" i="46"/>
  <c r="I38" i="46"/>
  <c r="I37" i="46"/>
  <c r="I36" i="46"/>
  <c r="I35" i="46"/>
  <c r="I34" i="46"/>
  <c r="I33" i="46"/>
  <c r="I32" i="46"/>
  <c r="I31" i="46"/>
  <c r="I30" i="46"/>
  <c r="I29" i="46"/>
  <c r="I28" i="46"/>
  <c r="I27" i="46"/>
  <c r="I26" i="46"/>
  <c r="I25" i="46"/>
  <c r="I24" i="46"/>
  <c r="I23" i="46"/>
  <c r="I22" i="46"/>
  <c r="I21" i="46"/>
  <c r="I20" i="46"/>
  <c r="I19" i="46"/>
  <c r="I18" i="46"/>
  <c r="I17" i="46"/>
  <c r="I16" i="46"/>
  <c r="I15" i="46"/>
  <c r="I14" i="46"/>
  <c r="I13" i="46"/>
  <c r="I12" i="46"/>
  <c r="I11" i="46"/>
  <c r="I10" i="46"/>
  <c r="I9" i="46"/>
  <c r="I8" i="46"/>
  <c r="I7" i="46"/>
  <c r="I6" i="46"/>
  <c r="C47" i="45"/>
  <c r="I46" i="45"/>
  <c r="I45" i="45"/>
  <c r="I44" i="45"/>
  <c r="I43" i="45"/>
  <c r="I42" i="45"/>
  <c r="I41" i="45"/>
  <c r="I40" i="45"/>
  <c r="I39" i="45"/>
  <c r="I38" i="45"/>
  <c r="I37" i="45"/>
  <c r="I36" i="45"/>
  <c r="I35" i="45"/>
  <c r="I34" i="45"/>
  <c r="I33" i="45"/>
  <c r="I32" i="45"/>
  <c r="I31" i="45"/>
  <c r="I30" i="45"/>
  <c r="I29" i="45"/>
  <c r="I28" i="45"/>
  <c r="I27" i="45"/>
  <c r="I26" i="45"/>
  <c r="I25" i="45"/>
  <c r="I24" i="45"/>
  <c r="I23" i="45"/>
  <c r="I22" i="45"/>
  <c r="I21" i="45"/>
  <c r="I20" i="45"/>
  <c r="I19" i="45"/>
  <c r="I18" i="45"/>
  <c r="I17" i="45"/>
  <c r="I16" i="45"/>
  <c r="I15" i="45"/>
  <c r="I14" i="45"/>
  <c r="I13" i="45"/>
  <c r="I12" i="45"/>
  <c r="I11" i="45"/>
  <c r="I10" i="45"/>
  <c r="I9" i="45"/>
  <c r="I8" i="45"/>
  <c r="I7" i="45"/>
  <c r="I6" i="45"/>
  <c r="C47" i="42"/>
  <c r="I46" i="42"/>
  <c r="I45" i="42"/>
  <c r="I44" i="42"/>
  <c r="I43" i="42"/>
  <c r="I42" i="42"/>
  <c r="I41" i="42"/>
  <c r="I40" i="42"/>
  <c r="I39" i="42"/>
  <c r="I38" i="42"/>
  <c r="I37" i="42"/>
  <c r="I36" i="42"/>
  <c r="I35" i="42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11" i="42"/>
  <c r="I10" i="42"/>
  <c r="I9" i="42"/>
  <c r="I8" i="42"/>
  <c r="I7" i="42"/>
  <c r="I6" i="42"/>
  <c r="C47" i="41"/>
  <c r="I46" i="41"/>
  <c r="I45" i="41"/>
  <c r="I44" i="41"/>
  <c r="I43" i="41"/>
  <c r="I42" i="41"/>
  <c r="I41" i="41"/>
  <c r="I40" i="41"/>
  <c r="I39" i="41"/>
  <c r="I38" i="41"/>
  <c r="I37" i="41"/>
  <c r="I36" i="41"/>
  <c r="I35" i="41"/>
  <c r="I34" i="41"/>
  <c r="I33" i="41"/>
  <c r="I32" i="41"/>
  <c r="I31" i="41"/>
  <c r="I30" i="41"/>
  <c r="I29" i="41"/>
  <c r="I28" i="41"/>
  <c r="I27" i="41"/>
  <c r="I26" i="41"/>
  <c r="I25" i="41"/>
  <c r="I24" i="41"/>
  <c r="I23" i="41"/>
  <c r="I22" i="41"/>
  <c r="I21" i="41"/>
  <c r="I20" i="41"/>
  <c r="I19" i="41"/>
  <c r="I18" i="41"/>
  <c r="I17" i="41"/>
  <c r="I16" i="41"/>
  <c r="I15" i="41"/>
  <c r="I14" i="41"/>
  <c r="I13" i="41"/>
  <c r="I12" i="41"/>
  <c r="I11" i="41"/>
  <c r="I10" i="41"/>
  <c r="I9" i="41"/>
  <c r="I8" i="41"/>
  <c r="I7" i="41"/>
  <c r="I6" i="41"/>
  <c r="C47" i="40"/>
  <c r="C47" i="39"/>
  <c r="I46" i="39"/>
  <c r="I45" i="39"/>
  <c r="I44" i="39"/>
  <c r="I43" i="39"/>
  <c r="I42" i="39"/>
  <c r="I41" i="39"/>
  <c r="I40" i="39"/>
  <c r="I39" i="39"/>
  <c r="I38" i="39"/>
  <c r="I37" i="39"/>
  <c r="I36" i="39"/>
  <c r="I35" i="39"/>
  <c r="I34" i="39"/>
  <c r="I33" i="39"/>
  <c r="I32" i="39"/>
  <c r="I31" i="39"/>
  <c r="I30" i="39"/>
  <c r="I29" i="39"/>
  <c r="I28" i="39"/>
  <c r="I27" i="39"/>
  <c r="I26" i="39"/>
  <c r="I25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I9" i="39"/>
  <c r="I8" i="39"/>
  <c r="I7" i="39"/>
  <c r="I6" i="39"/>
  <c r="C47" i="38"/>
  <c r="I46" i="38"/>
  <c r="I45" i="38"/>
  <c r="I44" i="38"/>
  <c r="I43" i="38"/>
  <c r="I42" i="38"/>
  <c r="I41" i="38"/>
  <c r="I40" i="38"/>
  <c r="I39" i="38"/>
  <c r="I38" i="38"/>
  <c r="I37" i="38"/>
  <c r="I36" i="38"/>
  <c r="I35" i="38"/>
  <c r="I34" i="38"/>
  <c r="I33" i="38"/>
  <c r="I32" i="38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11" i="38"/>
  <c r="I10" i="38"/>
  <c r="I9" i="38"/>
  <c r="I8" i="38"/>
  <c r="I7" i="38"/>
  <c r="I6" i="38"/>
  <c r="C47" i="37"/>
  <c r="I46" i="37"/>
  <c r="I45" i="37"/>
  <c r="I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C47" i="36"/>
  <c r="I46" i="36"/>
  <c r="I45" i="36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C47" i="35"/>
  <c r="I46" i="35"/>
  <c r="I45" i="35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G2" i="1"/>
  <c r="J8" i="1" l="1"/>
  <c r="I8" i="1"/>
  <c r="B10" i="1" l="1"/>
  <c r="C10" i="1" s="1"/>
  <c r="H5" i="1"/>
  <c r="C12" i="1" l="1"/>
  <c r="C11" i="1"/>
  <c r="D10" i="1"/>
  <c r="D12" i="1" l="1"/>
  <c r="D11" i="1"/>
  <c r="E10" i="1"/>
  <c r="F10" i="1" s="1"/>
  <c r="E12" i="1" l="1"/>
  <c r="E11" i="1"/>
  <c r="F12" i="1"/>
  <c r="F11" i="1" l="1"/>
  <c r="G10" i="1"/>
  <c r="G11" i="1" l="1"/>
  <c r="G12" i="1"/>
  <c r="H10" i="1"/>
  <c r="B14" i="1" s="1"/>
  <c r="C14" i="1" s="1"/>
  <c r="D14" i="1" s="1"/>
  <c r="E14" i="1" s="1"/>
  <c r="F14" i="1" s="1"/>
  <c r="G14" i="1" s="1"/>
  <c r="H14" i="1" s="1"/>
  <c r="B18" i="1" s="1"/>
  <c r="C18" i="1" s="1"/>
  <c r="D18" i="1" s="1"/>
  <c r="E18" i="1" s="1"/>
  <c r="F18" i="1" s="1"/>
  <c r="G18" i="1" s="1"/>
  <c r="H18" i="1" s="1"/>
  <c r="B22" i="1" s="1"/>
  <c r="C22" i="1" s="1"/>
  <c r="D22" i="1" s="1"/>
  <c r="E22" i="1" s="1"/>
  <c r="F22" i="1" s="1"/>
  <c r="G22" i="1" s="1"/>
  <c r="H22" i="1" s="1"/>
  <c r="B26" i="1" s="1"/>
  <c r="C26" i="1" s="1"/>
  <c r="D26" i="1" s="1"/>
  <c r="E26" i="1" s="1"/>
  <c r="F26" i="1" s="1"/>
  <c r="G26" i="1" s="1"/>
  <c r="H26" i="1" s="1"/>
  <c r="B30" i="1" s="1"/>
  <c r="D30" i="1" s="1"/>
  <c r="E30" i="1" s="1"/>
  <c r="F30" i="1" s="1"/>
  <c r="G30" i="1" s="1"/>
  <c r="H30" i="1" s="1"/>
  <c r="C15" i="1" l="1"/>
  <c r="C16" i="1"/>
  <c r="D16" i="1" l="1"/>
  <c r="D15" i="1"/>
  <c r="E15" i="1" l="1"/>
  <c r="E16" i="1"/>
  <c r="F15" i="1" l="1"/>
  <c r="F16" i="1"/>
  <c r="G2" i="51" l="1"/>
  <c r="H2" i="51" s="1"/>
  <c r="F2" i="51" s="1"/>
  <c r="G2" i="35"/>
  <c r="H2" i="35" s="1"/>
  <c r="F2" i="35" s="1"/>
  <c r="G15" i="1"/>
  <c r="G16" i="1"/>
  <c r="G2" i="37" l="1"/>
  <c r="H2" i="37" s="1"/>
  <c r="F2" i="37" s="1"/>
  <c r="C20" i="1" l="1"/>
  <c r="C19" i="1"/>
  <c r="G2" i="45"/>
  <c r="H2" i="45" s="1"/>
  <c r="F2" i="45" s="1"/>
  <c r="D20" i="1" l="1"/>
  <c r="D19" i="1"/>
  <c r="G2" i="46"/>
  <c r="H2" i="46" s="1"/>
  <c r="F2" i="46" s="1"/>
  <c r="E19" i="1" l="1"/>
  <c r="E20" i="1"/>
  <c r="G2" i="47"/>
  <c r="H2" i="47" s="1"/>
  <c r="F2" i="47" s="1"/>
  <c r="F19" i="1" l="1"/>
  <c r="F20" i="1"/>
  <c r="G2" i="36"/>
  <c r="H2" i="36" s="1"/>
  <c r="F2" i="36" s="1"/>
  <c r="G19" i="1" l="1"/>
  <c r="G20" i="1"/>
  <c r="G2" i="48" l="1"/>
  <c r="H2" i="48" s="1"/>
  <c r="F2" i="48" s="1"/>
  <c r="C23" i="1" l="1"/>
  <c r="C24" i="1"/>
  <c r="G2" i="49"/>
  <c r="H2" i="49" s="1"/>
  <c r="F2" i="49" s="1"/>
  <c r="D24" i="1" l="1"/>
  <c r="D23" i="1"/>
  <c r="G2" i="50"/>
  <c r="H2" i="50" s="1"/>
  <c r="F2" i="50" s="1"/>
  <c r="E23" i="1" l="1"/>
  <c r="E24" i="1"/>
  <c r="G2" i="66"/>
  <c r="H2" i="66" s="1"/>
  <c r="F2" i="66" s="1"/>
  <c r="F23" i="1" l="1"/>
  <c r="F24" i="1"/>
  <c r="G2" i="38"/>
  <c r="H2" i="38" s="1"/>
  <c r="F2" i="38" s="1"/>
  <c r="G23" i="1" l="1"/>
  <c r="G24" i="1"/>
  <c r="G2" i="39" l="1"/>
  <c r="H2" i="39" s="1"/>
  <c r="F2" i="39" s="1"/>
  <c r="C27" i="1" l="1"/>
  <c r="C28" i="1"/>
  <c r="G2" i="40" l="1"/>
  <c r="H2" i="40" s="1"/>
  <c r="F2" i="40" s="1"/>
  <c r="D28" i="1"/>
  <c r="D27" i="1"/>
  <c r="G2" i="41"/>
  <c r="H2" i="41" s="1"/>
  <c r="F2" i="41" s="1"/>
  <c r="E27" i="1" l="1"/>
  <c r="E28" i="1"/>
  <c r="G2" i="42"/>
  <c r="H2" i="42" s="1"/>
  <c r="F2" i="42" s="1"/>
  <c r="F27" i="1" l="1"/>
  <c r="F28" i="1"/>
  <c r="G27" i="1" l="1"/>
  <c r="G28" i="1"/>
  <c r="D31" i="1" l="1"/>
  <c r="D32" i="1"/>
  <c r="E31" i="1" l="1"/>
  <c r="E32" i="1"/>
  <c r="F31" i="1" l="1"/>
  <c r="F32" i="1"/>
  <c r="G31" i="1" l="1"/>
  <c r="G32" i="1"/>
</calcChain>
</file>

<file path=xl/comments1.xml><?xml version="1.0" encoding="utf-8"?>
<comments xmlns="http://schemas.openxmlformats.org/spreadsheetml/2006/main">
  <authors>
    <author>mac diagnósticos</author>
  </authors>
  <commentList>
    <comment ref="G14" authorId="0" shapeId="0">
      <text>
        <r>
          <rPr>
            <sz val="11"/>
            <color theme="1"/>
            <rFont val="Calibri"/>
            <family val="2"/>
            <scheme val="minor"/>
          </rPr>
          <t xml:space="preserve">mac diagnósticos:
</t>
        </r>
      </text>
    </comment>
  </commentList>
</comments>
</file>

<file path=xl/sharedStrings.xml><?xml version="1.0" encoding="utf-8"?>
<sst xmlns="http://schemas.openxmlformats.org/spreadsheetml/2006/main" count="1843" uniqueCount="201">
  <si>
    <t>AGENDA  - ULTRASSOM</t>
  </si>
  <si>
    <t>MÊS</t>
  </si>
  <si>
    <t>ANO</t>
  </si>
  <si>
    <t>PRIMEIRO DIA DA SEMANA</t>
  </si>
  <si>
    <t>DIAS DA SEMANA</t>
  </si>
  <si>
    <t>PRIMEIRO DIA DO MÊS</t>
  </si>
  <si>
    <t>ÚLTIMO DIA DO MÊS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</si>
  <si>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</si>
  <si>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</si>
  <si>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</si>
  <si>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</si>
  <si>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</si>
  <si>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</si>
  <si>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</si>
  <si>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MÉDICA</t>
  </si>
  <si>
    <t>Dra. Joizeanne</t>
  </si>
  <si>
    <t>HORÁRIO</t>
  </si>
  <si>
    <t>NOME</t>
  </si>
  <si>
    <t>IDADE</t>
  </si>
  <si>
    <t>EXAME</t>
  </si>
  <si>
    <t>CONVÊNIO</t>
  </si>
  <si>
    <t>GUIA CONVÊNIO</t>
  </si>
  <si>
    <t>VALOR</t>
  </si>
  <si>
    <t>TELEFONE</t>
  </si>
  <si>
    <t>CONFIRMAÇÃO</t>
  </si>
  <si>
    <t>COMPARECEU?</t>
  </si>
  <si>
    <t>FILA DE ESPERA</t>
  </si>
  <si>
    <t>Não atende</t>
  </si>
  <si>
    <t>NÃO VAI ATENDER</t>
  </si>
  <si>
    <t xml:space="preserve">NEUSA PIETRALONGA VESCOVI </t>
  </si>
  <si>
    <t>US DE MAMAS E AXILAS</t>
  </si>
  <si>
    <t>PARTICULAR</t>
  </si>
  <si>
    <t>Confirmado</t>
  </si>
  <si>
    <t>PAULINA FERREIRA DA SILVA</t>
  </si>
  <si>
    <t>CORE BIOPSY</t>
  </si>
  <si>
    <t>SUS</t>
  </si>
  <si>
    <t>JA ATENDEU</t>
  </si>
  <si>
    <t>LETICIA FERREIRA DE CARVALHO</t>
  </si>
  <si>
    <t>AMOR SAÚDE</t>
  </si>
  <si>
    <t>SELMA REGINA POLTRONIELY</t>
  </si>
  <si>
    <t>MARIA MADALENA GONÇALO</t>
  </si>
  <si>
    <t>NILVA TINGO GERIMINIANO</t>
  </si>
  <si>
    <t>JÁ ATENDEU</t>
  </si>
  <si>
    <t>não vai atender</t>
  </si>
  <si>
    <t>LUCINÉIA THEODORO DOS SANTOS</t>
  </si>
  <si>
    <t>Não confirmado</t>
  </si>
  <si>
    <t xml:space="preserve">ROSANIA PEREIRA COELHO </t>
  </si>
  <si>
    <t xml:space="preserve">BRUNA LORRAN ARANTES CORREA </t>
  </si>
  <si>
    <t xml:space="preserve">MAGUILANE CANTO MARTINS </t>
  </si>
  <si>
    <t>LUCINEIA DE OLIVEIRA</t>
  </si>
  <si>
    <t>ADRIANA DEL CASTANHEL</t>
  </si>
  <si>
    <t>GISELIA MARIA MONTESSO COIMBRA</t>
  </si>
  <si>
    <t>ALMEZIRA QUEIROZ CARVALHO</t>
  </si>
  <si>
    <t>NÃO AGENDAR MAIS NINGUÉM!</t>
  </si>
  <si>
    <t xml:space="preserve">FRANCINELI CESARINA LARA </t>
  </si>
  <si>
    <t>CRISTIANE LEITE BATISTA</t>
  </si>
  <si>
    <t xml:space="preserve">MARIA ROSANGELA RODRIGUES </t>
  </si>
  <si>
    <t>MÁRCIA FERREIRA DE CAMPOS</t>
  </si>
  <si>
    <t>ANA PAULA DE OLIVEIRA MIRANDA</t>
  </si>
  <si>
    <t>CRISTIANE OLIVEIRA DA SILVA</t>
  </si>
  <si>
    <t>ALESSANDRA GOMES DA ROCHA</t>
  </si>
  <si>
    <t>FABRICIA BORGES MAIA</t>
  </si>
  <si>
    <t>NÃO MARCAR MAIS NINGUÉM</t>
  </si>
  <si>
    <t xml:space="preserve">Não atende </t>
  </si>
  <si>
    <t>ANDRESSA BISPO DE OLIVEIRA</t>
  </si>
  <si>
    <t>ALINE BARBARA FIGUEREDO</t>
  </si>
  <si>
    <t>PAMELA OLIVEIRA</t>
  </si>
  <si>
    <r>
      <rPr>
        <sz val="11"/>
        <color rgb="FF000000"/>
        <rFont val="Poppins"/>
      </rPr>
      <t>65996131780</t>
    </r>
    <r>
      <rPr>
        <sz val="11"/>
        <color rgb="FFE1E1E1"/>
        <rFont val="Poppins"/>
      </rPr>
      <t> </t>
    </r>
  </si>
  <si>
    <t>GEISLINE APARECIDA SILVA</t>
  </si>
  <si>
    <t xml:space="preserve">65 99997-1227 </t>
  </si>
  <si>
    <t>DAIANE MONTEIRO GOMES DA SILVA</t>
  </si>
  <si>
    <t>ROSEANE MIRANDA ROSA</t>
  </si>
  <si>
    <t>MIRIANE GOMES DE SOUZA</t>
  </si>
  <si>
    <t>ANDRÉIA MOREIRA</t>
  </si>
  <si>
    <t>IRACI PEREIRA LEITE</t>
  </si>
  <si>
    <t>JUCELIA NOBREGA DE CARVALHO</t>
  </si>
  <si>
    <t>DEBORAH KEREN DOS SANTOS COUTO</t>
  </si>
  <si>
    <t>STEFANY VITORIA MIATELLO LEITE</t>
  </si>
  <si>
    <t>ISABELLY CAROLINE DE OLIVEIRA</t>
  </si>
  <si>
    <t>MAYARA FERNANDES GARCIA</t>
  </si>
  <si>
    <t>MARLI MARIA DE JESUS</t>
  </si>
  <si>
    <t>Dra. Ilca</t>
  </si>
  <si>
    <t>GRACINDA ESPINOZA</t>
  </si>
  <si>
    <t>US TRANSVAGINAL</t>
  </si>
  <si>
    <t>FRANCINELI CESARINA LARA</t>
  </si>
  <si>
    <t>ENDREA NIHELLEN DE MORAES</t>
  </si>
  <si>
    <t>US OBSTÉTRICO</t>
  </si>
  <si>
    <t xml:space="preserve">ANA MARTINS NERIS MORENO </t>
  </si>
  <si>
    <t>KE</t>
  </si>
  <si>
    <t xml:space="preserve">KEVILLY APARECIDA DA S RAMOS </t>
  </si>
  <si>
    <t xml:space="preserve">VITOR GABRIEL DA SILVA PEDROSO </t>
  </si>
  <si>
    <t>US BOLSA ESCROTAL</t>
  </si>
  <si>
    <t>VALERIA RAMOS C FARDIM</t>
  </si>
  <si>
    <t>LUANA DA SILVA CEBALHO</t>
  </si>
  <si>
    <t>FERNANDA PEREIRA DE J. OLIVEIRA</t>
  </si>
  <si>
    <t>FABIANA RULIM</t>
  </si>
  <si>
    <t>FRANCIANE MOTORI DE OLIVEIRA</t>
  </si>
  <si>
    <t>PATRICIA TEOTONIO DE CARVALHO</t>
  </si>
  <si>
    <t>UNIMED</t>
  </si>
  <si>
    <t>FERNANDA RAMOS COUTINHO</t>
  </si>
  <si>
    <t>65996610717 OU 999532186</t>
  </si>
  <si>
    <t>CLAUDELICE RANZULLI</t>
  </si>
  <si>
    <t>US ABD TOTAL/SUPERIOR</t>
  </si>
  <si>
    <t>MARCOS WULIIAN B SAMPAIO</t>
  </si>
  <si>
    <t>ORDONÊZ FERREIRA</t>
  </si>
  <si>
    <t>MARIA LISMAR</t>
  </si>
  <si>
    <t xml:space="preserve">GEOVANA FRANÇA MIRANDA </t>
  </si>
  <si>
    <t>TEREZA HURE IKENO SATO</t>
  </si>
  <si>
    <t>EDESIO CARLOS BENACHIO JUNIO</t>
  </si>
  <si>
    <t>LAINY CAETANO DE FRANÇA</t>
  </si>
  <si>
    <t>YANNA DOS SANTOS  SILVA</t>
  </si>
  <si>
    <t>MARIA JULIA FIGUEREDO RIBEIRO</t>
  </si>
  <si>
    <t>DEOLINDA CANDEIAS MARIA VILELA</t>
  </si>
  <si>
    <t>SIMONE DA SILVA PINHEIRO</t>
  </si>
  <si>
    <t>LYSLAINE HATSUE SATO</t>
  </si>
  <si>
    <t>ALINE GOMES JACOBINO</t>
  </si>
  <si>
    <t>RAFAELA DA CRUZ MARQUES</t>
  </si>
  <si>
    <t>US PÉLVICO</t>
  </si>
  <si>
    <t>GABRIELA ANTUNES DE MENDONÇA SILVA</t>
  </si>
  <si>
    <t>US MORFOLÓGICO</t>
  </si>
  <si>
    <t>ANDREA DE ARRUDA SILVA</t>
  </si>
  <si>
    <t>LARISSA ANTUNES OLIVEIRA</t>
  </si>
  <si>
    <t>ANA CLARA JOHNN GOMES</t>
  </si>
  <si>
    <t>SOFIA MENDES MENEZES</t>
  </si>
  <si>
    <t>US TÓRAX</t>
  </si>
  <si>
    <t xml:space="preserve">PAMELA PEREIRA </t>
  </si>
  <si>
    <t>20 ANOS</t>
  </si>
  <si>
    <t>THAIENY VITORIA RODRIGUES DE SOUZA</t>
  </si>
  <si>
    <t>17 ANOS</t>
  </si>
  <si>
    <t>US TIREÓIDE</t>
  </si>
  <si>
    <t>MAYARY LEMES</t>
  </si>
  <si>
    <t>VITORIA MARIA</t>
  </si>
  <si>
    <t>MARIA DE FÁTIMA DA C. SOBRINHO</t>
  </si>
  <si>
    <t>JOCEANE DANIELLA RODRIGUES</t>
  </si>
  <si>
    <t>CAROLAINE DE LIMA MENDES</t>
  </si>
  <si>
    <t xml:space="preserve">MÁRCIA FERREIRA DE CAMPOS </t>
  </si>
  <si>
    <t xml:space="preserve">            (65) 99959-5026</t>
  </si>
  <si>
    <t>ANA PAULA  DE OLIVEIRA MIRANDA</t>
  </si>
  <si>
    <t>ANA PAULA  DE OLIVEIRA  MIRANDA</t>
  </si>
  <si>
    <t xml:space="preserve">DAIANE DANTAS RODRIGUES </t>
  </si>
  <si>
    <t>MARCO AURELIO ARCANJO LOPES</t>
  </si>
  <si>
    <t>ADELMA OLIVEIRA DE SOUZA</t>
  </si>
  <si>
    <t>IRENE COLLETTE AMORIM</t>
  </si>
  <si>
    <t>VANDA MARIA R GOMES</t>
  </si>
  <si>
    <t>MARLENE FRANCO ALMEIDA</t>
  </si>
  <si>
    <t>US VIAS URINÁRIAS/ RENAIS</t>
  </si>
  <si>
    <t xml:space="preserve">MANUELLA GARCIA MECHI COSTA </t>
  </si>
  <si>
    <t>ALINE FRANCO VASQUES</t>
  </si>
  <si>
    <t>PEDRO FERREIRA DE Q JUNIOR</t>
  </si>
  <si>
    <t>WANDA DA ROCHA</t>
  </si>
  <si>
    <t>ANA MARIA CHAVES MACEDO</t>
  </si>
  <si>
    <t>LUCAS  WALKER DA SILVA</t>
  </si>
  <si>
    <t>ANTONIA MARIA DOURADO MARQUES</t>
  </si>
  <si>
    <t>NEISE MARIA CORREA DE ARRUDA</t>
  </si>
  <si>
    <t>JANETE OLIVEIRA SALES</t>
  </si>
  <si>
    <t xml:space="preserve">GEISLINE APARECIDA SILVA </t>
  </si>
  <si>
    <t>JOÃO PEDRO BARBONI CEBALHO</t>
  </si>
  <si>
    <t>MARIA JULIA WEBER DE OLIVEIRA</t>
  </si>
  <si>
    <t xml:space="preserve">LUCINEIA DE OLIVEIRA </t>
  </si>
  <si>
    <t>RAFAELA VILASBOAS</t>
  </si>
  <si>
    <t>JAYRA PATRICIA CAMPOS NEVES</t>
  </si>
  <si>
    <t>ADILSON GALONI</t>
  </si>
  <si>
    <t>MANUELLA THALINE TOLEDO PEREIRA</t>
  </si>
  <si>
    <t>MARIA NEUSA MACHADO CABRAL</t>
  </si>
  <si>
    <t xml:space="preserve"> ANA KAROLINNE SOARES CORREIO</t>
  </si>
  <si>
    <t>EVA MARIA DA SILVA</t>
  </si>
  <si>
    <t>LUCIANO CABRAL DOS SANTOS</t>
  </si>
  <si>
    <t>ANA CAROLINE PAVINE</t>
  </si>
  <si>
    <t>DEBORA BATISTA DE FARIAS  SILVA</t>
  </si>
  <si>
    <t xml:space="preserve">              (65) 996826647</t>
  </si>
  <si>
    <t>RICARDO ALVES DE LIMA</t>
  </si>
  <si>
    <t>VANDINEI SALA DE ARRUDA</t>
  </si>
  <si>
    <t>MARIA JULIA PRATA PALERMO</t>
  </si>
  <si>
    <t xml:space="preserve">VANDA DA ROCHA </t>
  </si>
  <si>
    <t>ANDREIA VELOSO ROSA</t>
  </si>
  <si>
    <t>TATIANE CRISTINA DA SILVA</t>
  </si>
  <si>
    <t>JHENIFER NAIARA VILHALVA MARIA</t>
  </si>
  <si>
    <t>MARIA DIAS PEREIRA</t>
  </si>
  <si>
    <t>FRANCISCO CAETANO FERREIRA</t>
  </si>
  <si>
    <t>CRISTIANE SANTANA DE ARRUDA</t>
  </si>
  <si>
    <t>6599689-5953</t>
  </si>
  <si>
    <t xml:space="preserve"> MARIA EDUARDA CASTRO DANTAS</t>
  </si>
  <si>
    <t>NAIR ROCHA PARÁ</t>
  </si>
  <si>
    <t xml:space="preserve">NÃO VAI ATENDER </t>
  </si>
  <si>
    <t>TATIANE BISPO DA CRUZ SILVA</t>
  </si>
  <si>
    <t>CAROLINE DA CRUZ SILVA</t>
  </si>
  <si>
    <t>SONIA FERNANDES PAISANO</t>
  </si>
  <si>
    <t xml:space="preserve">NILCE MARIA JUVENAL DA CONCEIÇÃO </t>
  </si>
  <si>
    <t>6599682-2122</t>
  </si>
  <si>
    <t xml:space="preserve">GILZA FERREIRA DE MACEDO </t>
  </si>
  <si>
    <t>JEANE CLARA SILVA CUYABANO</t>
  </si>
  <si>
    <t>VALOR PARTICULAR</t>
  </si>
  <si>
    <t>VALOR CONVÊNIO</t>
  </si>
  <si>
    <t>US CERVICAL</t>
  </si>
  <si>
    <t>US ABD INFERIOR</t>
  </si>
  <si>
    <t>US TRANSVAGINAL NUCAL</t>
  </si>
  <si>
    <t>US PARTES MOLES</t>
  </si>
  <si>
    <t>US PRÓSTATA</t>
  </si>
  <si>
    <t>US FONTANELA</t>
  </si>
  <si>
    <t>US INGUINAL (CADA LADO)</t>
  </si>
  <si>
    <t>PAAF DE MAMAS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</si>
</sst>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(&quot;##&quot;)&quot;\ #####\-####"/>
    <numFmt numFmtId="165" formatCode="_-[$R$-416]\ * #,##0.00_-;\-[$R$-416]\ * #,##0.00_-;_-[$R$-416]\ * &quot;-&quot;??_-;_-@_-"/>
  </numFmts>
  <fonts count="2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</font>
    <font>
      <sz val="11"/>
      <color rgb="FF676A6C"/>
      <name val="Segoe UI"/>
      <family val="2"/>
    </font>
    <font>
      <sz val="13"/>
      <color rgb="FF000000"/>
      <name val="Open Sans"/>
      <family val="2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indexed="9"/>
      <name val="Calibri"/>
      <family val="2"/>
      <scheme val="minor"/>
    </font>
    <font>
      <sz val="11"/>
      <color rgb="FF6F7380"/>
      <name val="Poppins"/>
    </font>
    <font>
      <sz val="11"/>
      <color rgb="FF444444"/>
      <name val="Calibri"/>
      <family val="2"/>
      <charset val="1"/>
    </font>
    <font>
      <sz val="11"/>
      <color rgb="FF0A0F20"/>
      <name val="Poppins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Poppins"/>
      <family val="2"/>
      <charset val="1"/>
    </font>
    <font>
      <sz val="11"/>
      <color rgb="FF000000"/>
      <name val="Calibri"/>
      <charset val="1"/>
    </font>
    <font>
      <sz val="11"/>
      <color rgb="FF676A6C"/>
      <name val="Segoe UI"/>
      <charset val="1"/>
    </font>
    <font>
      <sz val="11"/>
      <color rgb="FF000000"/>
      <name val="Poppins"/>
    </font>
    <font>
      <sz val="11"/>
      <color rgb="FFE1E1E1"/>
      <name val="Poppins"/>
    </font>
    <font>
      <sz val="11"/>
      <color rgb="FFFFFFFF"/>
      <name val="Poppins"/>
    </font>
    <font>
      <sz val="11"/>
      <color rgb="FF444444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56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3" fillId="4" borderId="0" xfId="0" applyFont="1" applyFill="1"/>
    <xf numFmtId="0" fontId="7" fillId="4" borderId="0" xfId="0" applyFont="1" applyFill="1" applyAlignment="1">
      <alignment vertical="center"/>
    </xf>
    <xf numFmtId="20" fontId="0" fillId="6" borderId="4" xfId="0" applyNumberFormat="1" applyFill="1" applyBorder="1"/>
    <xf numFmtId="20" fontId="0" fillId="0" borderId="4" xfId="0" applyNumberFormat="1" applyBorder="1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8" fillId="4" borderId="0" xfId="0" applyFont="1" applyFill="1" applyAlignment="1">
      <alignment vertical="center"/>
    </xf>
    <xf numFmtId="0" fontId="1" fillId="5" borderId="4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7" borderId="2" xfId="0" applyFill="1" applyBorder="1"/>
    <xf numFmtId="0" fontId="0" fillId="7" borderId="3" xfId="0" applyFill="1" applyBorder="1"/>
    <xf numFmtId="0" fontId="9" fillId="2" borderId="0" xfId="0" applyFont="1" applyFill="1"/>
    <xf numFmtId="0" fontId="10" fillId="2" borderId="0" xfId="0" applyFont="1" applyFill="1"/>
    <xf numFmtId="14" fontId="10" fillId="2" borderId="0" xfId="0" applyNumberFormat="1" applyFont="1" applyFill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164" fontId="11" fillId="0" borderId="0" xfId="0" applyNumberFormat="1" applyFont="1" applyProtection="1">
      <protection locked="0"/>
    </xf>
    <xf numFmtId="164" fontId="12" fillId="0" borderId="0" xfId="0" applyNumberFormat="1" applyFont="1" applyProtection="1">
      <protection locked="0"/>
    </xf>
    <xf numFmtId="164" fontId="13" fillId="0" borderId="0" xfId="0" applyNumberFormat="1" applyFont="1" applyProtection="1">
      <protection locked="0"/>
    </xf>
    <xf numFmtId="14" fontId="0" fillId="0" borderId="0" xfId="0" applyNumberFormat="1" applyProtection="1">
      <protection locked="0"/>
    </xf>
    <xf numFmtId="0" fontId="11" fillId="0" borderId="0" xfId="0" applyFont="1" applyProtection="1">
      <protection locked="0"/>
    </xf>
    <xf numFmtId="0" fontId="14" fillId="0" borderId="0" xfId="0" applyFont="1"/>
    <xf numFmtId="0" fontId="0" fillId="0" borderId="2" xfId="0" applyBorder="1"/>
    <xf numFmtId="0" fontId="15" fillId="0" borderId="0" xfId="0" applyFont="1"/>
    <xf numFmtId="0" fontId="9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7" fillId="0" borderId="0" xfId="0" applyFont="1" applyProtection="1">
      <protection locked="0"/>
    </xf>
    <xf numFmtId="164" fontId="18" fillId="0" borderId="0" xfId="0" applyNumberFormat="1" applyFont="1" applyProtection="1">
      <protection locked="0"/>
    </xf>
    <xf numFmtId="164" fontId="19" fillId="0" borderId="0" xfId="0" applyNumberFormat="1" applyFont="1" applyProtection="1">
      <protection locked="0"/>
    </xf>
    <xf numFmtId="164" fontId="0" fillId="0" borderId="0" xfId="0" applyNumberFormat="1" applyAlignment="1" applyProtection="1">
      <alignment wrapText="1"/>
      <protection locked="0"/>
    </xf>
    <xf numFmtId="0" fontId="20" fillId="0" borderId="0" xfId="0" applyFont="1" applyProtection="1">
      <protection locked="0"/>
    </xf>
    <xf numFmtId="165" fontId="20" fillId="0" borderId="0" xfId="0" applyNumberFormat="1" applyFont="1"/>
    <xf numFmtId="0" fontId="20" fillId="0" borderId="0" xfId="0" applyFont="1"/>
    <xf numFmtId="164" fontId="20" fillId="0" borderId="0" xfId="0" applyNumberFormat="1" applyFont="1" applyProtection="1">
      <protection locked="0"/>
    </xf>
    <xf numFmtId="20" fontId="0" fillId="0" borderId="4" xfId="0" applyNumberFormat="1" applyBorder="1" applyAlignment="1">
      <alignment vertical="center"/>
    </xf>
    <xf numFmtId="0" fontId="21" fillId="0" borderId="0" xfId="1"/>
    <xf numFmtId="0" fontId="21" fillId="0" borderId="2" xfId="1" applyBorder="1"/>
    <xf numFmtId="0" fontId="21" fillId="7" borderId="2" xfId="1" applyFill="1" applyBorder="1"/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164" fontId="23" fillId="0" borderId="0" xfId="0" applyNumberFormat="1" applyFont="1" applyProtection="1">
      <protection locked="0"/>
    </xf>
    <xf numFmtId="164" fontId="24" fillId="0" borderId="0" xfId="0" applyNumberFormat="1" applyFont="1" applyProtection="1">
      <protection locked="0"/>
    </xf>
    <xf numFmtId="164" fontId="27" fillId="0" borderId="0" xfId="0" applyNumberFormat="1" applyFont="1" applyProtection="1">
      <protection locked="0"/>
    </xf>
    <xf numFmtId="0" fontId="25" fillId="0" borderId="0" xfId="0" applyFont="1" applyProtection="1">
      <protection locked="0"/>
    </xf>
    <xf numFmtId="0" fontId="28" fillId="0" borderId="0" xfId="0" applyFont="1" applyProtection="1">
      <protection locked="0"/>
    </xf>
  </cellXfs>
  <cellStyles count="2">
    <cellStyle name="Hiperlink" xfId="1" builtinId="8"/>
    <cellStyle name="Normal" xfId="0" builtinId="0"/>
  </cellStyles>
  <dxfs count="646"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numFmt numFmtId="164" formatCode="&quot;(&quot;##&quot;)&quot;\ #####\-####"/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_-[$R$-416]\ * #,##0.00_-;\-[$R$-416]\ * #,##0.00_-;_-[$R$-416]\ * &quot;-&quot;??_-;_-@_-"/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protection locked="1" hidden="0"/>
    </dxf>
    <dxf>
      <font>
        <strike val="0"/>
        <outline val="0"/>
        <shadow val="0"/>
        <u val="none"/>
        <vertAlign val="baseline"/>
        <sz val="11"/>
        <color auto="1"/>
      </font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Tabela de Pre&#231;o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11906</xdr:rowOff>
    </xdr:from>
    <xdr:to>
      <xdr:col>2</xdr:col>
      <xdr:colOff>0</xdr:colOff>
      <xdr:row>41</xdr:row>
      <xdr:rowOff>178593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72D3243-092B-9F21-5D07-2BC2FDC69980}"/>
            </a:ext>
          </a:extLst>
        </xdr:cNvPr>
        <xdr:cNvSpPr/>
      </xdr:nvSpPr>
      <xdr:spPr>
        <a:xfrm>
          <a:off x="3702844" y="7369969"/>
          <a:ext cx="1119187" cy="166687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</a:rPr>
            <a:t>TABELA</a:t>
          </a:r>
          <a:endParaRPr lang="pt-BR" sz="2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807257</xdr:colOff>
      <xdr:row>0</xdr:row>
      <xdr:rowOff>47625</xdr:rowOff>
    </xdr:from>
    <xdr:to>
      <xdr:col>9</xdr:col>
      <xdr:colOff>69819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/>
      </xdr:nvSpPr>
      <xdr:spPr>
        <a:xfrm>
          <a:off x="10427507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807257</xdr:colOff>
      <xdr:row>0</xdr:row>
      <xdr:rowOff>47625</xdr:rowOff>
    </xdr:from>
    <xdr:to>
      <xdr:col>9</xdr:col>
      <xdr:colOff>69819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/>
      </xdr:nvSpPr>
      <xdr:spPr>
        <a:xfrm>
          <a:off x="10427507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783507</xdr:colOff>
      <xdr:row>0</xdr:row>
      <xdr:rowOff>47625</xdr:rowOff>
    </xdr:from>
    <xdr:to>
      <xdr:col>9</xdr:col>
      <xdr:colOff>100069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/>
      </xdr:nvSpPr>
      <xdr:spPr>
        <a:xfrm>
          <a:off x="10403757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771539</xdr:colOff>
      <xdr:row>0</xdr:row>
      <xdr:rowOff>47625</xdr:rowOff>
    </xdr:from>
    <xdr:to>
      <xdr:col>9</xdr:col>
      <xdr:colOff>88101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/>
      </xdr:nvSpPr>
      <xdr:spPr>
        <a:xfrm>
          <a:off x="10391789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759629</xdr:colOff>
      <xdr:row>0</xdr:row>
      <xdr:rowOff>47625</xdr:rowOff>
    </xdr:from>
    <xdr:to>
      <xdr:col>9</xdr:col>
      <xdr:colOff>76191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/>
      </xdr:nvSpPr>
      <xdr:spPr>
        <a:xfrm>
          <a:off x="10379879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759673</xdr:colOff>
      <xdr:row>0</xdr:row>
      <xdr:rowOff>47625</xdr:rowOff>
    </xdr:from>
    <xdr:to>
      <xdr:col>9</xdr:col>
      <xdr:colOff>76235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SpPr/>
      </xdr:nvSpPr>
      <xdr:spPr>
        <a:xfrm>
          <a:off x="10379923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771524</xdr:colOff>
      <xdr:row>0</xdr:row>
      <xdr:rowOff>47625</xdr:rowOff>
    </xdr:from>
    <xdr:to>
      <xdr:col>9</xdr:col>
      <xdr:colOff>88086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SpPr/>
      </xdr:nvSpPr>
      <xdr:spPr>
        <a:xfrm>
          <a:off x="10391774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7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8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B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C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D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8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6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7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9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A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454800</xdr:colOff>
      <xdr:row>2</xdr:row>
      <xdr:rowOff>169500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DE8C1E1-F307-46F4-8581-19E2C67739F1}"/>
            </a:ext>
          </a:extLst>
        </xdr:cNvPr>
        <xdr:cNvSpPr/>
      </xdr:nvSpPr>
      <xdr:spPr>
        <a:xfrm>
          <a:off x="6496050" y="190500"/>
          <a:ext cx="1674000" cy="360000"/>
        </a:xfrm>
        <a:prstGeom prst="round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</a:rPr>
            <a:t>CALENDÁRIO</a:t>
          </a:r>
        </a:p>
      </xdr:txBody>
    </xdr:sp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785810</xdr:colOff>
      <xdr:row>0</xdr:row>
      <xdr:rowOff>47625</xdr:rowOff>
    </xdr:from>
    <xdr:to>
      <xdr:col>9</xdr:col>
      <xdr:colOff>48372</xdr:colOff>
      <xdr:row>2</xdr:row>
      <xdr:rowOff>38531</xdr:rowOff>
    </xdr:to>
    <xdr:sp macro="" textlink="">
      <xdr:nvSpPr>
        <xdr:cNvPr id="3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>
        <a:xfrm>
          <a:off x="10406060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831070</xdr:colOff>
      <xdr:row>0</xdr:row>
      <xdr:rowOff>47625</xdr:rowOff>
    </xdr:from>
    <xdr:to>
      <xdr:col>9</xdr:col>
      <xdr:colOff>93632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10451320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807253</xdr:colOff>
      <xdr:row>0</xdr:row>
      <xdr:rowOff>47625</xdr:rowOff>
    </xdr:from>
    <xdr:to>
      <xdr:col>9</xdr:col>
      <xdr:colOff>69815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10427503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tables/table1.xml><?xml version="1.0" encoding="utf-8"?>
<table xmlns="http://schemas.openxmlformats.org/spreadsheetml/2006/main" id="39" name="Tabela8J14383940" displayName="Tabela8J14383940" ref="C5:M47" totalsRowCount="1" headerRowDxfId="601" totalsRowDxfId="600">
  <autoFilter ref="C5:M46"/>
  <tableColumns count="11">
    <tableColumn id="1" name="NOME" totalsRowFunction="count" dataDxfId="599"/>
    <tableColumn id="2" name="IDADE" dataDxfId="598"/>
    <tableColumn id="3" name="EXAME" dataDxfId="597"/>
    <tableColumn id="4" name="CONVÊNIO" dataDxfId="596"/>
    <tableColumn id="10" name="GUIA CONVÊNIO" dataDxfId="595"/>
    <tableColumn id="9" name="VALOR" dataDxfId="594">
      <calculatedColumnFormula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calculatedColumnFormula>
    </tableColumn>
    <tableColumn id="5" name="MÉDICA" dataDxfId="593">
      <calculatedColumnFormula>IF(Tabela8J14383940[[#This Row],[EXAME]]&lt;&gt;"","Dra. Joizeanne","")</calculatedColumnFormula>
    </tableColumn>
    <tableColumn id="6" name="TELEFONE" dataDxfId="592"/>
    <tableColumn id="7" name="CONFIRMAÇÃO" dataDxfId="591"/>
    <tableColumn id="16" name="COMPARECEU?" dataDxfId="590"/>
    <tableColumn id="8" name="FILA DE ESPERA" dataDxfId="58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Tabela8J567891011121314151617" displayName="Tabela8J567891011121314151617" ref="C5:M47" totalsRowCount="1" headerRowDxfId="466" totalsRowDxfId="465">
  <autoFilter ref="C5:M46"/>
  <tableColumns count="11">
    <tableColumn id="1" name="NOME" totalsRowFunction="count" dataDxfId="464"/>
    <tableColumn id="2" name="IDADE" dataDxfId="463"/>
    <tableColumn id="3" name="EXAME" dataDxfId="462"/>
    <tableColumn id="4" name="CONVÊNIO" dataDxfId="461"/>
    <tableColumn id="10" name="GUIA CONVÊNIO" dataDxfId="460"/>
    <tableColumn id="9" name="VALOR" dataDxfId="459">
      <calculatedColumnFormula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calculatedColumnFormula>
    </tableColumn>
    <tableColumn id="5" name="MÉDICA" dataDxfId="458">
      <calculatedColumnFormula>IF(Tabela8J567891011121314151617[[#This Row],[EXAME]]&lt;&gt;"","Dra. Joizeanne","")</calculatedColumnFormula>
    </tableColumn>
    <tableColumn id="6" name="TELEFONE" dataDxfId="457"/>
    <tableColumn id="7" name="CONFIRMAÇÃO" dataDxfId="456"/>
    <tableColumn id="11" name="COMPARECEU?" dataDxfId="455"/>
    <tableColumn id="8" name="FILA DE ESPERA" dataDxfId="45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8" name="Tabela8J5678910111213141516171819" displayName="Tabela8J5678910111213141516171819" ref="C5:M47" totalsRowCount="1" headerRowDxfId="451" totalsRowDxfId="450">
  <autoFilter ref="C5:M46"/>
  <tableColumns count="11">
    <tableColumn id="1" name="NOME" totalsRowFunction="count" dataDxfId="449"/>
    <tableColumn id="2" name="IDADE" dataDxfId="448"/>
    <tableColumn id="3" name="EXAME" dataDxfId="447"/>
    <tableColumn id="4" name="CONVÊNIO" dataDxfId="446"/>
    <tableColumn id="10" name="GUIA CONVÊNIO" dataDxfId="445"/>
    <tableColumn id="9" name="VALOR" dataDxfId="444">
      <calculatedColumnFormula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calculatedColumnFormula>
    </tableColumn>
    <tableColumn id="5" name="MÉDICA" dataDxfId="443">
      <calculatedColumnFormula>IF(Tabela8J5678910111213141516171819[[#This Row],[EXAME]]&lt;&gt;"","Dra. Joizeanne","")</calculatedColumnFormula>
    </tableColumn>
    <tableColumn id="6" name="TELEFONE" dataDxfId="442"/>
    <tableColumn id="7" name="CONFIRMAÇÃO" dataDxfId="441"/>
    <tableColumn id="11" name="COMPARECEU?" dataDxfId="440"/>
    <tableColumn id="8" name="FILA DE ESPERA" dataDxfId="43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5" name="Tabela8J56" displayName="Tabela8J56" ref="C5:M47" totalsRowCount="1" headerRowDxfId="436" totalsRowDxfId="435">
  <autoFilter ref="C5:M46"/>
  <tableColumns count="11">
    <tableColumn id="1" name="NOME" totalsRowFunction="count" dataDxfId="434"/>
    <tableColumn id="2" name="IDADE" dataDxfId="433"/>
    <tableColumn id="3" name="EXAME" dataDxfId="432"/>
    <tableColumn id="4" name="CONVÊNIO" dataDxfId="431"/>
    <tableColumn id="10" name="GUIA CONVÊNIO" dataDxfId="430"/>
    <tableColumn id="9" name="VALOR" dataDxfId="429">
      <calculatedColumnFormula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Preços'!E22,IF(AND(Tabela8J56[[#This Row],[EXAME]]="CORE BIOPSY",Tabela8J56[[#This Row],[CONVÊNIO]]="PARTICULAR"),'Tabela de Preços'!$C$23,IF(AND(Tabela8J56[[#This Row],[EXAME]]="CORE BIOPSY",Tabela8J56[[#This Row],[CONVÊNIO]]="SUS"),'Tabela de Preços'!$E$23,""))))))</calculatedColumnFormula>
    </tableColumn>
    <tableColumn id="5" name="MÉDICA" dataDxfId="428">
      <calculatedColumnFormula>IF(Tabela8J56[[#This Row],[EXAME]]&lt;&gt;"","Dra. Joizeanne","")</calculatedColumnFormula>
    </tableColumn>
    <tableColumn id="6" name="TELEFONE" dataDxfId="427"/>
    <tableColumn id="7" name="CONFIRMAÇÃO" dataDxfId="426"/>
    <tableColumn id="11" name="COMPARECEU?" dataDxfId="425"/>
    <tableColumn id="8" name="FILA DE ESPERA" dataDxfId="42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ela8J56789101112131415161718" displayName="Tabela8J56789101112131415161718" ref="C5:M47" totalsRowCount="1" headerRowDxfId="421" totalsRowDxfId="420">
  <autoFilter ref="C5:M46"/>
  <tableColumns count="11">
    <tableColumn id="1" name="NOME" totalsRowFunction="count" dataDxfId="419"/>
    <tableColumn id="2" name="IDADE" dataDxfId="418"/>
    <tableColumn id="3" name="EXAME" dataDxfId="417"/>
    <tableColumn id="4" name="CONVÊNIO" dataDxfId="416"/>
    <tableColumn id="10" name="GUIA CONVÊNIO" dataDxfId="415"/>
    <tableColumn id="9" name="VALOR" dataDxfId="414">
      <calculatedColumnFormula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calculatedColumnFormula>
    </tableColumn>
    <tableColumn id="5" name="MÉDICA" dataDxfId="413">
      <calculatedColumnFormula>IF(Tabela8J56789101112131415161718[[#This Row],[EXAME]]&lt;&gt;"","Dra. Joizeanne","")</calculatedColumnFormula>
    </tableColumn>
    <tableColumn id="6" name="TELEFONE" dataDxfId="412"/>
    <tableColumn id="7" name="CONFIRMAÇÃO" dataDxfId="411"/>
    <tableColumn id="11" name="COMPARECEU?" dataDxfId="410"/>
    <tableColumn id="8" name="FILA DE ESPERA" dataDxfId="40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9" name="Tabela8J567891011121314151617181920" displayName="Tabela8J567891011121314151617181920" ref="C5:M47" totalsRowCount="1" headerRowDxfId="406" totalsRowDxfId="405">
  <autoFilter ref="C5:M46"/>
  <tableColumns count="11">
    <tableColumn id="1" name="NOME" totalsRowFunction="count" dataDxfId="404"/>
    <tableColumn id="2" name="IDADE" dataDxfId="403"/>
    <tableColumn id="3" name="EXAME" dataDxfId="402"/>
    <tableColumn id="4" name="CONVÊNIO" dataDxfId="401"/>
    <tableColumn id="10" name="GUIA CONVÊNIO" dataDxfId="400"/>
    <tableColumn id="9" name="VALOR" dataDxfId="399">
      <calculatedColumnFormula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calculatedColumnFormula>
    </tableColumn>
    <tableColumn id="5" name="MÉDICA" dataDxfId="398">
      <calculatedColumnFormula>IF(Tabela8J567891011121314151617181920[[#This Row],[EXAME]]&lt;&gt;"","Dra. Joizeanne","")</calculatedColumnFormula>
    </tableColumn>
    <tableColumn id="6" name="TELEFONE" dataDxfId="397"/>
    <tableColumn id="7" name="CONFIRMAÇÃO" dataDxfId="396"/>
    <tableColumn id="11" name="COMPARECEU?" dataDxfId="395"/>
    <tableColumn id="8" name="FILA DE ESPERA" dataDxfId="39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35" name="Tabela8J567891011121314151617181936" displayName="Tabela8J567891011121314151617181936" ref="C5:M47" totalsRowCount="1" headerRowDxfId="391" totalsRowDxfId="390">
  <autoFilter ref="C5:M46"/>
  <tableColumns count="11">
    <tableColumn id="1" name="NOME" totalsRowFunction="count" dataDxfId="389"/>
    <tableColumn id="2" name="IDADE" dataDxfId="388"/>
    <tableColumn id="3" name="EXAME" dataDxfId="387"/>
    <tableColumn id="4" name="CONVÊNIO" dataDxfId="386"/>
    <tableColumn id="10" name="GUIA CONVÊNIO" dataDxfId="385"/>
    <tableColumn id="9" name="VALOR" dataDxfId="384">
      <calculatedColumnFormula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calculatedColumnFormula>
    </tableColumn>
    <tableColumn id="5" name="MÉDICA" dataDxfId="383"/>
    <tableColumn id="6" name="TELEFONE" dataDxfId="382"/>
    <tableColumn id="7" name="CONFIRMAÇÃO" dataDxfId="381"/>
    <tableColumn id="11" name="COMPARECEU?" dataDxfId="380"/>
    <tableColumn id="8" name="FILA DE ESPERA" dataDxfId="37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7" name="Tabela8J5678" displayName="Tabela8J5678" ref="C5:M47" totalsRowCount="1" headerRowDxfId="376" totalsRowDxfId="375">
  <autoFilter ref="C5:M46"/>
  <tableColumns count="11">
    <tableColumn id="1" name="NOME" totalsRowFunction="count" dataDxfId="374"/>
    <tableColumn id="2" name="IDADE" dataDxfId="373"/>
    <tableColumn id="3" name="EXAME" dataDxfId="372"/>
    <tableColumn id="4" name="CONVÊNIO" dataDxfId="371"/>
    <tableColumn id="10" name="GUIA CONVÊNIO" dataDxfId="370"/>
    <tableColumn id="9" name="VALOR" dataDxfId="369">
      <calculatedColumnFormula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Preços'!E22,IF(AND(Tabela8J5678[[#This Row],[EXAME]]="CORE BIOPSY",Tabela8J5678[[#This Row],[CONVÊNIO]]="PARTICULAR"),'Tabela de Preços'!$C$23,IF(AND(Tabela8J5678[[#This Row],[EXAME]]="CORE BIOPSY",Tabela8J5678[[#This Row],[CONVÊNIO]]="SUS"),'Tabela de Preços'!$E$23,""))))))</calculatedColumnFormula>
    </tableColumn>
    <tableColumn id="5" name="MÉDICA" dataDxfId="368">
      <calculatedColumnFormula>IF(Tabela8J5678[[#This Row],[EXAME]]&lt;&gt;"","Dra. Joizeanne","")</calculatedColumnFormula>
    </tableColumn>
    <tableColumn id="6" name="TELEFONE" dataDxfId="367"/>
    <tableColumn id="7" name="CONFIRMAÇÃO" dataDxfId="366"/>
    <tableColumn id="11" name="COMPARECEU?" dataDxfId="365"/>
    <tableColumn id="8" name="FILA DE ESPERA" dataDxfId="36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9" name="Tabela8J5678910" displayName="Tabela8J5678910" ref="C5:M47" totalsRowCount="1" headerRowDxfId="361" dataDxfId="360" totalsRowDxfId="359">
  <autoFilter ref="C5:M46"/>
  <tableColumns count="11">
    <tableColumn id="1" name="NOME" totalsRowFunction="count" dataDxfId="358"/>
    <tableColumn id="2" name="IDADE" dataDxfId="357"/>
    <tableColumn id="3" name="EXAME" dataDxfId="356"/>
    <tableColumn id="4" name="CONVÊNIO" dataDxfId="355"/>
    <tableColumn id="10" name="GUIA CONVÊNIO" dataDxfId="354"/>
    <tableColumn id="9" name="VALOR" dataDxfId="353">
      <calculatedColumnFormula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calculatedColumnFormula>
    </tableColumn>
    <tableColumn id="5" name="MÉDICA" dataDxfId="352"/>
    <tableColumn id="6" name="TELEFONE" dataDxfId="351"/>
    <tableColumn id="7" name="CONFIRMAÇÃO" dataDxfId="350"/>
    <tableColumn id="11" name="COMPARECEU?" dataDxfId="349"/>
    <tableColumn id="8" name="FILA DE ESPERA" dataDxfId="34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8" name="Tabela8J56789" displayName="Tabela8J56789" ref="C5:M47" totalsRowCount="1" headerRowDxfId="345" totalsRowDxfId="344">
  <autoFilter ref="C5:M46"/>
  <tableColumns count="11">
    <tableColumn id="1" name="NOME" totalsRowFunction="count" dataDxfId="343"/>
    <tableColumn id="2" name="IDADE" dataDxfId="342"/>
    <tableColumn id="3" name="EXAME" dataDxfId="341"/>
    <tableColumn id="4" name="CONVÊNIO" dataDxfId="340"/>
    <tableColumn id="10" name="GUIA CONVÊNIO" dataDxfId="339"/>
    <tableColumn id="9" name="VALOR" dataDxfId="338">
      <calculatedColumnFormula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Preços'!E22,IF(AND(Tabela8J56789[[#This Row],[EXAME]]="CORE BIOPSY",Tabela8J56789[[#This Row],[CONVÊNIO]]="PARTICULAR"),'Tabela de Preços'!$C$23,IF(AND(Tabela8J56789[[#This Row],[EXAME]]="CORE BIOPSY",Tabela8J56789[[#This Row],[CONVÊNIO]]="SUS"),'Tabela de Preços'!$E$23,""))))))</calculatedColumnFormula>
    </tableColumn>
    <tableColumn id="5" name="MÉDICA" dataDxfId="337">
      <calculatedColumnFormula>IF(Tabela8J56789[[#This Row],[EXAME]]&lt;&gt;"","Dra. Joizeanne","")</calculatedColumnFormula>
    </tableColumn>
    <tableColumn id="6" name="TELEFONE" dataDxfId="336"/>
    <tableColumn id="7" name="CONFIRMAÇÃO" dataDxfId="335"/>
    <tableColumn id="11" name="COMPARECEU?" dataDxfId="334"/>
    <tableColumn id="8" name="FILA DE ESPERA" dataDxfId="33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Tabela8J567891011" displayName="Tabela8J567891011" ref="C5:M47" totalsRowCount="1" headerRowDxfId="330" totalsRowDxfId="329">
  <autoFilter ref="C5:M46"/>
  <tableColumns count="11">
    <tableColumn id="1" name="NOME" totalsRowFunction="count" dataDxfId="328"/>
    <tableColumn id="2" name="IDADE" dataDxfId="327"/>
    <tableColumn id="3" name="EXAME" dataDxfId="326"/>
    <tableColumn id="4" name="CONVÊNIO" dataDxfId="325"/>
    <tableColumn id="10" name="GUIA CONVÊNIO" dataDxfId="324"/>
    <tableColumn id="9" name="VALOR" dataDxfId="323">
      <calculatedColumnFormula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calculatedColumnFormula>
    </tableColumn>
    <tableColumn id="5" name="MÉDICA" dataDxfId="322">
      <calculatedColumnFormula>IF(Tabela8J567891011[[#This Row],[EXAME]]&lt;&gt;"","Dra. Joizeanne","")</calculatedColumnFormula>
    </tableColumn>
    <tableColumn id="6" name="TELEFONE" dataDxfId="321"/>
    <tableColumn id="7" name="CONFIRMAÇÃO" dataDxfId="320"/>
    <tableColumn id="11" name="COMPARECEU?" dataDxfId="319"/>
    <tableColumn id="8" name="FILA DE ESPERA" dataDxfId="3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7" name="Tabela8J1438" displayName="Tabela8J1438" ref="C5:M47" totalsRowCount="1" headerRowDxfId="586" totalsRowDxfId="585">
  <autoFilter ref="C5:M46"/>
  <tableColumns count="11">
    <tableColumn id="1" name="NOME" totalsRowFunction="count" dataDxfId="584"/>
    <tableColumn id="2" name="IDADE" dataDxfId="583"/>
    <tableColumn id="3" name="EXAME" dataDxfId="582"/>
    <tableColumn id="4" name="CONVÊNIO" dataDxfId="581"/>
    <tableColumn id="10" name="GUIA CONVÊNIO" dataDxfId="580"/>
    <tableColumn id="9" name="VALOR" dataDxfId="579">
      <calculatedColumnFormula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Preços'!E22,IF(AND(Tabela8J1438[[#This Row],[EXAME]]="CORE BIOPSY",Tabela8J1438[[#This Row],[CONVÊNIO]]="PARTICULAR"),'Tabela de Preços'!$C$23,IF(AND(Tabela8J1438[[#This Row],[EXAME]]="CORE BIOPSY",Tabela8J1438[[#This Row],[CONVÊNIO]]="SUS"),'Tabela de Preços'!$E$23,""))))))</calculatedColumnFormula>
    </tableColumn>
    <tableColumn id="5" name="MÉDICA" dataDxfId="578">
      <calculatedColumnFormula>IF(Tabela8J1438[[#This Row],[EXAME]]&lt;&gt;"","Dra. Joizeanne","")</calculatedColumnFormula>
    </tableColumn>
    <tableColumn id="6" name="TELEFONE" dataDxfId="577"/>
    <tableColumn id="7" name="CONFIRMAÇÃO" dataDxfId="576"/>
    <tableColumn id="16" name="COMPARECEU?" dataDxfId="575"/>
    <tableColumn id="8" name="FILA DE ESPERA" dataDxfId="57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44" name="Tabela8I4445" displayName="Tabela8I4445" ref="C5:M47" totalsRowCount="1" headerRowDxfId="315" totalsRowDxfId="314">
  <autoFilter ref="C5:M46"/>
  <tableColumns count="11">
    <tableColumn id="1" name="NOME" totalsRowFunction="count" dataDxfId="313"/>
    <tableColumn id="2" name="IDADE" dataDxfId="312"/>
    <tableColumn id="3" name="EXAME" dataDxfId="311"/>
    <tableColumn id="4" name="CONVÊNIO" dataDxfId="310"/>
    <tableColumn id="10" name="GUIA CONVÊNIO" dataDxfId="309"/>
    <tableColumn id="9" name="VALOR" dataDxfId="308">
      <calculatedColumnFormula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calculatedColumnFormula>
    </tableColumn>
    <tableColumn id="5" name="MÉDICA" dataDxfId="307">
      <calculatedColumnFormula>IF(Tabela8I4445[[#This Row],[EXAME]]&lt;&gt;"","Dra. Ilca","")</calculatedColumnFormula>
    </tableColumn>
    <tableColumn id="6" name="TELEFONE" dataDxfId="306"/>
    <tableColumn id="7" name="CONFIRMAÇÃO" dataDxfId="305"/>
    <tableColumn id="11" name="COMPARECEU?" dataDxfId="304"/>
    <tableColumn id="8" name="FILA DE ESPERA" dataDxfId="30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1" name="Tabela8J56789101112" displayName="Tabela8J56789101112" ref="C5:M47" totalsRowCount="1" headerRowDxfId="300" totalsRowDxfId="299">
  <autoFilter ref="C5:M46"/>
  <tableColumns count="11">
    <tableColumn id="1" name="NOME" totalsRowFunction="count" dataDxfId="298"/>
    <tableColumn id="2" name="IDADE" dataDxfId="297"/>
    <tableColumn id="3" name="EXAME" dataDxfId="296"/>
    <tableColumn id="4" name="CONVÊNIO" dataDxfId="295"/>
    <tableColumn id="10" name="GUIA CONVÊNIO" dataDxfId="294"/>
    <tableColumn id="9" name="VALOR" dataDxfId="293">
      <calculatedColumnFormula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calculatedColumnFormula>
    </tableColumn>
    <tableColumn id="5" name="MÉDICA" dataDxfId="292">
      <calculatedColumnFormula>IF(Tabela8J56789101112[[#This Row],[EXAME]]&lt;&gt;"","Dra. Joizeanne","")</calculatedColumnFormula>
    </tableColumn>
    <tableColumn id="6" name="TELEFONE" dataDxfId="291"/>
    <tableColumn id="7" name="CONFIRMAÇÃO" dataDxfId="290"/>
    <tableColumn id="11" name="COMPARECEU?" dataDxfId="289"/>
    <tableColumn id="8" name="FILA DE ESPERA" dataDxfId="28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46" name="Tabela8I44454647" displayName="Tabela8I44454647" ref="C5:M47" totalsRowCount="1" headerRowDxfId="285" totalsRowDxfId="284">
  <autoFilter ref="C5:M46"/>
  <tableColumns count="11">
    <tableColumn id="1" name="NOME" totalsRowFunction="count" dataDxfId="283"/>
    <tableColumn id="2" name="IDADE" dataDxfId="282"/>
    <tableColumn id="3" name="EXAME" dataDxfId="281"/>
    <tableColumn id="4" name="CONVÊNIO" dataDxfId="280"/>
    <tableColumn id="10" name="GUIA CONVÊNIO" dataDxfId="279"/>
    <tableColumn id="9" name="VALOR" dataDxfId="278">
      <calculatedColumnFormula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calculatedColumnFormula>
    </tableColumn>
    <tableColumn id="5" name="MÉDICA" dataDxfId="277">
      <calculatedColumnFormula>IF(Tabela8I44454647[[#This Row],[EXAME]]&lt;&gt;"","Dra. Ilca","")</calculatedColumnFormula>
    </tableColumn>
    <tableColumn id="6" name="TELEFONE" dataDxfId="276"/>
    <tableColumn id="7" name="CONFIRMAÇÃO" dataDxfId="275"/>
    <tableColumn id="11" name="COMPARECEU?" dataDxfId="274"/>
    <tableColumn id="8" name="FILA DE ESPERA" dataDxfId="27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45" name="Tabela8I444546" displayName="Tabela8I444546" ref="C5:M47" totalsRowCount="1" headerRowDxfId="270" totalsRowDxfId="269">
  <autoFilter ref="C5:M46"/>
  <tableColumns count="11">
    <tableColumn id="1" name="NOME" totalsRowFunction="count" dataDxfId="268"/>
    <tableColumn id="2" name="IDADE" dataDxfId="267"/>
    <tableColumn id="3" name="EXAME" dataDxfId="266"/>
    <tableColumn id="4" name="CONVÊNIO" dataDxfId="265"/>
    <tableColumn id="10" name="GUIA CONVÊNIO" dataDxfId="264"/>
    <tableColumn id="9" name="VALOR" dataDxfId="263">
      <calculatedColumnFormula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calculatedColumnFormula>
    </tableColumn>
    <tableColumn id="5" name="MÉDICA" dataDxfId="262">
      <calculatedColumnFormula>IF(Tabela8I444546[[#This Row],[EXAME]]&lt;&gt;"","Dra. Ilca","")</calculatedColumnFormula>
    </tableColumn>
    <tableColumn id="6" name="TELEFONE" dataDxfId="261"/>
    <tableColumn id="7" name="CONFIRMAÇÃO" dataDxfId="260"/>
    <tableColumn id="11" name="COMPARECEU?" dataDxfId="259"/>
    <tableColumn id="8" name="FILA DE ESPERA" dataDxfId="25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47" name="Tabela8I4445464748" displayName="Tabela8I4445464748" ref="C5:M47" totalsRowCount="1" headerRowDxfId="255" totalsRowDxfId="254">
  <autoFilter ref="C5:M46"/>
  <tableColumns count="11">
    <tableColumn id="1" name="NOME" totalsRowFunction="count" dataDxfId="253"/>
    <tableColumn id="2" name="IDADE" dataDxfId="252"/>
    <tableColumn id="3" name="EXAME" dataDxfId="251"/>
    <tableColumn id="4" name="CONVÊNIO" dataDxfId="250"/>
    <tableColumn id="10" name="GUIA CONVÊNIO" dataDxfId="249"/>
    <tableColumn id="9" name="VALOR" dataDxfId="248">
      <calculatedColumnFormula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calculatedColumnFormula>
    </tableColumn>
    <tableColumn id="5" name="MÉDICA" dataDxfId="247">
      <calculatedColumnFormula>IF(Tabela8I4445464748[[#This Row],[EXAME]]&lt;&gt;"","Dra. Ilca","")</calculatedColumnFormula>
    </tableColumn>
    <tableColumn id="6" name="TELEFONE" dataDxfId="246"/>
    <tableColumn id="7" name="CONFIRMAÇÃO" dataDxfId="245"/>
    <tableColumn id="11" name="COMPARECEU?" dataDxfId="244"/>
    <tableColumn id="8" name="FILA DE ESPERA" dataDxfId="24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48" name="Tabela8I444546474849" displayName="Tabela8I444546474849" ref="C5:M47" totalsRowCount="1" headerRowDxfId="240" totalsRowDxfId="239">
  <autoFilter ref="C5:M46"/>
  <tableColumns count="11">
    <tableColumn id="1" name="NOME" totalsRowFunction="count" dataDxfId="238"/>
    <tableColumn id="2" name="IDADE" dataDxfId="237"/>
    <tableColumn id="3" name="EXAME" dataDxfId="236"/>
    <tableColumn id="4" name="CONVÊNIO" dataDxfId="235"/>
    <tableColumn id="10" name="GUIA CONVÊNIO" dataDxfId="234"/>
    <tableColumn id="9" name="VALOR" dataDxfId="233">
      <calculatedColumnFormula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calculatedColumnFormula>
    </tableColumn>
    <tableColumn id="5" name="MÉDICA" dataDxfId="232">
      <calculatedColumnFormula>IF(Tabela8I444546474849[[#This Row],[EXAME]]&lt;&gt;"","Dra. Ilca","")</calculatedColumnFormula>
    </tableColumn>
    <tableColumn id="6" name="TELEFONE" dataDxfId="231"/>
    <tableColumn id="7" name="CONFIRMAÇÃO" dataDxfId="230"/>
    <tableColumn id="11" name="COMPARECEU?" dataDxfId="229"/>
    <tableColumn id="8" name="FILA DE ESPERA" dataDxfId="22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2" name="Tabela8I212223" displayName="Tabela8I212223" ref="C5:M47" totalsRowCount="1" headerRowDxfId="225" totalsRowDxfId="224">
  <autoFilter ref="C5:M46"/>
  <tableColumns count="11">
    <tableColumn id="1" name="NOME" totalsRowFunction="count" dataDxfId="223"/>
    <tableColumn id="2" name="IDADE" dataDxfId="222"/>
    <tableColumn id="3" name="EXAME" dataDxfId="221"/>
    <tableColumn id="4" name="CONVÊNIO" dataDxfId="220"/>
    <tableColumn id="10" name="GUIA CONVÊNIO" dataDxfId="219"/>
    <tableColumn id="9" name="VALOR" dataDxfId="218">
      <calculatedColumnFormula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calculatedColumnFormula>
    </tableColumn>
    <tableColumn id="5" name="MÉDICA" dataDxfId="217">
      <calculatedColumnFormula>IF(Tabela8I212223[[#This Row],[EXAME]]&lt;&gt;"","Dra. Ilca","")</calculatedColumnFormula>
    </tableColumn>
    <tableColumn id="6" name="TELEFONE" dataDxfId="216"/>
    <tableColumn id="7" name="CONFIRMAÇÃO" dataDxfId="215"/>
    <tableColumn id="11" name="COMPARECEU?" dataDxfId="214"/>
    <tableColumn id="8" name="FILA DE ESPERA" dataDxfId="21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0" name="Tabela8I21" displayName="Tabela8I21" ref="C5:M47" totalsRowCount="1" headerRowDxfId="210" totalsRowDxfId="209">
  <autoFilter ref="C5:M46"/>
  <tableColumns count="11">
    <tableColumn id="1" name="NOME" totalsRowFunction="count" dataDxfId="208"/>
    <tableColumn id="2" name="IDADE" dataDxfId="207"/>
    <tableColumn id="3" name="EXAME" dataDxfId="206"/>
    <tableColumn id="4" name="CONVÊNIO" dataDxfId="205"/>
    <tableColumn id="10" name="GUIA CONVÊNIO" dataDxfId="204"/>
    <tableColumn id="9" name="VALOR" dataDxfId="203">
      <calculatedColumnFormula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calculatedColumnFormula>
    </tableColumn>
    <tableColumn id="5" name="MÉDICA" dataDxfId="202">
      <calculatedColumnFormula>IF(Tabela8I21[[#This Row],[EXAME]]&lt;&gt;"","Dra. Ilca","")</calculatedColumnFormula>
    </tableColumn>
    <tableColumn id="6" name="TELEFONE" dataDxfId="201"/>
    <tableColumn id="7" name="CONFIRMAÇÃO" dataDxfId="200"/>
    <tableColumn id="11" name="COMPARECEU?" dataDxfId="199"/>
    <tableColumn id="8" name="FILA DE ESPERA" dataDxfId="198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1" name="Tabela8I2122" displayName="Tabela8I2122" ref="C5:M47" totalsRowCount="1" headerRowDxfId="195" totalsRowDxfId="194">
  <autoFilter ref="C5:M46"/>
  <tableColumns count="11">
    <tableColumn id="1" name="NOME" totalsRowFunction="count" dataDxfId="193"/>
    <tableColumn id="2" name="IDADE" dataDxfId="192"/>
    <tableColumn id="3" name="EXAME" dataDxfId="191"/>
    <tableColumn id="4" name="CONVÊNIO" dataDxfId="190"/>
    <tableColumn id="10" name="GUIA CONVÊNIO" dataDxfId="189"/>
    <tableColumn id="9" name="VALOR" dataDxfId="188">
      <calculatedColumnFormula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calculatedColumnFormula>
    </tableColumn>
    <tableColumn id="5" name="MÉDICA" dataDxfId="187">
      <calculatedColumnFormula>IF(Tabela8I2122[[#This Row],[EXAME]]&lt;&gt;"","Dra. Ilca","")</calculatedColumnFormula>
    </tableColumn>
    <tableColumn id="6" name="TELEFONE" dataDxfId="186"/>
    <tableColumn id="7" name="CONFIRMAÇÃO" dataDxfId="185"/>
    <tableColumn id="11" name="COMPARECEU?" dataDxfId="184"/>
    <tableColumn id="8" name="FILA DE ESPERA" dataDxfId="18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3" name="Tabela8I21222324" displayName="Tabela8I21222324" ref="C5:M47" totalsRowCount="1" headerRowDxfId="180" totalsRowDxfId="179">
  <autoFilter ref="C5:M46"/>
  <tableColumns count="11">
    <tableColumn id="1" name="NOME" totalsRowFunction="count" dataDxfId="178"/>
    <tableColumn id="2" name="IDADE" dataDxfId="177"/>
    <tableColumn id="3" name="EXAME" dataDxfId="176"/>
    <tableColumn id="4" name="CONVÊNIO" dataDxfId="175"/>
    <tableColumn id="10" name="GUIA CONVÊNIO" dataDxfId="174"/>
    <tableColumn id="9" name="VALOR" dataDxfId="173">
      <calculatedColumnFormula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calculatedColumnFormula>
    </tableColumn>
    <tableColumn id="5" name="MÉDICA" dataDxfId="172">
      <calculatedColumnFormula>IF(Tabela8I21222324[[#This Row],[EXAME]]&lt;&gt;"","Dra. Ilca","")</calculatedColumnFormula>
    </tableColumn>
    <tableColumn id="6" name="TELEFONE" dataDxfId="171"/>
    <tableColumn id="7" name="CONFIRMAÇÃO" dataDxfId="170"/>
    <tableColumn id="11" name="COMPARECEU?" dataDxfId="169"/>
    <tableColumn id="8" name="FILA DE ESPERA" dataDxfId="16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8" name="Tabela8J143839" displayName="Tabela8J143839" ref="C5:M47" totalsRowCount="1" headerRowDxfId="571" totalsRowDxfId="570">
  <autoFilter ref="C5:M46"/>
  <tableColumns count="11">
    <tableColumn id="1" name="NOME" totalsRowFunction="count" dataDxfId="569"/>
    <tableColumn id="2" name="IDADE" dataDxfId="568"/>
    <tableColumn id="3" name="EXAME" dataDxfId="567"/>
    <tableColumn id="4" name="CONVÊNIO" dataDxfId="566"/>
    <tableColumn id="10" name="GUIA CONVÊNIO" dataDxfId="565"/>
    <tableColumn id="9" name="VALOR" dataDxfId="564">
      <calculatedColumnFormula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Preços'!E22,IF(AND(Tabela8J143839[[#This Row],[EXAME]]="CORE BIOPSY",Tabela8J143839[[#This Row],[CONVÊNIO]]="PARTICULAR"),'Tabela de Preços'!$C$23,IF(AND(Tabela8J143839[[#This Row],[EXAME]]="CORE BIOPSY",Tabela8J143839[[#This Row],[CONVÊNIO]]="SUS"),'Tabela de Preços'!$E$23,""))))))</calculatedColumnFormula>
    </tableColumn>
    <tableColumn id="5" name="MÉDICA" dataDxfId="563">
      <calculatedColumnFormula>IF(Tabela8J143839[[#This Row],[EXAME]]&lt;&gt;"","Dra. Joizeanne","")</calculatedColumnFormula>
    </tableColumn>
    <tableColumn id="6" name="TELEFONE" dataDxfId="562"/>
    <tableColumn id="7" name="CONFIRMAÇÃO" dataDxfId="561"/>
    <tableColumn id="16" name="COMPARECEU?" dataDxfId="560"/>
    <tableColumn id="8" name="FILA DE ESPERA" dataDxfId="55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4" name="Tabela8I2122232425" displayName="Tabela8I2122232425" ref="C5:M47" totalsRowCount="1" headerRowDxfId="165" totalsRowDxfId="164">
  <autoFilter ref="C5:M46"/>
  <tableColumns count="11">
    <tableColumn id="1" name="NOME" totalsRowFunction="count" dataDxfId="163"/>
    <tableColumn id="2" name="IDADE" dataDxfId="162"/>
    <tableColumn id="3" name="EXAME" dataDxfId="161"/>
    <tableColumn id="4" name="CONVÊNIO" dataDxfId="160"/>
    <tableColumn id="10" name="GUIA CONVÊNIO" dataDxfId="159"/>
    <tableColumn id="9" name="VALOR" dataDxfId="158">
      <calculatedColumnFormula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calculatedColumnFormula>
    </tableColumn>
    <tableColumn id="5" name="MÉDICA" dataDxfId="157">
      <calculatedColumnFormula>IF(Tabela8I2122232425[[#This Row],[EXAME]]&lt;&gt;"","Dra. Ilca","")</calculatedColumnFormula>
    </tableColumn>
    <tableColumn id="6" name="TELEFONE" dataDxfId="156"/>
    <tableColumn id="7" name="CONFIRMAÇÃO" dataDxfId="155"/>
    <tableColumn id="11" name="COMPARECEU?" dataDxfId="154"/>
    <tableColumn id="8" name="FILA DE ESPERA" dataDxfId="15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7" name="Tabela8I2122232425262728" displayName="Tabela8I2122232425262728" ref="C5:M47" totalsRowCount="1" headerRowDxfId="150" totalsRowDxfId="149">
  <autoFilter ref="C5:M46"/>
  <tableColumns count="11">
    <tableColumn id="1" name="NOME" totalsRowFunction="count" dataDxfId="148"/>
    <tableColumn id="2" name="IDADE" dataDxfId="147"/>
    <tableColumn id="3" name="EXAME" dataDxfId="146"/>
    <tableColumn id="4" name="CONVÊNIO" dataDxfId="145"/>
    <tableColumn id="10" name="GUIA CONVÊNIO" dataDxfId="144"/>
    <tableColumn id="9" name="VALOR" dataDxfId="143">
      <calculatedColumnFormula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calculatedColumnFormula>
    </tableColumn>
    <tableColumn id="5" name="MÉDICA" dataDxfId="142">
      <calculatedColumnFormula>IF(Tabela8I2122232425262728[[#This Row],[EXAME]]&lt;&gt;"","Dra. Ilca","")</calculatedColumnFormula>
    </tableColumn>
    <tableColumn id="6" name="TELEFONE" dataDxfId="141"/>
    <tableColumn id="7" name="CONFIRMAÇÃO" dataDxfId="140"/>
    <tableColumn id="11" name="COMPARECEU?" dataDxfId="139"/>
    <tableColumn id="8" name="FILA DE ESPERA" dataDxfId="138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5" name="Tabela8I212223242526" displayName="Tabela8I212223242526" ref="C5:M47" totalsRowCount="1" headerRowDxfId="135" totalsRowDxfId="134">
  <autoFilter ref="C5:M46"/>
  <tableColumns count="11">
    <tableColumn id="1" name="NOME" totalsRowFunction="count" dataDxfId="133"/>
    <tableColumn id="2" name="IDADE" dataDxfId="132"/>
    <tableColumn id="3" name="EXAME" dataDxfId="131"/>
    <tableColumn id="4" name="CONVÊNIO" dataDxfId="130"/>
    <tableColumn id="10" name="GUIA CONVÊNIO" dataDxfId="129"/>
    <tableColumn id="9" name="VALOR" dataDxfId="128">
      <calculatedColumnFormula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calculatedColumnFormula>
    </tableColumn>
    <tableColumn id="5" name="MÉDICA" dataDxfId="127">
      <calculatedColumnFormula>IF(Tabela8I212223242526[[#This Row],[EXAME]]&lt;&gt;"","Dra. Ilca","")</calculatedColumnFormula>
    </tableColumn>
    <tableColumn id="6" name="TELEFONE" dataDxfId="126"/>
    <tableColumn id="7" name="CONFIRMAÇÃO" dataDxfId="125"/>
    <tableColumn id="11" name="COMPARECEU?" dataDxfId="124"/>
    <tableColumn id="8" name="FILA DE ESPERA" dataDxfId="123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26" name="Tabela8I21222324252627" displayName="Tabela8I21222324252627" ref="C5:M47" totalsRowCount="1" headerRowDxfId="120" totalsRowDxfId="119">
  <autoFilter ref="C5:M46"/>
  <tableColumns count="11">
    <tableColumn id="1" name="NOME" totalsRowFunction="count" dataDxfId="118"/>
    <tableColumn id="2" name="IDADE" dataDxfId="117"/>
    <tableColumn id="3" name="EXAME" dataDxfId="116"/>
    <tableColumn id="4" name="CONVÊNIO" dataDxfId="115"/>
    <tableColumn id="10" name="GUIA CONVÊNIO" dataDxfId="114"/>
    <tableColumn id="9" name="VALOR" dataDxfId="113">
      <calculatedColumnFormula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calculatedColumnFormula>
    </tableColumn>
    <tableColumn id="5" name="MÉDICA" dataDxfId="112">
      <calculatedColumnFormula>IF(Tabela8I21222324252627[[#This Row],[EXAME]]&lt;&gt;"","Dra. Ilca","")</calculatedColumnFormula>
    </tableColumn>
    <tableColumn id="6" name="TELEFONE" dataDxfId="111"/>
    <tableColumn id="7" name="CONFIRMAÇÃO" dataDxfId="110"/>
    <tableColumn id="11" name="COMPARECEU?" dataDxfId="109"/>
    <tableColumn id="8" name="FILA DE ESPERA" dataDxfId="108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28" name="Tabela8I212223242526272829" displayName="Tabela8I212223242526272829" ref="C5:M47" totalsRowCount="1" headerRowDxfId="105" totalsRowDxfId="104">
  <autoFilter ref="C5:M46"/>
  <tableColumns count="11">
    <tableColumn id="1" name="NOME" totalsRowFunction="count" dataDxfId="103"/>
    <tableColumn id="2" name="IDADE" dataDxfId="102"/>
    <tableColumn id="3" name="EXAME" dataDxfId="101"/>
    <tableColumn id="4" name="CONVÊNIO" dataDxfId="100"/>
    <tableColumn id="10" name="GUIA CONVÊNIO" dataDxfId="99"/>
    <tableColumn id="9" name="VALOR" dataDxfId="98">
      <calculatedColumnFormula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calculatedColumnFormula>
    </tableColumn>
    <tableColumn id="5" name="MÉDICA" dataDxfId="97">
      <calculatedColumnFormula>IF(Tabela8I212223242526272829[[#This Row],[EXAME]]&lt;&gt;"","Dra. Ilca","")</calculatedColumnFormula>
    </tableColumn>
    <tableColumn id="6" name="TELEFONE" dataDxfId="96"/>
    <tableColumn id="7" name="CONFIRMAÇÃO" dataDxfId="95"/>
    <tableColumn id="11" name="COMPARECEU?" dataDxfId="94"/>
    <tableColumn id="8" name="FILA DE ESPERA" dataDxfId="93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29" name="Tabela8I21222324252627282930" displayName="Tabela8I21222324252627282930" ref="C5:M47" totalsRowCount="1" headerRowDxfId="90" totalsRowDxfId="89">
  <autoFilter ref="C5:M46"/>
  <tableColumns count="11">
    <tableColumn id="1" name="NOME" totalsRowFunction="count" dataDxfId="88"/>
    <tableColumn id="2" name="IDADE" dataDxfId="87"/>
    <tableColumn id="3" name="EXAME" dataDxfId="86"/>
    <tableColumn id="4" name="CONVÊNIO" dataDxfId="85"/>
    <tableColumn id="10" name="GUIA CONVÊNIO" dataDxfId="84"/>
    <tableColumn id="9" name="VALOR" dataDxfId="83">
      <calculatedColumnFormula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calculatedColumnFormula>
    </tableColumn>
    <tableColumn id="5" name="MÉDICA" dataDxfId="82">
      <calculatedColumnFormula>IF(Tabela8I21222324252627282930[[#This Row],[EXAME]]&lt;&gt;"","Dra. Ilca","")</calculatedColumnFormula>
    </tableColumn>
    <tableColumn id="6" name="TELEFONE" dataDxfId="81"/>
    <tableColumn id="7" name="CONFIRMAÇÃO" dataDxfId="80"/>
    <tableColumn id="11" name="COMPARECEU?" dataDxfId="79"/>
    <tableColumn id="8" name="FILA DE ESPERA" dataDxfId="78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2" name="Tabela8I21222324252627282930313233" displayName="Tabela8I21222324252627282930313233" ref="C5:M47" totalsRowCount="1" headerRowDxfId="75" totalsRowDxfId="74">
  <autoFilter ref="C5:M46"/>
  <tableColumns count="11">
    <tableColumn id="1" name="NOME" totalsRowFunction="count" dataDxfId="73"/>
    <tableColumn id="2" name="IDADE" dataDxfId="72"/>
    <tableColumn id="3" name="EXAME" dataDxfId="71"/>
    <tableColumn id="4" name="CONVÊNIO" dataDxfId="70"/>
    <tableColumn id="10" name="GUIA CONVÊNIO" dataDxfId="69"/>
    <tableColumn id="9" name="VALOR" dataDxfId="68">
      <calculatedColumnFormula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calculatedColumnFormula>
    </tableColumn>
    <tableColumn id="5" name="MÉDICA" dataDxfId="67">
      <calculatedColumnFormula>IF(Tabela8I21222324252627282930313233[[#This Row],[EXAME]]&lt;&gt;"","Dra. Ilca","")</calculatedColumnFormula>
    </tableColumn>
    <tableColumn id="6" name="TELEFONE" dataDxfId="66"/>
    <tableColumn id="7" name="CONFIRMAÇÃO" dataDxfId="65"/>
    <tableColumn id="11" name="COMPARECEU?" dataDxfId="64"/>
    <tableColumn id="8" name="FILA DE ESPERA" dataDxfId="6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30" name="Tabela8I2122232425262728293031" displayName="Tabela8I2122232425262728293031" ref="C5:M47" totalsRowCount="1" headerRowDxfId="60" totalsRowDxfId="59">
  <autoFilter ref="C5:M46"/>
  <tableColumns count="11">
    <tableColumn id="1" name="NOME" totalsRowFunction="count" dataDxfId="58"/>
    <tableColumn id="2" name="IDADE" dataDxfId="57"/>
    <tableColumn id="3" name="EXAME" dataDxfId="56"/>
    <tableColumn id="4" name="CONVÊNIO" dataDxfId="55"/>
    <tableColumn id="10" name="GUIA CONVÊNIO" dataDxfId="54"/>
    <tableColumn id="9" name="VALOR" dataDxfId="53">
      <calculatedColumnFormula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calculatedColumnFormula>
    </tableColumn>
    <tableColumn id="5" name="MÉDICA" dataDxfId="52">
      <calculatedColumnFormula>IF(Tabela8I2122232425262728293031[[#This Row],[EXAME]]&lt;&gt;"","Dra. Ilca","")</calculatedColumnFormula>
    </tableColumn>
    <tableColumn id="6" name="TELEFONE" dataDxfId="51"/>
    <tableColumn id="7" name="CONFIRMAÇÃO" dataDxfId="50"/>
    <tableColumn id="11" name="COMPARECEU?" dataDxfId="49"/>
    <tableColumn id="8" name="FILA DE ESPERA" dataDxfId="48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31" name="Tabela8I212223242526272829303132" displayName="Tabela8I212223242526272829303132" ref="C5:M47" totalsRowCount="1" headerRowDxfId="45" totalsRowDxfId="44">
  <autoFilter ref="C5:M46"/>
  <tableColumns count="11">
    <tableColumn id="1" name="NOME" totalsRowFunction="count" dataDxfId="43"/>
    <tableColumn id="2" name="IDADE" dataDxfId="42"/>
    <tableColumn id="3" name="EXAME" dataDxfId="41"/>
    <tableColumn id="4" name="CONVÊNIO" dataDxfId="40"/>
    <tableColumn id="10" name="GUIA CONVÊNIO" dataDxfId="39"/>
    <tableColumn id="9" name="VALOR" dataDxfId="38">
      <calculatedColumnFormula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calculatedColumnFormula>
    </tableColumn>
    <tableColumn id="5" name="MÉDICA" dataDxfId="37">
      <calculatedColumnFormula>IF(Tabela8I212223242526272829303132[[#This Row],[EXAME]]&lt;&gt;"","Dra. Ilca","")</calculatedColumnFormula>
    </tableColumn>
    <tableColumn id="6" name="TELEFONE" dataDxfId="36"/>
    <tableColumn id="7" name="CONFIRMAÇÃO" dataDxfId="35"/>
    <tableColumn id="11" name="COMPARECEU?" dataDxfId="34"/>
    <tableColumn id="8" name="FILA DE ESPERA" dataDxfId="33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33" name="Tabela8I2122232425262728293031323334" displayName="Tabela8I2122232425262728293031323334" ref="C5:M47" totalsRowCount="1" headerRowDxfId="30" totalsRowDxfId="29">
  <autoFilter ref="C5:M46"/>
  <tableColumns count="11">
    <tableColumn id="1" name="NOME" totalsRowFunction="count" dataDxfId="28"/>
    <tableColumn id="2" name="IDADE" dataDxfId="27"/>
    <tableColumn id="3" name="EXAME" dataDxfId="26"/>
    <tableColumn id="4" name="CONVÊNIO" dataDxfId="25"/>
    <tableColumn id="10" name="GUIA CONVÊNIO" dataDxfId="24"/>
    <tableColumn id="9" name="VALOR" dataDxfId="23">
      <calculatedColumnFormula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calculatedColumnFormula>
    </tableColumn>
    <tableColumn id="5" name="MÉDICA" dataDxfId="22">
      <calculatedColumnFormula>IF(Tabela8I2122232425262728293031323334[[#This Row],[EXAME]]&lt;&gt;"","Dra. Ilca","")</calculatedColumnFormula>
    </tableColumn>
    <tableColumn id="6" name="TELEFONE" dataDxfId="21"/>
    <tableColumn id="7" name="CONFIRMAÇÃO" dataDxfId="20"/>
    <tableColumn id="11" name="COMPARECEU?" dataDxfId="19"/>
    <tableColumn id="8" name="FILA DE ESPERA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0" name="Tabela8J1438394041" displayName="Tabela8J1438394041" ref="C5:M47" totalsRowCount="1" headerRowDxfId="556" totalsRowDxfId="555">
  <autoFilter ref="C5:M46"/>
  <tableColumns count="11">
    <tableColumn id="1" name="NOME" totalsRowFunction="count" dataDxfId="554"/>
    <tableColumn id="2" name="IDADE" dataDxfId="553"/>
    <tableColumn id="3" name="EXAME" dataDxfId="552"/>
    <tableColumn id="4" name="CONVÊNIO" dataDxfId="551"/>
    <tableColumn id="10" name="GUIA CONVÊNIO" dataDxfId="550"/>
    <tableColumn id="9" name="VALOR" dataDxfId="549">
      <calculatedColumnFormula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calculatedColumnFormula>
    </tableColumn>
    <tableColumn id="5" name="MÉDICA" dataDxfId="548">
      <calculatedColumnFormula>IF(Tabela8J1438394041[[#This Row],[EXAME]]&lt;&gt;"","Dra. Joizeanne","")</calculatedColumnFormula>
    </tableColumn>
    <tableColumn id="6" name="TELEFONE" dataDxfId="547"/>
    <tableColumn id="7" name="CONFIRMAÇÃO" dataDxfId="546"/>
    <tableColumn id="16" name="COMPARECEU?" dataDxfId="545"/>
    <tableColumn id="8" name="FILA DE ESPERA" dataDxfId="544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4" name="Tabela8I212223242526272829303132333435" displayName="Tabela8I212223242526272829303132333435" ref="C5:M47" totalsRowCount="1" headerRowDxfId="15" totalsRowDxfId="14">
  <autoFilter ref="C5:M46"/>
  <tableColumns count="11">
    <tableColumn id="1" name="NOME" totalsRowFunction="count" dataDxfId="13"/>
    <tableColumn id="2" name="IDADE" dataDxfId="12"/>
    <tableColumn id="3" name="EXAME" dataDxfId="11"/>
    <tableColumn id="4" name="CONVÊNIO" dataDxfId="10"/>
    <tableColumn id="10" name="GUIA CONVÊNIO" dataDxfId="9"/>
    <tableColumn id="9" name="VALOR" dataDxfId="8">
      <calculatedColumnFormula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calculatedColumnFormula>
    </tableColumn>
    <tableColumn id="5" name="MÉDICA" dataDxfId="7">
      <calculatedColumnFormula>IF(Tabela8I212223242526272829303132333435[[#This Row],[EXAME]]&lt;&gt;"","Dra. Ilca","")</calculatedColumnFormula>
    </tableColumn>
    <tableColumn id="6" name="TELEFONE" dataDxfId="6"/>
    <tableColumn id="7" name="CONFIRMAÇÃO" dataDxfId="5"/>
    <tableColumn id="11" name="COMPARECEU?" dataDxfId="4"/>
    <tableColumn id="8" name="FILA DE ESPERA" dataDxfId="3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3" name="TabelaPrecos" displayName="TabelaPrecos" ref="B2:E23" totalsRowShown="0" headerRowDxfId="2">
  <autoFilter ref="B2:E23"/>
  <tableColumns count="4">
    <tableColumn id="1" name="EXAME"/>
    <tableColumn id="2" name="VALOR PARTICULAR" dataDxfId="1"/>
    <tableColumn id="3" name="CONVÊNIO"/>
    <tableColumn id="4" name="VALOR CONVÊNIO" dataDxfId="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41" name="Tabela8J143839404142" displayName="Tabela8J143839404142" ref="C5:M47" totalsRowCount="1" headerRowDxfId="541" totalsRowDxfId="540">
  <autoFilter ref="C5:M46"/>
  <tableColumns count="11">
    <tableColumn id="1" name="NOME" totalsRowFunction="count" dataDxfId="539"/>
    <tableColumn id="2" name="IDADE" dataDxfId="538"/>
    <tableColumn id="3" name="EXAME" dataDxfId="537"/>
    <tableColumn id="4" name="CONVÊNIO" dataDxfId="536"/>
    <tableColumn id="10" name="GUIA CONVÊNIO" dataDxfId="535"/>
    <tableColumn id="9" name="VALOR" dataDxfId="534">
      <calculatedColumnFormula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calculatedColumnFormula>
    </tableColumn>
    <tableColumn id="5" name="MÉDICA" dataDxfId="533">
      <calculatedColumnFormula>IF(Tabela8J143839404142[[#This Row],[EXAME]]&lt;&gt;"","Dra. Joizeanne","")</calculatedColumnFormula>
    </tableColumn>
    <tableColumn id="6" name="TELEFONE" dataDxfId="532"/>
    <tableColumn id="7" name="CONFIRMAÇÃO" dataDxfId="531"/>
    <tableColumn id="16" name="COMPARECEU?" dataDxfId="530"/>
    <tableColumn id="8" name="FILA DE ESPERA" dataDxfId="52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ela8J5" displayName="Tabela8J5" ref="C5:M47" totalsRowCount="1" headerRowDxfId="526" totalsRowDxfId="525">
  <autoFilter ref="C5:M46"/>
  <tableColumns count="11">
    <tableColumn id="1" name="NOME" totalsRowFunction="count" dataDxfId="524"/>
    <tableColumn id="2" name="IDADE" dataDxfId="523"/>
    <tableColumn id="3" name="EXAME" dataDxfId="522"/>
    <tableColumn id="4" name="CONVÊNIO" dataDxfId="521"/>
    <tableColumn id="10" name="GUIA CONVÊNIO" dataDxfId="520"/>
    <tableColumn id="9" name="VALOR" dataDxfId="519">
      <calculatedColumnFormula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Preços'!E22,IF(AND(Tabela8J5[[#This Row],[EXAME]]="CORE BIOPSY",Tabela8J5[[#This Row],[CONVÊNIO]]="PARTICULAR"),'Tabela de Preços'!$C$23,IF(AND(Tabela8J5[[#This Row],[EXAME]]="CORE BIOPSY",Tabela8J5[[#This Row],[CONVÊNIO]]="SUS"),'Tabela de Preços'!$E$23,""))))))</calculatedColumnFormula>
    </tableColumn>
    <tableColumn id="5" name="MÉDICA" dataDxfId="518">
      <calculatedColumnFormula>IF(Tabela8J5[[#This Row],[EXAME]]&lt;&gt;"","Dra. Joizeanne","")</calculatedColumnFormula>
    </tableColumn>
    <tableColumn id="6" name="TELEFONE" dataDxfId="517"/>
    <tableColumn id="7" name="CONFIRMAÇÃO" dataDxfId="516"/>
    <tableColumn id="12" name="COMPARECEU?" dataDxfId="515"/>
    <tableColumn id="8" name="FILA DE ESPERA" dataDxfId="5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ela8J56789101112131415" displayName="Tabela8J56789101112131415" ref="C5:M47" totalsRowCount="1" headerRowDxfId="511" totalsRowDxfId="510">
  <autoFilter ref="C5:M46"/>
  <tableColumns count="11">
    <tableColumn id="1" name="NOME" totalsRowFunction="count" dataDxfId="509"/>
    <tableColumn id="2" name="IDADE" dataDxfId="508"/>
    <tableColumn id="3" name="EXAME" dataDxfId="507"/>
    <tableColumn id="4" name="CONVÊNIO" dataDxfId="506"/>
    <tableColumn id="10" name="GUIA CONVÊNIO" dataDxfId="505"/>
    <tableColumn id="9" name="VALOR" dataDxfId="504">
      <calculatedColumnFormula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calculatedColumnFormula>
    </tableColumn>
    <tableColumn id="5" name="MÉDICA" dataDxfId="503">
      <calculatedColumnFormula>IF(Tabela8J56789101112131415[[#This Row],[EXAME]]&lt;&gt;"","Dra. Joizeanne","")</calculatedColumnFormula>
    </tableColumn>
    <tableColumn id="6" name="TELEFONE" dataDxfId="502"/>
    <tableColumn id="7" name="CONFIRMAÇÃO" dataDxfId="501"/>
    <tableColumn id="11" name="COMPARECEU?" dataDxfId="500"/>
    <tableColumn id="8" name="FILA DE ESPERA" dataDxfId="49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8J567" displayName="Tabela8J567" ref="C5:M47" totalsRowCount="1" headerRowDxfId="496" totalsRowDxfId="495">
  <autoFilter ref="C5:M46"/>
  <tableColumns count="11">
    <tableColumn id="1" name="NOME" totalsRowFunction="count" dataDxfId="494"/>
    <tableColumn id="2" name="IDADE" dataDxfId="493"/>
    <tableColumn id="3" name="EXAME" dataDxfId="492"/>
    <tableColumn id="4" name="CONVÊNIO" dataDxfId="491"/>
    <tableColumn id="10" name="GUIA CONVÊNIO" dataDxfId="490"/>
    <tableColumn id="9" name="VALOR" dataDxfId="489">
      <calculatedColumnFormula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Preços'!E22,IF(AND(Tabela8J567[[#This Row],[EXAME]]="CORE BIOPSY",Tabela8J567[[#This Row],[CONVÊNIO]]="PARTICULAR"),'Tabela de Preços'!$C$23,IF(AND(Tabela8J567[[#This Row],[EXAME]]="CORE BIOPSY",Tabela8J567[[#This Row],[CONVÊNIO]]="SUS"),'Tabela de Preços'!$E$23,""))))))</calculatedColumnFormula>
    </tableColumn>
    <tableColumn id="5" name="MÉDICA" dataDxfId="488">
      <calculatedColumnFormula>IF(Tabela8J567[[#This Row],[EXAME]]&lt;&gt;"","Dra. Joizeanne","")</calculatedColumnFormula>
    </tableColumn>
    <tableColumn id="6" name="TELEFONE" dataDxfId="487"/>
    <tableColumn id="7" name="CONFIRMAÇÃO" dataDxfId="486"/>
    <tableColumn id="12" name="COMPARECEU?" dataDxfId="485"/>
    <tableColumn id="8" name="FILA DE ESPERA" dataDxfId="48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ela8J5678910111213141516" displayName="Tabela8J5678910111213141516" ref="C5:M47" totalsRowCount="1" headerRowDxfId="481" totalsRowDxfId="480">
  <autoFilter ref="C5:M46"/>
  <tableColumns count="11">
    <tableColumn id="1" name="NOME" totalsRowFunction="count" dataDxfId="479"/>
    <tableColumn id="2" name="IDADE" dataDxfId="478"/>
    <tableColumn id="3" name="EXAME" dataDxfId="477"/>
    <tableColumn id="4" name="CONVÊNIO" dataDxfId="476"/>
    <tableColumn id="10" name="GUIA CONVÊNIO" dataDxfId="475"/>
    <tableColumn id="9" name="VALOR" dataDxfId="474">
      <calculatedColumnFormula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calculatedColumnFormula>
    </tableColumn>
    <tableColumn id="5" name="MÉDICA" dataDxfId="473">
      <calculatedColumnFormula>IF(Tabela8J5678910111213141516[[#This Row],[EXAME]]&lt;&gt;"","Dra. Joizeanne","")</calculatedColumnFormula>
    </tableColumn>
    <tableColumn id="6" name="TELEFONE" dataDxfId="472"/>
    <tableColumn id="7" name="CONFIRMAÇÃO" dataDxfId="471"/>
    <tableColumn id="11" name="COMPARECEU?" dataDxfId="470"/>
    <tableColumn id="8" name="FILA DE ESPERA" dataDxfId="46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chemeClr val="bg1"/>
          </a:solidFill>
        </a:ln>
      </a:spPr>
      <a:bodyPr vertOverflow="clip" horzOverflow="clip" rtlCol="0" anchor="ctr"/>
      <a:lstStyle>
        <a:defPPr algn="ctr">
          <a:defRPr sz="2000" b="1">
            <a:solidFill>
              <a:schemeClr val="bg1"/>
            </a:solidFill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drawing" Target="../drawings/drawing4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1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P33"/>
  <sheetViews>
    <sheetView showGridLines="0" topLeftCell="A9" zoomScale="80" zoomScaleNormal="80" workbookViewId="0">
      <selection activeCell="E28" sqref="E28"/>
    </sheetView>
  </sheetViews>
  <sheetFormatPr defaultRowHeight="15"/>
  <cols>
    <col min="1" max="1" width="55.5703125" customWidth="1"/>
    <col min="2" max="8" width="16.7109375" customWidth="1"/>
    <col min="9" max="9" width="20.85546875" bestFit="1" customWidth="1"/>
    <col min="10" max="10" width="19" bestFit="1" customWidth="1"/>
  </cols>
  <sheetData>
    <row r="1" spans="1:16" ht="5.0999999999999996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24.95" customHeight="1">
      <c r="A2" s="6"/>
      <c r="B2" s="6"/>
      <c r="C2" s="6"/>
      <c r="D2" s="7" t="s">
        <v>0</v>
      </c>
      <c r="E2" s="6"/>
      <c r="F2" s="6"/>
      <c r="G2" s="14" t="str">
        <f>IF(C5=1,"JANEIRO",IF(C5=2,"FEVEREIRO",IF(C5=3,"MARÇO",IF(C5=4,"ABRIL",IF(C5=5,"MAIO",IF(C5=6,"JUNHO",IF(C5=7,"JULHO",IF(C5=8,"AGOSTO",IF(C5=9,"SETEMBRO",IF(C5=10,"OUTUBRO",IF(C5=11,"NOVEMBRO",IF(C5=12,"DEZEMBRO",""))))))))))))</f>
        <v>ABRIL</v>
      </c>
      <c r="H2" s="6"/>
      <c r="I2" s="6"/>
      <c r="J2" s="6"/>
      <c r="K2" s="6"/>
      <c r="L2" s="6"/>
      <c r="M2" s="6"/>
      <c r="N2" s="6"/>
      <c r="O2" s="6"/>
      <c r="P2" s="6"/>
    </row>
    <row r="3" spans="1:16" ht="5.0999999999999996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5" spans="1:16" ht="36">
      <c r="B5" s="3" t="s">
        <v>1</v>
      </c>
      <c r="C5" s="2">
        <v>4</v>
      </c>
      <c r="D5" s="3" t="s">
        <v>2</v>
      </c>
      <c r="E5" s="34">
        <v>2023</v>
      </c>
      <c r="F5" s="32" t="s">
        <v>3</v>
      </c>
      <c r="G5" s="32"/>
      <c r="H5" s="32" t="str">
        <f>IF(I8=B8,B9,IF(I8=C8,C9,IF(I8=D8,D9,IF(I8=E8,E9,IF(I8=F8,F9,IF(I8=G8,G9,IF(I8=H8,H9,"")))))))</f>
        <v>SÁBADO</v>
      </c>
    </row>
    <row r="6" spans="1:16" hidden="1"/>
    <row r="7" spans="1:16" hidden="1">
      <c r="B7" t="s">
        <v>4</v>
      </c>
      <c r="I7" t="s">
        <v>5</v>
      </c>
      <c r="J7" t="s">
        <v>6</v>
      </c>
    </row>
    <row r="8" spans="1:16" hidden="1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f>WEEKDAY(DATE(E5,C5,1))</f>
        <v>7</v>
      </c>
      <c r="J8" s="1">
        <f>DATE(E5,C5,31)</f>
        <v>45047</v>
      </c>
    </row>
    <row r="9" spans="1:16"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</row>
    <row r="10" spans="1:16">
      <c r="B10" s="5" t="str">
        <f>IF($I$8=B8,1,IF(A10&lt;&gt;"",A10+1,""))</f>
        <v/>
      </c>
      <c r="C10" s="5" t="str">
        <f t="shared" ref="C10:H10" si="0">IF($I$8=C8,1,IF(B10&lt;&gt;"",B10+1,""))</f>
        <v/>
      </c>
      <c r="D10" s="5" t="str">
        <f t="shared" si="0"/>
        <v/>
      </c>
      <c r="E10" s="5" t="str">
        <f t="shared" si="0"/>
        <v/>
      </c>
      <c r="F10" s="5" t="str">
        <f t="shared" si="0"/>
        <v/>
      </c>
      <c r="G10" s="5" t="str">
        <f t="shared" si="0"/>
        <v/>
      </c>
      <c r="H10" s="5">
        <f t="shared" si="0"/>
        <v>1</v>
      </c>
    </row>
    <row r="11" spans="1:16">
      <c r="B11" s="19"/>
      <c r="C11" t="str">
        <f t="shared" ref="C11:E11" si="1">IF(C10="","","Dra. Joizeanne")</f>
        <v/>
      </c>
      <c r="D11" s="33" t="str">
        <f t="shared" si="1"/>
        <v/>
      </c>
      <c r="E11" t="str">
        <f t="shared" si="1"/>
        <v/>
      </c>
      <c r="F11" s="33" t="str">
        <f>IF(F10="","","Dra. Joizeanne")</f>
        <v/>
      </c>
      <c r="G11" t="str">
        <f t="shared" ref="G11" si="2">IF(G10="","","Dra. Joizeanne")</f>
        <v/>
      </c>
      <c r="H11" s="19"/>
    </row>
    <row r="12" spans="1:16">
      <c r="B12" s="19"/>
      <c r="C12" t="str">
        <f t="shared" ref="C12:E12" si="3">IF(C10="","","Dra. Ilca")</f>
        <v/>
      </c>
      <c r="D12" s="33" t="str">
        <f t="shared" si="3"/>
        <v/>
      </c>
      <c r="E12" t="str">
        <f t="shared" si="3"/>
        <v/>
      </c>
      <c r="F12" s="33" t="str">
        <f>IF(F10="","","Dra. Ilca")</f>
        <v/>
      </c>
      <c r="G12" t="str">
        <f t="shared" ref="G12" si="4">IF(G10="","","Dra. Ilca")</f>
        <v/>
      </c>
      <c r="H12" s="19"/>
    </row>
    <row r="13" spans="1:16">
      <c r="B13" s="20"/>
      <c r="C13" s="20"/>
      <c r="D13" s="20"/>
      <c r="E13" s="25"/>
      <c r="F13" s="25"/>
      <c r="G13" s="20"/>
      <c r="H13" s="20"/>
    </row>
    <row r="14" spans="1:16">
      <c r="B14" s="5">
        <f>IFERROR(IF(H10&gt;=31,"",H10+1),"")</f>
        <v>2</v>
      </c>
      <c r="C14" s="5">
        <f>IFERROR(IF(B14&gt;=31,"",B14+1),"")</f>
        <v>3</v>
      </c>
      <c r="D14" s="5">
        <f t="shared" ref="D14:H14" si="5">IFERROR(IF(C14&gt;=31,"",C14+1),"")</f>
        <v>4</v>
      </c>
      <c r="E14" s="5">
        <f t="shared" si="5"/>
        <v>5</v>
      </c>
      <c r="F14" s="5">
        <f t="shared" si="5"/>
        <v>6</v>
      </c>
      <c r="G14" s="5">
        <f t="shared" si="5"/>
        <v>7</v>
      </c>
      <c r="H14" s="5">
        <f t="shared" si="5"/>
        <v>8</v>
      </c>
    </row>
    <row r="15" spans="1:16">
      <c r="B15" s="19"/>
      <c r="C15" s="46" t="str">
        <f t="shared" ref="C15" si="6">IF(C14="","","Dra. Joizeanne")</f>
        <v>Dra. Joizeanne</v>
      </c>
      <c r="D15" s="47" t="str">
        <f t="shared" ref="D15" si="7">IF(D14="","","Dra. Joizeanne")</f>
        <v>Dra. Joizeanne</v>
      </c>
      <c r="E15" s="46" t="str">
        <f t="shared" ref="E15" si="8">IF(E14="","","Dra. Joizeanne")</f>
        <v>Dra. Joizeanne</v>
      </c>
      <c r="F15" s="47" t="str">
        <f>IF(F14="","","Dra. Joizeanne")</f>
        <v>Dra. Joizeanne</v>
      </c>
      <c r="G15" s="46" t="str">
        <f t="shared" ref="G15" si="9">IF(G14="","","Dra. Joizeanne")</f>
        <v>Dra. Joizeanne</v>
      </c>
      <c r="H15" s="19"/>
    </row>
    <row r="16" spans="1:16">
      <c r="B16" s="19"/>
      <c r="C16" s="46" t="str">
        <f t="shared" ref="C16:E16" si="10">IF(C14="","","Dra. Ilca")</f>
        <v>Dra. Ilca</v>
      </c>
      <c r="D16" s="47" t="str">
        <f t="shared" si="10"/>
        <v>Dra. Ilca</v>
      </c>
      <c r="E16" s="46" t="str">
        <f t="shared" si="10"/>
        <v>Dra. Ilca</v>
      </c>
      <c r="F16" s="47" t="str">
        <f>IF(F14="","","Dra. Ilca")</f>
        <v>Dra. Ilca</v>
      </c>
      <c r="G16" s="46" t="str">
        <f t="shared" ref="G16" si="11">IF(G14="","","Dra. Ilca")</f>
        <v>Dra. Ilca</v>
      </c>
      <c r="H16" s="19"/>
    </row>
    <row r="17" spans="2:8">
      <c r="B17" s="20"/>
      <c r="C17" s="20"/>
      <c r="D17" s="20"/>
      <c r="E17" s="20"/>
      <c r="F17" s="20"/>
      <c r="G17" s="20"/>
      <c r="H17" s="20"/>
    </row>
    <row r="18" spans="2:8">
      <c r="B18" s="5">
        <f>IFERROR(IF(H14&gt;=31,"",H14+1),"")</f>
        <v>9</v>
      </c>
      <c r="C18" s="5">
        <f>IFERROR(IF(B18&gt;=31,"",B18+1),"")</f>
        <v>10</v>
      </c>
      <c r="D18" s="5">
        <f t="shared" ref="D18:H18" si="12">IFERROR(IF(C18&gt;=31,"",C18+1),"")</f>
        <v>11</v>
      </c>
      <c r="E18" s="5">
        <f t="shared" si="12"/>
        <v>12</v>
      </c>
      <c r="F18" s="5">
        <f t="shared" si="12"/>
        <v>13</v>
      </c>
      <c r="G18" s="5">
        <f t="shared" si="12"/>
        <v>14</v>
      </c>
      <c r="H18" s="5">
        <f t="shared" si="12"/>
        <v>15</v>
      </c>
    </row>
    <row r="19" spans="2:8">
      <c r="B19" s="24"/>
      <c r="C19" s="47" t="str">
        <f t="shared" ref="C19" si="13">IF(C18="","","Dra. Joizeanne")</f>
        <v>Dra. Joizeanne</v>
      </c>
      <c r="D19" s="46" t="str">
        <f t="shared" ref="D19" si="14">IF(D18="","","Dra. Joizeanne")</f>
        <v>Dra. Joizeanne</v>
      </c>
      <c r="E19" s="47" t="str">
        <f t="shared" ref="E19" si="15">IF(E18="","","Dra. Joizeanne")</f>
        <v>Dra. Joizeanne</v>
      </c>
      <c r="F19" s="47" t="str">
        <f>IF(F18="","","Dra. Joizeanne")</f>
        <v>Dra. Joizeanne</v>
      </c>
      <c r="G19" s="46" t="str">
        <f t="shared" ref="G19" si="16">IF(G18="","","Dra. Joizeanne")</f>
        <v>Dra. Joizeanne</v>
      </c>
      <c r="H19" s="19"/>
    </row>
    <row r="20" spans="2:8">
      <c r="B20" s="24"/>
      <c r="C20" s="47" t="str">
        <f t="shared" ref="C20:E20" si="17">IF(C18="","","Dra. Ilca")</f>
        <v>Dra. Ilca</v>
      </c>
      <c r="D20" s="46" t="str">
        <f t="shared" si="17"/>
        <v>Dra. Ilca</v>
      </c>
      <c r="E20" s="47" t="str">
        <f t="shared" si="17"/>
        <v>Dra. Ilca</v>
      </c>
      <c r="F20" s="47" t="str">
        <f>IF(F18="","","Dra. Ilca")</f>
        <v>Dra. Ilca</v>
      </c>
      <c r="G20" s="46" t="str">
        <f t="shared" ref="G20" si="18">IF(G18="","","Dra. Ilca")</f>
        <v>Dra. Ilca</v>
      </c>
      <c r="H20" s="19"/>
    </row>
    <row r="21" spans="2:8">
      <c r="B21" s="20"/>
      <c r="C21" s="20"/>
      <c r="D21" s="25"/>
      <c r="E21" s="20"/>
      <c r="F21" s="20"/>
      <c r="G21" s="26"/>
      <c r="H21" s="20"/>
    </row>
    <row r="22" spans="2:8">
      <c r="B22" s="5">
        <f>IFERROR(IF(H18&gt;=31,"",H18+1),"")</f>
        <v>16</v>
      </c>
      <c r="C22" s="5">
        <f>IFERROR(IF(B22&gt;=31,"",B22+1),"")</f>
        <v>17</v>
      </c>
      <c r="D22" s="5">
        <f t="shared" ref="D22:H22" si="19">IFERROR(IF(C22&gt;=31,"",C22+1),"")</f>
        <v>18</v>
      </c>
      <c r="E22" s="5">
        <f t="shared" si="19"/>
        <v>19</v>
      </c>
      <c r="F22" s="5">
        <f t="shared" si="19"/>
        <v>20</v>
      </c>
      <c r="G22" s="5">
        <f t="shared" si="19"/>
        <v>21</v>
      </c>
      <c r="H22" s="5">
        <f t="shared" si="19"/>
        <v>22</v>
      </c>
    </row>
    <row r="23" spans="2:8">
      <c r="B23" s="24"/>
      <c r="C23" s="47" t="str">
        <f t="shared" ref="C23" si="20">IF(C22="","","Dra. Joizeanne")</f>
        <v>Dra. Joizeanne</v>
      </c>
      <c r="D23" s="46" t="str">
        <f t="shared" ref="D23" si="21">IF(D22="","","Dra. Joizeanne")</f>
        <v>Dra. Joizeanne</v>
      </c>
      <c r="E23" s="47" t="str">
        <f t="shared" ref="E23" si="22">IF(E22="","","Dra. Joizeanne")</f>
        <v>Dra. Joizeanne</v>
      </c>
      <c r="F23" s="47" t="str">
        <f>IF(F22="","","Dra. Joizeanne")</f>
        <v>Dra. Joizeanne</v>
      </c>
      <c r="G23" s="46" t="str">
        <f t="shared" ref="G23" si="23">IF(G22="","","Dra. Joizeanne")</f>
        <v>Dra. Joizeanne</v>
      </c>
      <c r="H23" s="19"/>
    </row>
    <row r="24" spans="2:8">
      <c r="B24" s="24"/>
      <c r="C24" s="47" t="str">
        <f t="shared" ref="C24:E24" si="24">IF(C22="","","Dra. Ilca")</f>
        <v>Dra. Ilca</v>
      </c>
      <c r="D24" s="46" t="str">
        <f t="shared" si="24"/>
        <v>Dra. Ilca</v>
      </c>
      <c r="E24" s="47" t="str">
        <f t="shared" si="24"/>
        <v>Dra. Ilca</v>
      </c>
      <c r="F24" s="47" t="str">
        <f>IF(F22="","","Dra. Ilca")</f>
        <v>Dra. Ilca</v>
      </c>
      <c r="G24" s="46" t="str">
        <f t="shared" ref="G24" si="25">IF(G22="","","Dra. Ilca")</f>
        <v>Dra. Ilca</v>
      </c>
      <c r="H24" s="19"/>
    </row>
    <row r="25" spans="2:8">
      <c r="B25" s="20"/>
      <c r="C25" s="25"/>
      <c r="D25" s="20"/>
      <c r="E25" s="26"/>
      <c r="F25" s="20"/>
      <c r="G25" s="20"/>
      <c r="H25" s="20"/>
    </row>
    <row r="26" spans="2:8">
      <c r="B26" s="5">
        <f>IFERROR(IF(H22&gt;=31,"",H22+1),"")</f>
        <v>23</v>
      </c>
      <c r="C26" s="5">
        <f>IFERROR(IF(B26&gt;=31,"",B26+1),"")</f>
        <v>24</v>
      </c>
      <c r="D26" s="5">
        <f t="shared" ref="D26:H26" si="26">IFERROR(IF(C26&gt;=31,"",C26+1),"")</f>
        <v>25</v>
      </c>
      <c r="E26" s="5">
        <f t="shared" si="26"/>
        <v>26</v>
      </c>
      <c r="F26" s="5">
        <f t="shared" si="26"/>
        <v>27</v>
      </c>
      <c r="G26" s="5">
        <f t="shared" si="26"/>
        <v>28</v>
      </c>
      <c r="H26" s="5">
        <f t="shared" si="26"/>
        <v>29</v>
      </c>
    </row>
    <row r="27" spans="2:8">
      <c r="B27" s="19"/>
      <c r="C27" s="46" t="str">
        <f t="shared" ref="C27" si="27">IF(C26="","","Dra. Joizeanne")</f>
        <v>Dra. Joizeanne</v>
      </c>
      <c r="D27" s="47" t="str">
        <f t="shared" ref="D27" si="28">IF(D26="","","Dra. Joizeanne")</f>
        <v>Dra. Joizeanne</v>
      </c>
      <c r="E27" s="46" t="str">
        <f t="shared" ref="E27" si="29">IF(E26="","","Dra. Joizeanne")</f>
        <v>Dra. Joizeanne</v>
      </c>
      <c r="F27" s="47" t="str">
        <f>IF(F26="","","Dra. Joizeanne")</f>
        <v>Dra. Joizeanne</v>
      </c>
      <c r="G27" s="46" t="str">
        <f t="shared" ref="G27" si="30">IF(G26="","","Dra. Joizeanne")</f>
        <v>Dra. Joizeanne</v>
      </c>
      <c r="H27" s="19"/>
    </row>
    <row r="28" spans="2:8">
      <c r="B28" s="19"/>
      <c r="C28" s="46" t="str">
        <f t="shared" ref="C28:E28" si="31">IF(C26="","","Dra. Ilca")</f>
        <v>Dra. Ilca</v>
      </c>
      <c r="D28" s="47" t="str">
        <f t="shared" si="31"/>
        <v>Dra. Ilca</v>
      </c>
      <c r="E28" s="46" t="str">
        <f t="shared" si="31"/>
        <v>Dra. Ilca</v>
      </c>
      <c r="F28" s="47" t="str">
        <f>IF(F26="","","Dra. Ilca")</f>
        <v>Dra. Ilca</v>
      </c>
      <c r="G28" s="46" t="str">
        <f t="shared" ref="G28" si="32">IF(G26="","","Dra. Ilca")</f>
        <v>Dra. Ilca</v>
      </c>
      <c r="H28" s="19"/>
    </row>
    <row r="29" spans="2:8">
      <c r="B29" s="20"/>
      <c r="C29" s="20"/>
      <c r="D29" s="20"/>
      <c r="E29" s="25"/>
      <c r="F29" s="20"/>
      <c r="G29" s="26"/>
      <c r="H29" s="20"/>
    </row>
    <row r="30" spans="2:8">
      <c r="B30" s="5">
        <f>IFERROR(IF(H26&gt;=31,"",H26+1),"")</f>
        <v>30</v>
      </c>
      <c r="C30" s="5">
        <f>IFERROR(IF(B30&gt;=31,"",B30+1),"")</f>
        <v>31</v>
      </c>
      <c r="D30" s="5" t="str">
        <f t="shared" ref="D30:H30" si="33">IFERROR(IF(C30&gt;=31,"",C30+1),"")</f>
        <v/>
      </c>
      <c r="E30" s="5" t="str">
        <f t="shared" si="33"/>
        <v/>
      </c>
      <c r="F30" s="5" t="str">
        <f t="shared" si="33"/>
        <v/>
      </c>
      <c r="G30" s="5" t="str">
        <f t="shared" si="33"/>
        <v/>
      </c>
      <c r="H30" s="5" t="str">
        <f t="shared" si="33"/>
        <v/>
      </c>
    </row>
    <row r="31" spans="2:8">
      <c r="B31" s="19"/>
      <c r="C31" s="48"/>
      <c r="D31" s="19" t="str">
        <f t="shared" ref="D31" si="34">IF(D30="","","Dra. Joizeanne")</f>
        <v/>
      </c>
      <c r="E31" s="19" t="str">
        <f t="shared" ref="E31" si="35">IF(E30="","","Dra. Joizeanne")</f>
        <v/>
      </c>
      <c r="F31" s="19" t="str">
        <f>IF(F30="","","Dra. Joizeanne")</f>
        <v/>
      </c>
      <c r="G31" s="19" t="str">
        <f t="shared" ref="G31" si="36">IF(G30="","","Dra. Joizeanne")</f>
        <v/>
      </c>
      <c r="H31" s="19"/>
    </row>
    <row r="32" spans="2:8">
      <c r="B32" s="19"/>
      <c r="C32" s="48"/>
      <c r="D32" s="19" t="str">
        <f t="shared" ref="D32:E32" si="37">IF(D30="","","Dra. Ilca")</f>
        <v/>
      </c>
      <c r="E32" s="19" t="str">
        <f t="shared" si="37"/>
        <v/>
      </c>
      <c r="F32" s="19" t="str">
        <f>IF(F30="","","Dra. Ilca")</f>
        <v/>
      </c>
      <c r="G32" s="19" t="str">
        <f t="shared" ref="G32" si="38">IF(G30="","","Dra. Ilca")</f>
        <v/>
      </c>
      <c r="H32" s="19"/>
    </row>
    <row r="33" spans="2:8">
      <c r="B33" s="20"/>
      <c r="C33" s="20"/>
      <c r="D33" s="20"/>
      <c r="E33" s="20"/>
      <c r="F33" s="20"/>
      <c r="G33" s="20"/>
      <c r="H33" s="20"/>
    </row>
  </sheetData>
  <sheetProtection sheet="1" objects="1" scenarios="1"/>
  <phoneticPr fontId="4" type="noConversion"/>
  <conditionalFormatting sqref="C31">
    <cfRule type="expression" dxfId="645" priority="22">
      <formula>#REF!&gt;=10</formula>
    </cfRule>
  </conditionalFormatting>
  <conditionalFormatting sqref="C32">
    <cfRule type="expression" dxfId="644" priority="1">
      <formula>#REF!&gt;=12</formula>
    </cfRule>
  </conditionalFormatting>
  <hyperlinks>
    <hyperlink ref="C15" location="'3J'!A1" display="'3J'!A1"/>
    <hyperlink ref="D15" location="'4J'!A1" display="'4J'!A1"/>
    <hyperlink ref="E15" location="'5J'!A1" display="'5J'!A1"/>
    <hyperlink ref="F15" location="'6J'!A1" display="'6J'!A1"/>
    <hyperlink ref="G15" location="'7J'!A1" display="'7J'!A1"/>
    <hyperlink ref="C19" location="'10J'!A1" display="'10J'!A1"/>
    <hyperlink ref="D19" location="'11J'!A1" display="'11J'!A1"/>
    <hyperlink ref="E19" location="'12J'!A1" display="'12J'!A1"/>
    <hyperlink ref="F19" location="'13J'!A1" display="'13J'!A1"/>
    <hyperlink ref="G19" location="'14J'!A1" display="'14J'!A1"/>
    <hyperlink ref="C23" location="'17J'!A1" display="'17J'!A1"/>
    <hyperlink ref="D23" location="'18J'!A1" display="'18J'!A1"/>
    <hyperlink ref="E23" location="'19J'!A1" display="'19J'!A1"/>
    <hyperlink ref="F23" location="'20J'!A1" display="'20J'!A1"/>
    <hyperlink ref="G23" location="'21J'!A1" display="'21J'!A1"/>
    <hyperlink ref="C27" location="'24J'!A1" display="'24J'!A1"/>
    <hyperlink ref="D27" location="'25J'!A1" display="'25J'!A1"/>
    <hyperlink ref="E27" location="'26J'!A1" display="'26J'!A1"/>
    <hyperlink ref="F27" location="'27J'!A1" display="'27J'!A1"/>
    <hyperlink ref="G27" location="'28J'!A1" display="'28J'!A1"/>
    <hyperlink ref="C16" location="'3I'!A1" display="'3I'!A1"/>
    <hyperlink ref="D16" location="'4I'!A1" display="'4I'!A1"/>
    <hyperlink ref="E16" location="'5I'!A1" display="'5I'!A1"/>
    <hyperlink ref="F16" location="'6I'!A1" display="'6I'!A1"/>
    <hyperlink ref="G16" location="'7I'!A1" display="'7I'!A1"/>
    <hyperlink ref="C20" location="'10I'!A1" display="'10I'!A1"/>
    <hyperlink ref="D20" location="'11I'!A1" display="'11I'!A1"/>
    <hyperlink ref="E20" location="'12I'!A1" display="'12I'!A1"/>
    <hyperlink ref="F20" location="'13I'!A1" display="'13I'!A1"/>
    <hyperlink ref="G20" location="'14I'!A1" display="'14I'!A1"/>
    <hyperlink ref="C24" location="'17I'!A1" display="'17I'!A1"/>
    <hyperlink ref="D24" location="'18I'!A1" display="'18I'!A1"/>
    <hyperlink ref="E24" location="'19I'!A1" display="'19I'!A1"/>
    <hyperlink ref="F24" location="'20I'!A1" display="'20I'!A1"/>
    <hyperlink ref="G24" location="'21I'!A1" display="'21I'!A1"/>
    <hyperlink ref="C28" location="'24I'!A1" display="'24I'!A1"/>
    <hyperlink ref="D28" location="'25I'!A1" display="'25I'!A1"/>
    <hyperlink ref="E28" location="'26I'!A1" display="'26I'!A1"/>
    <hyperlink ref="F28" location="'27I'!A1" display="'27I'!A1"/>
    <hyperlink ref="G28" location="'28I'!A1" display="'28I'!A1"/>
  </hyperlink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2" id="{2FA84BC3-F619-416E-9874-4A1611ED8039}">
            <xm:f>'3J'!$C$47&gt;=10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expression" priority="21" id="{5DA94A34-B560-416B-8733-E05259F77B46}">
            <xm:f>'3I'!$C$47&gt;=12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37" id="{67D679B5-FAF7-4E78-8A04-1A7F5C05285D}">
            <xm:f>'10J'!$C$47&gt;=10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expression" priority="16" id="{FEEA549D-5281-4EFD-B5B5-425C115E24AE}">
            <xm:f>'10I'!$C$47&gt;=12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32" id="{69022A2A-96D8-4C49-97FC-7D3DA4C6376B}">
            <xm:f>'17J'!$C$47&gt;=10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expression" priority="11" id="{D7E5CD36-A6BA-4C8C-A98D-0F880A4851E4}">
            <xm:f>'17I'!$C$47&gt;=12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27" id="{CA51BC37-E52B-44B8-8170-0A683FEF18D3}">
            <xm:f>'24J'!$C$47&gt;=10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6" id="{6BEB87E4-AB98-4DBE-A47D-44A98EBF8C6B}">
            <xm:f>'24I'!$C$47&gt;=12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expression" priority="41" id="{3A2632EB-E4AE-43F1-A265-3201C6B372EF}">
            <xm:f>'4J'!$C$47&gt;=10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20" id="{03642486-412E-46BC-A3A2-8C2E36230AD6}">
            <xm:f>'4I'!$C$47&gt;=12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36" id="{2C7296DF-839E-4A56-B4A6-2663335653B0}">
            <xm:f>'11J'!$C$47&gt;=10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15" id="{7C8E8106-DC2D-4EB9-B567-6A1E86156AFE}">
            <xm:f>'11I'!$C$47&gt;=12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31" id="{0FD2BC5C-B384-4204-9B1C-1F725F2CE608}">
            <xm:f>'18J'!$C$47&gt;=10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10" id="{E416408A-F92F-4BF2-8289-0CE941664192}">
            <xm:f>'18I'!$C$47&gt;=12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26" id="{A0BA4504-B01E-49BE-AD8F-43D18B4D564E}">
            <xm:f>'25J'!$C$47&gt;=10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5" id="{C1BF9D30-AA8D-4AE5-8049-75162ABD7BD9}">
            <xm:f>'25I'!$C$47&gt;=12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40" id="{339A4DA4-BBFE-4445-8B2A-9596009B16ED}">
            <xm:f>'5J'!$C$47&gt;=10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9" id="{1D09FFED-46F1-4747-91C3-BDBA46B2038E}">
            <xm:f>'5I'!$C$47&gt;=12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35" id="{A6CD756E-F8AD-4A52-A93F-34E4179F4180}">
            <xm:f>'12J'!$C$47&gt;=10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expression" priority="14" id="{5803DFBF-B0A8-4B92-A5A6-49D8C5071CE6}">
            <xm:f>'12I'!$C$47&gt;=12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30" id="{8FA8CDF8-EA37-4310-B9DD-D86F8470E876}">
            <xm:f>'19J'!$C$47&gt;=10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expression" priority="9" id="{00B8E14B-92E4-4E26-866D-44B46F06986F}">
            <xm:f>'19I'!$C$47&gt;=12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expression" priority="25" id="{01D86820-4E35-41CB-B93F-F28C08E925F5}">
            <xm:f>'26J'!$C$47&gt;=10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E27</xm:sqref>
        </x14:conditionalFormatting>
        <x14:conditionalFormatting xmlns:xm="http://schemas.microsoft.com/office/excel/2006/main">
          <x14:cfRule type="expression" priority="4" id="{C951F3A4-5C0E-4560-8C3B-8452FD10ADA9}">
            <xm:f>'26I'!$C$47&gt;=12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expression" priority="39" id="{D27CE5A6-745E-4F45-B0D0-DE4DC884EA3F}">
            <xm:f>'6J'!$C$47&gt;=10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F15</xm:sqref>
        </x14:conditionalFormatting>
        <x14:conditionalFormatting xmlns:xm="http://schemas.microsoft.com/office/excel/2006/main">
          <x14:cfRule type="expression" priority="18" id="{2A8EC41F-7CE7-4FF8-896F-6F8FDB391116}">
            <xm:f>'6I'!$C$47&gt;=12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expression" priority="34" id="{B89641F8-4990-4B3D-9EF2-E2A03A6C02B8}">
            <xm:f>'13J'!$C$47&gt;=10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expression" priority="13" id="{76DFE894-FA65-4820-89E1-BDD14C2E4CC4}">
            <xm:f>'13I'!$C$47&gt;=12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expression" priority="29" id="{143159C2-825F-4E3E-AAE6-E68571654D34}">
            <xm:f>'20J'!$C$47&gt;=10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expression" priority="8" id="{8F43701F-1E03-479E-8F72-F5E975794A00}">
            <xm:f>'20I'!$C$47&gt;=12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expression" priority="24" id="{05CE9E39-C388-4FD0-8975-1AAE69A6D30B}">
            <xm:f>'27J'!$C$47&gt;=10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F27</xm:sqref>
        </x14:conditionalFormatting>
        <x14:conditionalFormatting xmlns:xm="http://schemas.microsoft.com/office/excel/2006/main">
          <x14:cfRule type="expression" priority="3" id="{ACF51844-D1A7-437B-9310-671997B104A7}">
            <xm:f>'27I'!$C$47&gt;=12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expression" priority="38" id="{36EEE0A7-2F32-46BF-8DDD-086F09EF133A}">
            <xm:f>'7J'!$C$47&gt;=10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7" id="{33B17A6D-B1D1-4F21-B7E6-FF6BE2C16A5A}">
            <xm:f>'7I'!$C$47&gt;=12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33" id="{6F31C77C-2441-4A45-91FC-55FD5EE4622F}">
            <xm:f>'14J'!$C$47&gt;=10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expression" priority="12" id="{91AFFC55-3A1D-4F79-A3E1-4BAAC74DB77A}">
            <xm:f>'14I'!$C$47&gt;=12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28" id="{3111218A-9458-4A2C-9B35-9DF5DD4F5E23}">
            <xm:f>'21J'!$C$47&gt;=10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expression" priority="7" id="{C6FBB90D-24DC-40CE-A5C1-19CDD115A3C6}">
            <xm:f>'21I'!$C$47&gt;=12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expression" priority="23" id="{2E694F8D-4318-47C5-AB8F-26CEA4A671B3}">
            <xm:f>'28J'!$C$47&gt;=10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expression" priority="2" id="{B0CB005B-74A0-4C5C-870B-3DAC9BF4A71A}">
            <xm:f>'28I'!$C$47&gt;=12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G28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AD47"/>
  <sheetViews>
    <sheetView showGridLines="0" showRowColHeaders="0" zoomScale="80" zoomScaleNormal="80" workbookViewId="0">
      <pane xSplit="2" ySplit="5" topLeftCell="E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6">
        <v>13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45029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 t="s">
        <v>27</v>
      </c>
      <c r="D6" s="12"/>
      <c r="E6" s="12"/>
      <c r="F6" s="12"/>
      <c r="G6" s="12"/>
      <c r="H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6" t="str">
        <f>IF(Tabela8J5678910111213141516[[#This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7" t="str">
        <f>IF(Tabela8J5678910111213141516[[#This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8" t="str">
        <f>IF(Tabela8J5678910111213141516[[#This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9" t="str">
        <f>IF(Tabela8J5678910111213141516[[#This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0" t="str">
        <f>IF(Tabela8J5678910111213141516[[#This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1" t="str">
        <f>IF(Tabela8J5678910111213141516[[#This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2" t="str">
        <f>IF(Tabela8J5678910111213141516[[#This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3" t="str">
        <f>IF(Tabela8J5678910111213141516[[#This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4" t="str">
        <f>IF(Tabela8J5678910111213141516[[#This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5" t="str">
        <f>IF(Tabela8J5678910111213141516[[#This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6" t="str">
        <f>IF(Tabela8J5678910111213141516[[#This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7" t="str">
        <f>IF(Tabela8J5678910111213141516[[#This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8" t="str">
        <f>IF(Tabela8J5678910111213141516[[#This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9" t="str">
        <f>IF(Tabela8J5678910111213141516[[#This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0" t="str">
        <f>IF(Tabela8J5678910111213141516[[#This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1" t="str">
        <f>IF(Tabela8J5678910111213141516[[#This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2" t="str">
        <f>IF(Tabela8J5678910111213141516[[#This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3" t="str">
        <f>IF(Tabela8J5678910111213141516[[#This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4" t="str">
        <f>IF(Tabela8J5678910111213141516[[#This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5" t="str">
        <f>IF(Tabela8J5678910111213141516[[#This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6" t="str">
        <f>IF(Tabela8J5678910111213141516[[#This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7" t="str">
        <f>IF(Tabela8J5678910111213141516[[#This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8" t="str">
        <f>IF(Tabela8J5678910111213141516[[#This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 t="s">
        <v>27</v>
      </c>
      <c r="D29" s="12"/>
      <c r="E29" s="12"/>
      <c r="F29" s="12"/>
      <c r="G29" s="12"/>
      <c r="H29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9" t="str">
        <f>IF(Tabela8J5678910111213141516[[#This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0" t="str">
        <f>IF(Tabela8J5678910111213141516[[#This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 t="s">
        <v>27</v>
      </c>
      <c r="D31" s="12"/>
      <c r="E31" s="12"/>
      <c r="F31" s="12"/>
      <c r="G31" s="12"/>
      <c r="H31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1" t="str">
        <f>IF(Tabela8J5678910111213141516[[#This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 t="s">
        <v>27</v>
      </c>
      <c r="D32" s="12"/>
      <c r="E32" s="12"/>
      <c r="F32" s="12"/>
      <c r="G32" s="12"/>
      <c r="H32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2" t="str">
        <f>IF(Tabela8J5678910111213141516[[#This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 t="s">
        <v>27</v>
      </c>
      <c r="D33" s="12"/>
      <c r="E33" s="12"/>
      <c r="F33" s="12"/>
      <c r="G33" s="12"/>
      <c r="H33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3" t="str">
        <f>IF(Tabela8J5678910111213141516[[#This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 t="s">
        <v>27</v>
      </c>
      <c r="D34" s="12"/>
      <c r="E34" s="12"/>
      <c r="F34" s="12"/>
      <c r="G34" s="12"/>
      <c r="H34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4" t="str">
        <f>IF(Tabela8J5678910111213141516[[#This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 t="s">
        <v>27</v>
      </c>
      <c r="D35" s="12"/>
      <c r="E35" s="12"/>
      <c r="F35" s="12"/>
      <c r="G35" s="12"/>
      <c r="H35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5" t="str">
        <f>IF(Tabela8J5678910111213141516[[#This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6" t="str">
        <f>IF(Tabela8J5678910111213141516[[#This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7" t="str">
        <f>IF(Tabela8J5678910111213141516[[#This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8" t="str">
        <f>IF(Tabela8J5678910111213141516[[#This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9" t="str">
        <f>IF(Tabela8J5678910111213141516[[#This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0" t="str">
        <f>IF(Tabela8J5678910111213141516[[#This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1" t="str">
        <f>IF(Tabela8J5678910111213141516[[#This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2" t="str">
        <f>IF(Tabela8J5678910111213141516[[#This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3" t="str">
        <f>IF(Tabela8J5678910111213141516[[#This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4" t="str">
        <f>IF(Tabela8J5678910111213141516[[#This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5" t="str">
        <f>IF(Tabela8J5678910111213141516[[#This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6" t="str">
        <f>IF(Tabela8J5678910111213141516[[#This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SUBTOTAL(103,Tabela8J5678910111213141516[NOME])</f>
        <v>30</v>
      </c>
    </row>
  </sheetData>
  <sheetProtection sheet="1" sort="0" autoFilter="0"/>
  <conditionalFormatting sqref="K6:L46">
    <cfRule type="containsText" dxfId="483" priority="1" operator="containsText" text="Não confirmado">
      <formula>NOT(ISERROR(SEARCH("Não confirmado",K6)))</formula>
    </cfRule>
    <cfRule type="containsText" dxfId="482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AD47"/>
  <sheetViews>
    <sheetView showGridLines="0" showRowColHeaders="0" zoomScale="80" zoomScaleNormal="80" workbookViewId="0">
      <pane xSplit="2" ySplit="5" topLeftCell="F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6">
        <v>14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45030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 t="s">
        <v>43</v>
      </c>
      <c r="D6" s="12"/>
      <c r="E6" s="12"/>
      <c r="F6" s="12"/>
      <c r="G6" s="12"/>
      <c r="H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6" t="str">
        <f>IF(Tabela8J567891011121314151617[[#This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 t="s">
        <v>43</v>
      </c>
      <c r="D7" s="12"/>
      <c r="E7" s="12"/>
      <c r="F7" s="12"/>
      <c r="G7" s="12"/>
      <c r="H7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7" t="str">
        <f>IF(Tabela8J567891011121314151617[[#This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43</v>
      </c>
      <c r="D8" s="12"/>
      <c r="E8" s="12"/>
      <c r="F8" s="12"/>
      <c r="G8" s="12"/>
      <c r="H8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8" t="str">
        <f>IF(Tabela8J567891011121314151617[[#This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43</v>
      </c>
      <c r="D9" s="12"/>
      <c r="E9" s="12"/>
      <c r="F9" s="12"/>
      <c r="G9" s="12"/>
      <c r="H9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9" t="str">
        <f>IF(Tabela8J567891011121314151617[[#This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 t="s">
        <v>43</v>
      </c>
      <c r="D10" s="12"/>
      <c r="E10" s="12"/>
      <c r="F10" s="12"/>
      <c r="G10" s="12"/>
      <c r="H10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0" t="str">
        <f>IF(Tabela8J567891011121314151617[[#This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43</v>
      </c>
      <c r="D11" s="12"/>
      <c r="E11" s="12"/>
      <c r="F11" s="12"/>
      <c r="G11" s="12"/>
      <c r="H11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1" t="str">
        <f>IF(Tabela8J567891011121314151617[[#This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43</v>
      </c>
      <c r="D12" s="12"/>
      <c r="E12" s="12"/>
      <c r="F12" s="12"/>
      <c r="G12" s="12"/>
      <c r="H12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2" t="str">
        <f>IF(Tabela8J567891011121314151617[[#This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 t="s">
        <v>43</v>
      </c>
      <c r="D13" s="12"/>
      <c r="E13" s="12"/>
      <c r="F13" s="12"/>
      <c r="G13" s="12"/>
      <c r="H13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3" t="str">
        <f>IF(Tabela8J567891011121314151617[[#This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43</v>
      </c>
      <c r="D14" s="12"/>
      <c r="E14" s="12"/>
      <c r="F14" s="12"/>
      <c r="G14" s="12"/>
      <c r="H14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4" t="str">
        <f>IF(Tabela8J567891011121314151617[[#This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43</v>
      </c>
      <c r="D15" s="12"/>
      <c r="E15" s="12"/>
      <c r="F15" s="12"/>
      <c r="G15" s="12"/>
      <c r="H15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5" t="str">
        <f>IF(Tabela8J567891011121314151617[[#This Row],[EXAME]]&lt;&gt;"","Dra. Joizeanne","")</f>
        <v/>
      </c>
      <c r="J15" s="27"/>
      <c r="K15" s="12"/>
      <c r="L15" s="12"/>
      <c r="M15" s="12"/>
    </row>
    <row r="16" spans="1:30">
      <c r="B16" s="8">
        <v>0.4375</v>
      </c>
      <c r="C16" s="12" t="s">
        <v>43</v>
      </c>
      <c r="D16" s="12"/>
      <c r="E16" s="12"/>
      <c r="F16" s="12"/>
      <c r="G16" s="12"/>
      <c r="H1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6" t="str">
        <f>IF(Tabela8J567891011121314151617[[#This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43</v>
      </c>
      <c r="D17" s="12"/>
      <c r="E17" s="12"/>
      <c r="F17" s="12"/>
      <c r="G17" s="12"/>
      <c r="H17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7" t="str">
        <f>IF(Tabela8J567891011121314151617[[#This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43</v>
      </c>
      <c r="D18" s="12"/>
      <c r="E18" s="12"/>
      <c r="F18" s="12"/>
      <c r="G18" s="12"/>
      <c r="H18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8" t="str">
        <f>IF(Tabela8J567891011121314151617[[#This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43</v>
      </c>
      <c r="D19" s="12"/>
      <c r="E19" s="12"/>
      <c r="F19" s="12"/>
      <c r="G19" s="12"/>
      <c r="H19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9" t="str">
        <f>IF(Tabela8J567891011121314151617[[#This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43</v>
      </c>
      <c r="D20" s="12"/>
      <c r="E20" s="12"/>
      <c r="F20" s="12"/>
      <c r="G20" s="12"/>
      <c r="H20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0" t="str">
        <f>IF(Tabela8J567891011121314151617[[#This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43</v>
      </c>
      <c r="D21" s="12"/>
      <c r="E21" s="12"/>
      <c r="F21" s="12"/>
      <c r="G21" s="12"/>
      <c r="H21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1" t="str">
        <f>IF(Tabela8J567891011121314151617[[#This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 t="s">
        <v>43</v>
      </c>
      <c r="D22" s="12"/>
      <c r="E22" s="12"/>
      <c r="F22" s="12"/>
      <c r="G22" s="12"/>
      <c r="H22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2" t="str">
        <f>IF(Tabela8J567891011121314151617[[#This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43</v>
      </c>
      <c r="D23" s="12"/>
      <c r="E23" s="12"/>
      <c r="F23" s="12"/>
      <c r="G23" s="12"/>
      <c r="H23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3" t="str">
        <f>IF(Tabela8J567891011121314151617[[#This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43</v>
      </c>
      <c r="D24" s="12"/>
      <c r="E24" s="12"/>
      <c r="F24" s="12"/>
      <c r="G24" s="12"/>
      <c r="H24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4" t="str">
        <f>IF(Tabela8J567891011121314151617[[#This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 t="s">
        <v>43</v>
      </c>
      <c r="D25" s="12"/>
      <c r="E25" s="12"/>
      <c r="F25" s="12"/>
      <c r="G25" s="12"/>
      <c r="H25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5" t="str">
        <f>IF(Tabela8J567891011121314151617[[#This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43</v>
      </c>
      <c r="D26" s="12"/>
      <c r="E26" s="12"/>
      <c r="F26" s="12"/>
      <c r="G26" s="12"/>
      <c r="H2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6" t="str">
        <f>IF(Tabela8J567891011121314151617[[#This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43</v>
      </c>
      <c r="D27" s="12"/>
      <c r="E27" s="12"/>
      <c r="F27" s="12"/>
      <c r="G27" s="12"/>
      <c r="H27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7" t="str">
        <f>IF(Tabela8J567891011121314151617[[#This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 t="s">
        <v>43</v>
      </c>
      <c r="D28" s="12"/>
      <c r="E28" s="12"/>
      <c r="F28" s="12"/>
      <c r="G28" s="12"/>
      <c r="H28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8" t="str">
        <f>IF(Tabela8J567891011121314151617[[#This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 t="s">
        <v>43</v>
      </c>
      <c r="D29" s="12"/>
      <c r="E29" s="12"/>
      <c r="F29" s="12"/>
      <c r="G29" s="12"/>
      <c r="H29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9" t="str">
        <f>IF(Tabela8J567891011121314151617[[#This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43</v>
      </c>
      <c r="D30" s="12"/>
      <c r="E30" s="12"/>
      <c r="F30" s="12"/>
      <c r="G30" s="12"/>
      <c r="H30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0" t="str">
        <f>IF(Tabela8J567891011121314151617[[#This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 t="s">
        <v>43</v>
      </c>
      <c r="D31" s="12"/>
      <c r="E31" s="12"/>
      <c r="F31" s="12"/>
      <c r="G31" s="12"/>
      <c r="H31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1" t="str">
        <f>IF(Tabela8J567891011121314151617[[#This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 t="s">
        <v>43</v>
      </c>
      <c r="D32" s="12"/>
      <c r="E32" s="12"/>
      <c r="F32" s="12"/>
      <c r="G32" s="12"/>
      <c r="H32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2" t="str">
        <f>IF(Tabela8J567891011121314151617[[#This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 t="s">
        <v>43</v>
      </c>
      <c r="D33" s="12"/>
      <c r="E33" s="12"/>
      <c r="F33" s="12"/>
      <c r="G33" s="12"/>
      <c r="H33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3" t="str">
        <f>IF(Tabela8J567891011121314151617[[#This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 t="s">
        <v>43</v>
      </c>
      <c r="D34" s="12"/>
      <c r="E34" s="12"/>
      <c r="F34" s="12"/>
      <c r="G34" s="12"/>
      <c r="H34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4" t="str">
        <f>IF(Tabela8J567891011121314151617[[#This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 t="s">
        <v>43</v>
      </c>
      <c r="D35" s="12"/>
      <c r="E35" s="12"/>
      <c r="F35" s="12"/>
      <c r="G35" s="12"/>
      <c r="H35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5" t="str">
        <f>IF(Tabela8J567891011121314151617[[#This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 t="s">
        <v>43</v>
      </c>
      <c r="D36" s="12"/>
      <c r="E36" s="12"/>
      <c r="F36" s="12"/>
      <c r="G36" s="12"/>
      <c r="H3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6" t="str">
        <f>IF(Tabela8J567891011121314151617[[#This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 t="s">
        <v>43</v>
      </c>
      <c r="D37" s="12"/>
      <c r="E37" s="12"/>
      <c r="F37" s="12"/>
      <c r="G37" s="12"/>
      <c r="H37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7" t="str">
        <f>IF(Tabela8J567891011121314151617[[#This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 t="s">
        <v>43</v>
      </c>
      <c r="D38" s="12"/>
      <c r="E38" s="12"/>
      <c r="F38" s="12"/>
      <c r="G38" s="12"/>
      <c r="H38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8" t="str">
        <f>IF(Tabela8J567891011121314151617[[#This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 t="s">
        <v>43</v>
      </c>
      <c r="D39" s="12"/>
      <c r="E39" s="12"/>
      <c r="F39" s="12"/>
      <c r="G39" s="12"/>
      <c r="H39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9" t="str">
        <f>IF(Tabela8J567891011121314151617[[#This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 t="s">
        <v>43</v>
      </c>
      <c r="D40" s="12"/>
      <c r="E40" s="12"/>
      <c r="F40" s="12"/>
      <c r="G40" s="12"/>
      <c r="H40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0" t="str">
        <f>IF(Tabela8J567891011121314151617[[#This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 t="s">
        <v>43</v>
      </c>
      <c r="D41" s="12"/>
      <c r="E41" s="12"/>
      <c r="F41" s="12"/>
      <c r="G41" s="12"/>
      <c r="H41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1" t="str">
        <f>IF(Tabela8J567891011121314151617[[#This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 t="s">
        <v>43</v>
      </c>
      <c r="D42" s="12"/>
      <c r="E42" s="12"/>
      <c r="F42" s="12"/>
      <c r="G42" s="12"/>
      <c r="H42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2" t="str">
        <f>IF(Tabela8J567891011121314151617[[#This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 t="s">
        <v>43</v>
      </c>
      <c r="D43" s="12"/>
      <c r="E43" s="12"/>
      <c r="F43" s="12"/>
      <c r="G43" s="12"/>
      <c r="H43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3" t="str">
        <f>IF(Tabela8J567891011121314151617[[#This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 t="s">
        <v>43</v>
      </c>
      <c r="D44" s="12"/>
      <c r="E44" s="12"/>
      <c r="F44" s="12"/>
      <c r="G44" s="12"/>
      <c r="H44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4" t="str">
        <f>IF(Tabela8J567891011121314151617[[#This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 t="s">
        <v>43</v>
      </c>
      <c r="D45" s="12"/>
      <c r="E45" s="12"/>
      <c r="F45" s="12"/>
      <c r="G45" s="12"/>
      <c r="H45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5" t="str">
        <f>IF(Tabela8J567891011121314151617[[#This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 t="s">
        <v>43</v>
      </c>
      <c r="D46" s="12"/>
      <c r="E46" s="12"/>
      <c r="F46" s="12"/>
      <c r="G46" s="12"/>
      <c r="H4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6" t="str">
        <f>IF(Tabela8J567891011121314151617[[#This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SUBTOTAL(103,Tabela8J567891011121314151617[NOME])</f>
        <v>41</v>
      </c>
    </row>
  </sheetData>
  <sheetProtection sheet="1" sort="0" autoFilter="0"/>
  <conditionalFormatting sqref="K6:L46">
    <cfRule type="containsText" dxfId="468" priority="1" operator="containsText" text="Não confirmado">
      <formula>NOT(ISERROR(SEARCH("Não confirmado",K6)))</formula>
    </cfRule>
    <cfRule type="containsText" dxfId="467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AD47"/>
  <sheetViews>
    <sheetView showGridLines="0" showRowColHeaders="0" zoomScale="80" zoomScaleNormal="80" workbookViewId="0">
      <pane xSplit="2" ySplit="5" topLeftCell="E24" activePane="bottomRight" state="frozen"/>
      <selection pane="topRight" activeCell="H6" sqref="H6"/>
      <selection pane="bottomLeft" activeCell="H6" sqref="H6"/>
      <selection pane="bottomRight" activeCell="C6" sqref="C6:C39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6">
        <v>17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45033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 t="s">
        <v>27</v>
      </c>
      <c r="D6" s="12"/>
      <c r="E6" s="12"/>
      <c r="F6" s="12"/>
      <c r="G6" s="12"/>
      <c r="H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6" t="str">
        <f>IF(Tabela8J5678910111213141516171819[[#This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7" t="str">
        <f>IF(Tabela8J5678910111213141516171819[[#This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8" t="str">
        <f>IF(Tabela8J5678910111213141516171819[[#This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9" t="str">
        <f>IF(Tabela8J5678910111213141516171819[[#This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0" t="str">
        <f>IF(Tabela8J5678910111213141516171819[[#This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1" t="str">
        <f>IF(Tabela8J5678910111213141516171819[[#This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2" t="str">
        <f>IF(Tabela8J5678910111213141516171819[[#This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3" t="str">
        <f>IF(Tabela8J5678910111213141516171819[[#This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4" t="str">
        <f>IF(Tabela8J5678910111213141516171819[[#This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5" t="str">
        <f>IF(Tabela8J5678910111213141516171819[[#This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6" t="str">
        <f>IF(Tabela8J5678910111213141516171819[[#This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7" t="str">
        <f>IF(Tabela8J5678910111213141516171819[[#This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8" t="str">
        <f>IF(Tabela8J5678910111213141516171819[[#This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9" t="str">
        <f>IF(Tabela8J5678910111213141516171819[[#This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0" t="str">
        <f>IF(Tabela8J5678910111213141516171819[[#This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1" t="str">
        <f>IF(Tabela8J5678910111213141516171819[[#This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2" t="str">
        <f>IF(Tabela8J5678910111213141516171819[[#This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3" t="str">
        <f>IF(Tabela8J5678910111213141516171819[[#This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4" t="str">
        <f>IF(Tabela8J5678910111213141516171819[[#This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5" t="str">
        <f>IF(Tabela8J5678910111213141516171819[[#This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6" t="str">
        <f>IF(Tabela8J5678910111213141516171819[[#This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7" t="str">
        <f>IF(Tabela8J5678910111213141516171819[[#This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8" t="str">
        <f>IF(Tabela8J5678910111213141516171819[[#This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 t="s">
        <v>27</v>
      </c>
      <c r="D29" s="12"/>
      <c r="E29" s="12"/>
      <c r="F29" s="12"/>
      <c r="G29" s="12"/>
      <c r="H29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9" t="str">
        <f>IF(Tabela8J5678910111213141516171819[[#This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0" t="str">
        <f>IF(Tabela8J5678910111213141516171819[[#This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 t="s">
        <v>27</v>
      </c>
      <c r="D31" s="12"/>
      <c r="E31" s="12"/>
      <c r="F31" s="12"/>
      <c r="G31" s="12"/>
      <c r="H31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1" t="str">
        <f>IF(Tabela8J5678910111213141516171819[[#This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 t="s">
        <v>27</v>
      </c>
      <c r="D32" s="12"/>
      <c r="E32" s="12"/>
      <c r="F32" s="12"/>
      <c r="G32" s="12"/>
      <c r="H32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2" t="str">
        <f>IF(Tabela8J5678910111213141516171819[[#This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 t="s">
        <v>27</v>
      </c>
      <c r="D33" s="12"/>
      <c r="E33" s="12"/>
      <c r="F33" s="12"/>
      <c r="G33" s="12"/>
      <c r="H33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3" t="str">
        <f>IF(Tabela8J5678910111213141516171819[[#This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 t="s">
        <v>27</v>
      </c>
      <c r="D34" s="12"/>
      <c r="E34" s="12"/>
      <c r="F34" s="12"/>
      <c r="G34" s="12"/>
      <c r="H34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4" t="str">
        <f>IF(Tabela8J5678910111213141516171819[[#This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 t="s">
        <v>27</v>
      </c>
      <c r="D35" s="12"/>
      <c r="E35" s="12"/>
      <c r="F35" s="12"/>
      <c r="G35" s="12"/>
      <c r="H35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5" t="str">
        <f>IF(Tabela8J5678910111213141516171819[[#This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 t="s">
        <v>27</v>
      </c>
      <c r="D36" s="12"/>
      <c r="E36" s="12"/>
      <c r="F36" s="12"/>
      <c r="G36" s="12"/>
      <c r="H3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6" t="str">
        <f>IF(Tabela8J5678910111213141516171819[[#This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 t="s">
        <v>27</v>
      </c>
      <c r="D37" s="12"/>
      <c r="E37" s="12"/>
      <c r="F37" s="12"/>
      <c r="G37" s="12"/>
      <c r="H37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7" t="str">
        <f>IF(Tabela8J5678910111213141516171819[[#This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 t="s">
        <v>27</v>
      </c>
      <c r="D38" s="12"/>
      <c r="E38" s="12"/>
      <c r="F38" s="12"/>
      <c r="G38" s="12"/>
      <c r="H38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8" t="str">
        <f>IF(Tabela8J5678910111213141516171819[[#This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 t="s">
        <v>27</v>
      </c>
      <c r="D39" s="12"/>
      <c r="E39" s="12"/>
      <c r="F39" s="12"/>
      <c r="G39" s="12"/>
      <c r="H39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9" t="str">
        <f>IF(Tabela8J5678910111213141516171819[[#This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0" t="str">
        <f>IF(Tabela8J5678910111213141516171819[[#This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1" t="str">
        <f>IF(Tabela8J5678910111213141516171819[[#This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2" t="str">
        <f>IF(Tabela8J5678910111213141516171819[[#This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3" t="str">
        <f>IF(Tabela8J5678910111213141516171819[[#This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4" t="str">
        <f>IF(Tabela8J5678910111213141516171819[[#This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5" t="str">
        <f>IF(Tabela8J5678910111213141516171819[[#This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6" t="str">
        <f>IF(Tabela8J5678910111213141516171819[[#This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SUBTOTAL(103,Tabela8J5678910111213141516171819[NOME])</f>
        <v>34</v>
      </c>
    </row>
  </sheetData>
  <sheetProtection sheet="1" sort="0" autoFilter="0"/>
  <conditionalFormatting sqref="K6:L46">
    <cfRule type="containsText" dxfId="453" priority="1" operator="containsText" text="Não confirmado">
      <formula>NOT(ISERROR(SEARCH("Não confirmado",K6)))</formula>
    </cfRule>
    <cfRule type="containsText" dxfId="452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pageSetUpPr fitToPage="1"/>
  </sheetPr>
  <dimension ref="A1:AD47"/>
  <sheetViews>
    <sheetView showGridLines="0" showRowColHeaders="0" zoomScale="80" zoomScaleNormal="80" workbookViewId="0">
      <pane xSplit="2" ySplit="5" topLeftCell="F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6">
        <v>18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45034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 t="s">
        <v>44</v>
      </c>
      <c r="D6" s="12">
        <v>46</v>
      </c>
      <c r="E6" s="12" t="s">
        <v>30</v>
      </c>
      <c r="F6" s="12" t="s">
        <v>31</v>
      </c>
      <c r="G6" s="12"/>
      <c r="H6" s="10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Preços'!E22,IF(AND(Tabela8J56[[#This Row],[EXAME]]="CORE BIOPSY",Tabela8J56[[#This Row],[CONVÊNIO]]="PARTICULAR"),'Tabela de Preços'!$C$23,IF(AND(Tabela8J56[[#This Row],[EXAME]]="CORE BIOPSY",Tabela8J56[[#This Row],[CONVÊNIO]]="SUS"),'Tabela de Preços'!$E$23,""))))))</f>
        <v>300</v>
      </c>
      <c r="I6" t="str">
        <f>IF(Tabela8J56[[#This Row],[EXAME]]&lt;&gt;"","Dra. Joizeanne","")</f>
        <v>Dra. Joizeanne</v>
      </c>
      <c r="J6" s="13">
        <v>65999852720</v>
      </c>
      <c r="K6" s="12" t="s">
        <v>45</v>
      </c>
      <c r="L6" s="12"/>
      <c r="M6" s="12"/>
    </row>
    <row r="7" spans="1:30">
      <c r="B7" s="9">
        <v>0.34375</v>
      </c>
      <c r="C7" s="12" t="s">
        <v>46</v>
      </c>
      <c r="D7" s="12"/>
      <c r="E7" s="12" t="s">
        <v>30</v>
      </c>
      <c r="F7" s="12" t="s">
        <v>31</v>
      </c>
      <c r="G7" s="12"/>
      <c r="H7" s="10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Preços'!E23,IF(AND(Tabela8J56[[#This Row],[EXAME]]="CORE BIOPSY",Tabela8J56[[#This Row],[CONVÊNIO]]="PARTICULAR"),'Tabela de Preços'!$C$23,IF(AND(Tabela8J56[[#This Row],[EXAME]]="CORE BIOPSY",Tabela8J56[[#This Row],[CONVÊNIO]]="SUS"),'Tabela de Preços'!$E$23,""))))))</f>
        <v>300</v>
      </c>
      <c r="I7" t="str">
        <f>IF(Tabela8J56[[#This Row],[EXAME]]&lt;&gt;"","Dra. Joizeanne","")</f>
        <v>Dra. Joizeanne</v>
      </c>
      <c r="J7" s="13">
        <v>65999538228</v>
      </c>
      <c r="K7" s="12" t="s">
        <v>32</v>
      </c>
      <c r="L7" s="12"/>
      <c r="M7" s="12"/>
    </row>
    <row r="8" spans="1:30">
      <c r="B8" s="8">
        <v>0.35416666666666702</v>
      </c>
      <c r="C8" s="12" t="s">
        <v>47</v>
      </c>
      <c r="D8" s="12">
        <v>19</v>
      </c>
      <c r="E8" s="12" t="s">
        <v>30</v>
      </c>
      <c r="F8" s="12" t="s">
        <v>31</v>
      </c>
      <c r="G8" s="12"/>
      <c r="H8" s="10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Preços'!E24,IF(AND(Tabela8J56[[#This Row],[EXAME]]="CORE BIOPSY",Tabela8J56[[#This Row],[CONVÊNIO]]="PARTICULAR"),'Tabela de Preços'!$C$23,IF(AND(Tabela8J56[[#This Row],[EXAME]]="CORE BIOPSY",Tabela8J56[[#This Row],[CONVÊNIO]]="SUS"),'Tabela de Preços'!$E$23,""))))))</f>
        <v>300</v>
      </c>
      <c r="I8" t="str">
        <f>IF(Tabela8J56[[#This Row],[EXAME]]&lt;&gt;"","Dra. Joizeanne","")</f>
        <v>Dra. Joizeanne</v>
      </c>
      <c r="J8" s="13">
        <v>65996894309</v>
      </c>
      <c r="K8" s="12" t="s">
        <v>32</v>
      </c>
      <c r="L8" s="12"/>
      <c r="M8" s="12"/>
    </row>
    <row r="9" spans="1:30">
      <c r="B9" s="9">
        <v>0.36458333333333298</v>
      </c>
      <c r="C9" s="12" t="s">
        <v>48</v>
      </c>
      <c r="D9" s="12">
        <v>39</v>
      </c>
      <c r="E9" s="12" t="s">
        <v>30</v>
      </c>
      <c r="F9" s="12" t="s">
        <v>38</v>
      </c>
      <c r="G9" s="12"/>
      <c r="H9" s="10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Preços'!E25,IF(AND(Tabela8J56[[#This Row],[EXAME]]="CORE BIOPSY",Tabela8J56[[#This Row],[CONVÊNIO]]="PARTICULAR"),'Tabela de Preços'!$C$23,IF(AND(Tabela8J56[[#This Row],[EXAME]]="CORE BIOPSY",Tabela8J56[[#This Row],[CONVÊNIO]]="SUS"),'Tabela de Preços'!$E$23,""))))))</f>
        <v>250</v>
      </c>
      <c r="I9" t="str">
        <f>IF(Tabela8J56[[#This Row],[EXAME]]&lt;&gt;"","Dra. Joizeanne","")</f>
        <v>Dra. Joizeanne</v>
      </c>
      <c r="J9" s="13">
        <v>65999422392</v>
      </c>
      <c r="K9" s="12" t="s">
        <v>32</v>
      </c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Preços'!E26,IF(AND(Tabela8J56[[#This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0" t="str">
        <f>IF(Tabela8J56[[#This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49</v>
      </c>
      <c r="D11" s="12">
        <v>46</v>
      </c>
      <c r="E11" s="12" t="s">
        <v>30</v>
      </c>
      <c r="F11" s="12" t="s">
        <v>38</v>
      </c>
      <c r="G11" s="12"/>
      <c r="H11" s="10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Preços'!E27,IF(AND(Tabela8J56[[#This Row],[EXAME]]="CORE BIOPSY",Tabela8J56[[#This Row],[CONVÊNIO]]="PARTICULAR"),'Tabela de Preços'!$C$23,IF(AND(Tabela8J56[[#This Row],[EXAME]]="CORE BIOPSY",Tabela8J56[[#This Row],[CONVÊNIO]]="SUS"),'Tabela de Preços'!$E$23,""))))))</f>
        <v>250</v>
      </c>
      <c r="I11" t="str">
        <f>IF(Tabela8J56[[#This Row],[EXAME]]&lt;&gt;"","Dra. Joizeanne","")</f>
        <v>Dra. Joizeanne</v>
      </c>
      <c r="J11" s="13">
        <v>65999054943</v>
      </c>
      <c r="K11" s="12" t="s">
        <v>45</v>
      </c>
      <c r="L11" s="12"/>
      <c r="M11" s="12"/>
    </row>
    <row r="12" spans="1:30">
      <c r="B12" s="8">
        <v>0.39583333333333298</v>
      </c>
      <c r="C12" s="12" t="s">
        <v>50</v>
      </c>
      <c r="D12" s="12">
        <v>46</v>
      </c>
      <c r="E12" s="12" t="s">
        <v>30</v>
      </c>
      <c r="F12" s="12" t="s">
        <v>31</v>
      </c>
      <c r="G12" s="12"/>
      <c r="H12" s="10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Preços'!E28,IF(AND(Tabela8J56[[#This Row],[EXAME]]="CORE BIOPSY",Tabela8J56[[#This Row],[CONVÊNIO]]="PARTICULAR"),'Tabela de Preços'!$C$23,IF(AND(Tabela8J56[[#This Row],[EXAME]]="CORE BIOPSY",Tabela8J56[[#This Row],[CONVÊNIO]]="SUS"),'Tabela de Preços'!$E$23,""))))))</f>
        <v>300</v>
      </c>
      <c r="I12" t="str">
        <f>IF(Tabela8J56[[#This Row],[EXAME]]&lt;&gt;"","Dra. Joizeanne","")</f>
        <v>Dra. Joizeanne</v>
      </c>
      <c r="J12" s="13">
        <v>65998117539</v>
      </c>
      <c r="K12" s="12" t="s">
        <v>32</v>
      </c>
      <c r="L12" s="12"/>
      <c r="M12" s="12"/>
    </row>
    <row r="13" spans="1:30">
      <c r="B13" s="9">
        <v>0.40625</v>
      </c>
      <c r="C13" s="12" t="s">
        <v>51</v>
      </c>
      <c r="D13" s="12"/>
      <c r="E13" s="12" t="s">
        <v>30</v>
      </c>
      <c r="F13" s="12"/>
      <c r="G13" s="12"/>
      <c r="H13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Preços'!E29,IF(AND(Tabela8J56[[#This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3" t="str">
        <f>IF(Tabela8J56[[#This Row],[EXAME]]&lt;&gt;"","Dra. Joizeanne","")</f>
        <v>Dra. Joizeanne</v>
      </c>
      <c r="J13" s="13">
        <v>65999363206</v>
      </c>
      <c r="K13" s="12" t="s">
        <v>32</v>
      </c>
      <c r="L13" s="12"/>
      <c r="M13" s="12"/>
    </row>
    <row r="14" spans="1:30">
      <c r="B14" s="8">
        <v>0.41666666666666702</v>
      </c>
      <c r="C14" s="12" t="s">
        <v>52</v>
      </c>
      <c r="D14" s="12">
        <v>73</v>
      </c>
      <c r="E14" s="12" t="s">
        <v>34</v>
      </c>
      <c r="F14" s="12" t="s">
        <v>31</v>
      </c>
      <c r="G14" s="12"/>
      <c r="H14" s="10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Preços'!E30,IF(AND(Tabela8J56[[#This Row],[EXAME]]="CORE BIOPSY",Tabela8J56[[#This Row],[CONVÊNIO]]="PARTICULAR"),'Tabela de Preços'!$C$23,IF(AND(Tabela8J56[[#This Row],[EXAME]]="CORE BIOPSY",Tabela8J56[[#This Row],[CONVÊNIO]]="SUS"),'Tabela de Preços'!$E$23,""))))))</f>
        <v>1500</v>
      </c>
      <c r="I14" t="str">
        <f>IF(Tabela8J56[[#This Row],[EXAME]]&lt;&gt;"","Dra. Joizeanne","")</f>
        <v>Dra. Joizeanne</v>
      </c>
      <c r="J14" s="13">
        <v>65996772179</v>
      </c>
      <c r="K14" s="12" t="s">
        <v>32</v>
      </c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Preços'!E31,IF(AND(Tabela8J56[[#This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5" t="str">
        <f>IF(Tabela8J56[[#This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6" t="str">
        <f>IF(Tabela8J56[[#This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53</v>
      </c>
      <c r="D17" s="12"/>
      <c r="E17" s="12"/>
      <c r="F17" s="12"/>
      <c r="G17" s="12"/>
      <c r="H17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Preços'!E33,IF(AND(Tabela8J56[[#This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7" t="str">
        <f>IF(Tabela8J56[[#This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Preços'!E34,IF(AND(Tabela8J56[[#This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8" t="str">
        <f>IF(Tabela8J56[[#This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42</v>
      </c>
      <c r="D19" s="12"/>
      <c r="E19" s="12"/>
      <c r="F19" s="12"/>
      <c r="G19" s="12"/>
      <c r="H19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Preços'!E35,IF(AND(Tabela8J56[[#This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9" t="str">
        <f>IF(Tabela8J56[[#This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Preços'!E36,IF(AND(Tabela8J56[[#This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0" t="str">
        <f>IF(Tabela8J56[[#This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Preços'!E37,IF(AND(Tabela8J56[[#This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1" t="str">
        <f>IF(Tabela8J56[[#This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Preços'!E38,IF(AND(Tabela8J56[[#This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2" t="str">
        <f>IF(Tabela8J56[[#This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Preços'!E39,IF(AND(Tabela8J56[[#This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3" t="str">
        <f>IF(Tabela8J56[[#This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Preços'!E40,IF(AND(Tabela8J56[[#This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4" t="str">
        <f>IF(Tabela8J56[[#This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Preços'!E41,IF(AND(Tabela8J56[[#This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5" t="str">
        <f>IF(Tabela8J56[[#This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6" t="str">
        <f>IF(Tabela8J56[[#This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Preços'!E43,IF(AND(Tabela8J56[[#This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7" t="str">
        <f>IF(Tabela8J56[[#This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Preços'!E44,IF(AND(Tabela8J56[[#This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8" t="str">
        <f>IF(Tabela8J56[[#This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Preços'!E45,IF(AND(Tabela8J56[[#This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9" t="str">
        <f>IF(Tabela8J56[[#This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Preços'!E46,IF(AND(Tabela8J56[[#This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0" t="str">
        <f>IF(Tabela8J56[[#This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Preços'!E47,IF(AND(Tabela8J56[[#This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1" t="str">
        <f>IF(Tabela8J56[[#This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Preços'!E48,IF(AND(Tabela8J56[[#This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2" t="str">
        <f>IF(Tabela8J56[[#This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Preços'!E49,IF(AND(Tabela8J56[[#This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3" t="str">
        <f>IF(Tabela8J56[[#This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Preços'!E50,IF(AND(Tabela8J56[[#This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4" t="str">
        <f>IF(Tabela8J56[[#This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Preços'!E51,IF(AND(Tabela8J56[[#This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5" t="str">
        <f>IF(Tabela8J56[[#This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6" t="str">
        <f>IF(Tabela8J56[[#This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Preços'!E53,IF(AND(Tabela8J56[[#This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7" t="str">
        <f>IF(Tabela8J56[[#This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Preços'!E54,IF(AND(Tabela8J56[[#This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8" t="str">
        <f>IF(Tabela8J56[[#This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Preços'!E55,IF(AND(Tabela8J56[[#This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9" t="str">
        <f>IF(Tabela8J56[[#This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Preços'!E56,IF(AND(Tabela8J56[[#This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0" t="str">
        <f>IF(Tabela8J56[[#This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Preços'!E57,IF(AND(Tabela8J56[[#This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1" t="str">
        <f>IF(Tabela8J56[[#This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Preços'!E58,IF(AND(Tabela8J56[[#This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2" t="str">
        <f>IF(Tabela8J56[[#This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Preços'!E59,IF(AND(Tabela8J56[[#This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3" t="str">
        <f>IF(Tabela8J56[[#This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Preços'!E60,IF(AND(Tabela8J56[[#This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4" t="str">
        <f>IF(Tabela8J56[[#This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Preços'!E61,IF(AND(Tabela8J56[[#This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5" t="str">
        <f>IF(Tabela8J56[[#This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6" t="str">
        <f>IF(Tabela8J56[[#This Row],[EXAME]]&lt;&gt;"","Dra. Joizeanne","")</f>
        <v/>
      </c>
      <c r="J46" s="13"/>
      <c r="K46" s="12"/>
      <c r="L46" s="12"/>
      <c r="M46" s="12"/>
    </row>
    <row r="47" spans="2:13">
      <c r="C47">
        <f>SUBTOTAL(103,Tabela8J56[NOME])</f>
        <v>10</v>
      </c>
    </row>
  </sheetData>
  <sheetProtection sheet="1" sort="0" autoFilter="0"/>
  <conditionalFormatting sqref="K6:L46">
    <cfRule type="containsText" dxfId="438" priority="1" operator="containsText" text="Não confirmado">
      <formula>NOT(ISERROR(SEARCH("Não confirmado",K6)))</formula>
    </cfRule>
    <cfRule type="containsText" dxfId="437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pageSetUpPr fitToPage="1"/>
  </sheetPr>
  <dimension ref="A1:AD47"/>
  <sheetViews>
    <sheetView showGridLines="0" showRowColHeaders="0" zoomScale="80" zoomScaleNormal="80" workbookViewId="0">
      <pane xSplit="2" ySplit="5" topLeftCell="E6" activePane="bottomRight" state="frozen"/>
      <selection pane="topRight" activeCell="H6" sqref="H6"/>
      <selection pane="bottomLeft" activeCell="H6" sqref="H6"/>
      <selection pane="bottomRight" activeCell="C9" sqref="C9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6">
        <v>19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45035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6" t="str">
        <f>IF(Tabela8J56789101112131415161718[[#This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 t="s">
        <v>54</v>
      </c>
      <c r="D7" s="12">
        <v>42</v>
      </c>
      <c r="E7" s="12" t="s">
        <v>30</v>
      </c>
      <c r="F7" s="12" t="s">
        <v>38</v>
      </c>
      <c r="G7" s="12"/>
      <c r="H7" s="10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>250</v>
      </c>
      <c r="I7" t="str">
        <f>IF(Tabela8J56789101112131415161718[[#This Row],[EXAME]]&lt;&gt;"","Dra. Joizeanne","")</f>
        <v>Dra. Joizeanne</v>
      </c>
      <c r="J7" s="13">
        <v>65996583818</v>
      </c>
      <c r="K7" s="12"/>
      <c r="L7" s="12"/>
      <c r="M7" s="12"/>
    </row>
    <row r="8" spans="1:30">
      <c r="B8" s="8">
        <v>0.35416666666666702</v>
      </c>
      <c r="C8" s="50" t="s">
        <v>55</v>
      </c>
      <c r="D8" s="12">
        <v>34</v>
      </c>
      <c r="E8" s="12" t="s">
        <v>30</v>
      </c>
      <c r="F8" s="12" t="s">
        <v>38</v>
      </c>
      <c r="G8" s="12"/>
      <c r="H8" s="10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>250</v>
      </c>
      <c r="I8" t="str">
        <f>IF(Tabela8J56789101112131415161718[[#This Row],[EXAME]]&lt;&gt;"","Dra. Joizeanne","")</f>
        <v>Dra. Joizeanne</v>
      </c>
      <c r="J8" s="51">
        <v>65999375409</v>
      </c>
      <c r="K8" s="12" t="s">
        <v>32</v>
      </c>
      <c r="L8" s="12"/>
      <c r="M8" s="12"/>
    </row>
    <row r="9" spans="1:30">
      <c r="B9" s="9">
        <v>0.36458333333333298</v>
      </c>
      <c r="C9" s="12" t="s">
        <v>56</v>
      </c>
      <c r="D9" s="12">
        <v>40</v>
      </c>
      <c r="E9" s="12" t="s">
        <v>30</v>
      </c>
      <c r="F9" s="12" t="s">
        <v>31</v>
      </c>
      <c r="G9" s="12"/>
      <c r="H9" s="10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>300</v>
      </c>
      <c r="I9" t="str">
        <f>IF(Tabela8J56789101112131415161718[[#This Row],[EXAME]]&lt;&gt;"","Dra. Joizeanne","")</f>
        <v>Dra. Joizeanne</v>
      </c>
      <c r="J9" s="13">
        <v>65999096809</v>
      </c>
      <c r="K9" s="12" t="s">
        <v>32</v>
      </c>
      <c r="L9" s="12"/>
      <c r="M9" s="12"/>
    </row>
    <row r="10" spans="1:30">
      <c r="B10" s="8">
        <v>0.375</v>
      </c>
      <c r="C10" s="50" t="s">
        <v>57</v>
      </c>
      <c r="D10" s="12">
        <v>60</v>
      </c>
      <c r="E10" s="12" t="s">
        <v>30</v>
      </c>
      <c r="F10" s="12" t="s">
        <v>31</v>
      </c>
      <c r="G10" s="12"/>
      <c r="H10" s="10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>300</v>
      </c>
      <c r="I10" t="str">
        <f>IF(Tabela8J56789101112131415161718[[#This Row],[EXAME]]&lt;&gt;"","Dra. Joizeanne","")</f>
        <v>Dra. Joizeanne</v>
      </c>
      <c r="J10" s="13">
        <v>65999595026</v>
      </c>
      <c r="K10" s="12" t="s">
        <v>32</v>
      </c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1" t="str">
        <f>IF(Tabela8J56789101112131415161718[[#This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58</v>
      </c>
      <c r="D12" s="12">
        <v>41</v>
      </c>
      <c r="E12" s="12" t="s">
        <v>30</v>
      </c>
      <c r="F12" s="12" t="s">
        <v>31</v>
      </c>
      <c r="G12" s="12"/>
      <c r="H12" s="10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>300</v>
      </c>
      <c r="I12" t="str">
        <f>IF(Tabela8J56789101112131415161718[[#This Row],[EXAME]]&lt;&gt;"","Dra. Joizeanne","")</f>
        <v>Dra. Joizeanne</v>
      </c>
      <c r="J12" s="13">
        <v>65999338265</v>
      </c>
      <c r="K12" s="12" t="s">
        <v>32</v>
      </c>
      <c r="L12" s="12"/>
      <c r="M12" s="12"/>
    </row>
    <row r="13" spans="1:30">
      <c r="B13" s="9">
        <v>0.40625</v>
      </c>
      <c r="C13" s="50" t="s">
        <v>59</v>
      </c>
      <c r="D13" s="12">
        <v>48</v>
      </c>
      <c r="E13" s="12" t="s">
        <v>30</v>
      </c>
      <c r="F13" s="12" t="s">
        <v>38</v>
      </c>
      <c r="G13" s="12"/>
      <c r="H13" s="10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>250</v>
      </c>
      <c r="I13" t="str">
        <f>IF(Tabela8J56789101112131415161718[[#This Row],[EXAME]]&lt;&gt;"","Dra. Joizeanne","")</f>
        <v>Dra. Joizeanne</v>
      </c>
      <c r="J13" s="13">
        <v>65999242514</v>
      </c>
      <c r="K13" s="12" t="s">
        <v>32</v>
      </c>
      <c r="L13" s="12"/>
      <c r="M13" s="12"/>
    </row>
    <row r="14" spans="1:30">
      <c r="B14" s="8">
        <v>0.41666666666666702</v>
      </c>
      <c r="C14" s="12" t="s">
        <v>60</v>
      </c>
      <c r="D14" s="12">
        <v>28</v>
      </c>
      <c r="E14" s="12" t="s">
        <v>30</v>
      </c>
      <c r="F14" s="12" t="s">
        <v>31</v>
      </c>
      <c r="G14" s="12"/>
      <c r="H14" s="10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>300</v>
      </c>
      <c r="I14" t="str">
        <f>IF(Tabela8J56789101112131415161718[[#This Row],[EXAME]]&lt;&gt;"","Dra. Joizeanne","")</f>
        <v>Dra. Joizeanne</v>
      </c>
      <c r="J14" s="13">
        <v>65999240960</v>
      </c>
      <c r="K14" s="12"/>
      <c r="L14" s="12"/>
      <c r="M14" s="12"/>
    </row>
    <row r="15" spans="1:30">
      <c r="B15" s="9">
        <v>0.42708333333333298</v>
      </c>
      <c r="C15" s="12" t="s">
        <v>61</v>
      </c>
      <c r="D15" s="12">
        <v>35</v>
      </c>
      <c r="E15" s="12" t="s">
        <v>30</v>
      </c>
      <c r="F15" s="12" t="s">
        <v>31</v>
      </c>
      <c r="G15" s="12"/>
      <c r="H15" s="10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>300</v>
      </c>
      <c r="I15" t="str">
        <f>IF(Tabela8J56789101112131415161718[[#This Row],[EXAME]]&lt;&gt;"","Dra. Joizeanne","")</f>
        <v>Dra. Joizeanne</v>
      </c>
      <c r="J15" s="13">
        <v>65999713950</v>
      </c>
      <c r="K15" s="12" t="s">
        <v>32</v>
      </c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6" t="str">
        <f>IF(Tabela8J56789101112131415161718[[#This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7" t="str">
        <f>IF(Tabela8J56789101112131415161718[[#This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8" t="str">
        <f>IF(Tabela8J56789101112131415161718[[#This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62</v>
      </c>
      <c r="D19" s="12"/>
      <c r="E19" s="12"/>
      <c r="F19" s="12"/>
      <c r="G19" s="12"/>
      <c r="H19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9" t="str">
        <f>IF(Tabela8J56789101112131415161718[[#This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0" t="str">
        <f>IF(Tabela8J56789101112131415161718[[#This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1" t="str">
        <f>IF(Tabela8J56789101112131415161718[[#This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2" t="str">
        <f>IF(Tabela8J56789101112131415161718[[#This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3" t="str">
        <f>IF(Tabela8J56789101112131415161718[[#This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4" t="str">
        <f>IF(Tabela8J56789101112131415161718[[#This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5" t="str">
        <f>IF(Tabela8J56789101112131415161718[[#This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6" t="str">
        <f>IF(Tabela8J56789101112131415161718[[#This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7" t="str">
        <f>IF(Tabela8J56789101112131415161718[[#This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8" t="str">
        <f>IF(Tabela8J56789101112131415161718[[#This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9" t="str">
        <f>IF(Tabela8J56789101112131415161718[[#This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0" t="str">
        <f>IF(Tabela8J56789101112131415161718[[#This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1" t="str">
        <f>IF(Tabela8J56789101112131415161718[[#This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2" t="str">
        <f>IF(Tabela8J56789101112131415161718[[#This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3" t="str">
        <f>IF(Tabela8J56789101112131415161718[[#This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4" t="str">
        <f>IF(Tabela8J56789101112131415161718[[#This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5" t="str">
        <f>IF(Tabela8J56789101112131415161718[[#This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6" t="str">
        <f>IF(Tabela8J56789101112131415161718[[#This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7" t="str">
        <f>IF(Tabela8J56789101112131415161718[[#This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8" t="str">
        <f>IF(Tabela8J56789101112131415161718[[#This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9" t="str">
        <f>IF(Tabela8J56789101112131415161718[[#This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0" t="str">
        <f>IF(Tabela8J56789101112131415161718[[#This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1" t="str">
        <f>IF(Tabela8J56789101112131415161718[[#This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2" t="str">
        <f>IF(Tabela8J56789101112131415161718[[#This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3" t="str">
        <f>IF(Tabela8J56789101112131415161718[[#This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4" t="str">
        <f>IF(Tabela8J56789101112131415161718[[#This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5" t="str">
        <f>IF(Tabela8J56789101112131415161718[[#This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6" t="str">
        <f>IF(Tabela8J56789101112131415161718[[#This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SUBTOTAL(103,Tabela8J56789101112131415161718[NOME])</f>
        <v>9</v>
      </c>
    </row>
  </sheetData>
  <sheetProtection sheet="1" sort="0" autoFilter="0"/>
  <conditionalFormatting sqref="K6:L46">
    <cfRule type="containsText" dxfId="423" priority="1" operator="containsText" text="Não confirmado">
      <formula>NOT(ISERROR(SEARCH("Não confirmado",K6)))</formula>
    </cfRule>
    <cfRule type="containsText" dxfId="422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AD47"/>
  <sheetViews>
    <sheetView showGridLines="0" showRowColHeaders="0" zoomScale="80" zoomScaleNormal="80" workbookViewId="0">
      <pane xSplit="2" ySplit="5" topLeftCell="F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6">
        <v>20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45036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 t="s">
        <v>63</v>
      </c>
      <c r="D6" s="12"/>
      <c r="E6" s="12"/>
      <c r="F6" s="12"/>
      <c r="G6" s="12"/>
      <c r="H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6" t="str">
        <f>IF(Tabela8J567891011121314151617181920[[#This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 t="s">
        <v>63</v>
      </c>
      <c r="D7" s="12"/>
      <c r="E7" s="12"/>
      <c r="F7" s="12"/>
      <c r="G7" s="12"/>
      <c r="H7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7" t="str">
        <f>IF(Tabela8J567891011121314151617181920[[#This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63</v>
      </c>
      <c r="D8" s="12"/>
      <c r="E8" s="12"/>
      <c r="F8" s="12"/>
      <c r="G8" s="12"/>
      <c r="H8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8" t="str">
        <f>IF(Tabela8J567891011121314151617181920[[#This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63</v>
      </c>
      <c r="D9" s="12"/>
      <c r="E9" s="12"/>
      <c r="F9" s="12"/>
      <c r="G9" s="12"/>
      <c r="H9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9" t="str">
        <f>IF(Tabela8J567891011121314151617181920[[#This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 t="s">
        <v>63</v>
      </c>
      <c r="D10" s="12"/>
      <c r="E10" s="12"/>
      <c r="F10" s="12"/>
      <c r="G10" s="12"/>
      <c r="H10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0" t="str">
        <f>IF(Tabela8J567891011121314151617181920[[#This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63</v>
      </c>
      <c r="D11" s="12"/>
      <c r="E11" s="12"/>
      <c r="F11" s="12"/>
      <c r="G11" s="12"/>
      <c r="H11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1" t="str">
        <f>IF(Tabela8J567891011121314151617181920[[#This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63</v>
      </c>
      <c r="D12" s="12"/>
      <c r="E12" s="12"/>
      <c r="F12" s="12"/>
      <c r="G12" s="12"/>
      <c r="H12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2" t="str">
        <f>IF(Tabela8J567891011121314151617181920[[#This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 t="s">
        <v>63</v>
      </c>
      <c r="D13" s="12"/>
      <c r="E13" s="12"/>
      <c r="F13" s="12"/>
      <c r="G13" s="12"/>
      <c r="H13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3" t="str">
        <f>IF(Tabela8J567891011121314151617181920[[#This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63</v>
      </c>
      <c r="D14" s="12"/>
      <c r="E14" s="12"/>
      <c r="F14" s="12"/>
      <c r="G14" s="12"/>
      <c r="H14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4" t="str">
        <f>IF(Tabela8J567891011121314151617181920[[#This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63</v>
      </c>
      <c r="D15" s="12"/>
      <c r="E15" s="12"/>
      <c r="F15" s="12"/>
      <c r="G15" s="12"/>
      <c r="H15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5" t="str">
        <f>IF(Tabela8J567891011121314151617181920[[#This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 t="s">
        <v>63</v>
      </c>
      <c r="D16" s="12"/>
      <c r="E16" s="12"/>
      <c r="F16" s="12"/>
      <c r="G16" s="12"/>
      <c r="H1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6" t="str">
        <f>IF(Tabela8J567891011121314151617181920[[#This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63</v>
      </c>
      <c r="D17" s="12"/>
      <c r="E17" s="12"/>
      <c r="F17" s="12"/>
      <c r="G17" s="12"/>
      <c r="H17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7" t="str">
        <f>IF(Tabela8J567891011121314151617181920[[#This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63</v>
      </c>
      <c r="D18" s="12"/>
      <c r="E18" s="12"/>
      <c r="F18" s="12"/>
      <c r="G18" s="12"/>
      <c r="H18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8" t="str">
        <f>IF(Tabela8J567891011121314151617181920[[#This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63</v>
      </c>
      <c r="D19" s="12"/>
      <c r="E19" s="12"/>
      <c r="F19" s="12"/>
      <c r="G19" s="12"/>
      <c r="H19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9" t="str">
        <f>IF(Tabela8J567891011121314151617181920[[#This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63</v>
      </c>
      <c r="D20" s="12"/>
      <c r="E20" s="12"/>
      <c r="F20" s="12"/>
      <c r="G20" s="12"/>
      <c r="H20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0" t="str">
        <f>IF(Tabela8J567891011121314151617181920[[#This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63</v>
      </c>
      <c r="D21" s="12"/>
      <c r="E21" s="12"/>
      <c r="F21" s="12"/>
      <c r="G21" s="12"/>
      <c r="H21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1" t="str">
        <f>IF(Tabela8J567891011121314151617181920[[#This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2" t="str">
        <f>IF(Tabela8J567891011121314151617181920[[#This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3" t="str">
        <f>IF(Tabela8J567891011121314151617181920[[#This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4" t="str">
        <f>IF(Tabela8J567891011121314151617181920[[#This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5" t="str">
        <f>IF(Tabela8J567891011121314151617181920[[#This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6" t="str">
        <f>IF(Tabela8J567891011121314151617181920[[#This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7" t="str">
        <f>IF(Tabela8J567891011121314151617181920[[#This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8" t="str">
        <f>IF(Tabela8J567891011121314151617181920[[#This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9" t="str">
        <f>IF(Tabela8J567891011121314151617181920[[#This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0" t="str">
        <f>IF(Tabela8J567891011121314151617181920[[#This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1" t="str">
        <f>IF(Tabela8J567891011121314151617181920[[#This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2" t="str">
        <f>IF(Tabela8J567891011121314151617181920[[#This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3" t="str">
        <f>IF(Tabela8J567891011121314151617181920[[#This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4" t="str">
        <f>IF(Tabela8J567891011121314151617181920[[#This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5" t="str">
        <f>IF(Tabela8J567891011121314151617181920[[#This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6" t="str">
        <f>IF(Tabela8J567891011121314151617181920[[#This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7" t="str">
        <f>IF(Tabela8J567891011121314151617181920[[#This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8" t="str">
        <f>IF(Tabela8J567891011121314151617181920[[#This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9" t="str">
        <f>IF(Tabela8J567891011121314151617181920[[#This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0" t="str">
        <f>IF(Tabela8J567891011121314151617181920[[#This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1" t="str">
        <f>IF(Tabela8J567891011121314151617181920[[#This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2" t="str">
        <f>IF(Tabela8J567891011121314151617181920[[#This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3" t="str">
        <f>IF(Tabela8J567891011121314151617181920[[#This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4" t="str">
        <f>IF(Tabela8J567891011121314151617181920[[#This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5" t="str">
        <f>IF(Tabela8J567891011121314151617181920[[#This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6" t="str">
        <f>IF(Tabela8J567891011121314151617181920[[#This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SUBTOTAL(103,Tabela8J567891011121314151617181920[NOME])</f>
        <v>16</v>
      </c>
    </row>
  </sheetData>
  <sheetProtection sheet="1" sort="0" autoFilter="0"/>
  <conditionalFormatting sqref="K6:L46">
    <cfRule type="containsText" dxfId="408" priority="1" operator="containsText" text="Não confirmado">
      <formula>NOT(ISERROR(SEARCH("Não confirmado",K6)))</formula>
    </cfRule>
    <cfRule type="containsText" dxfId="407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AD47"/>
  <sheetViews>
    <sheetView showGridLines="0" showRowColHeaders="0" zoomScale="80" zoomScaleNormal="80" workbookViewId="0">
      <pane xSplit="2" ySplit="5" topLeftCell="E2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5">
        <v>21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45037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1" s="13"/>
      <c r="K11" s="12"/>
      <c r="L11" s="12"/>
      <c r="M11" s="12"/>
    </row>
    <row r="12" spans="1:30">
      <c r="B12" s="8">
        <v>0.39583333333333298</v>
      </c>
      <c r="C12" s="31"/>
      <c r="D12" s="12"/>
      <c r="E12" s="12"/>
      <c r="F12" s="12"/>
      <c r="G12" s="12"/>
      <c r="H12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2" s="13"/>
      <c r="K12" s="12"/>
      <c r="L12" s="12"/>
      <c r="M12" s="12"/>
    </row>
    <row r="13" spans="1:30">
      <c r="B13" s="9">
        <v>0.40625</v>
      </c>
      <c r="C13" s="31"/>
      <c r="D13" s="12"/>
      <c r="E13" s="12"/>
      <c r="F13" s="12"/>
      <c r="G13" s="12"/>
      <c r="H13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3" s="13"/>
      <c r="K13" s="12"/>
      <c r="L13" s="12"/>
      <c r="M13" s="12"/>
    </row>
    <row r="14" spans="1:30">
      <c r="B14" s="8">
        <v>0.41666666666666702</v>
      </c>
      <c r="C14" s="31"/>
      <c r="D14" s="12"/>
      <c r="E14" s="12"/>
      <c r="F14" s="12"/>
      <c r="G14" s="12"/>
      <c r="H14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4" s="13"/>
      <c r="K14" s="12"/>
      <c r="L14" s="12"/>
      <c r="M14" s="12"/>
    </row>
    <row r="15" spans="1:30">
      <c r="B15" s="9">
        <v>0.42708333333333298</v>
      </c>
      <c r="C15" s="31"/>
      <c r="D15" s="12"/>
      <c r="E15" s="12"/>
      <c r="F15" s="12"/>
      <c r="G15" s="12"/>
      <c r="H15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5" s="13"/>
      <c r="K15" s="12"/>
      <c r="L15" s="12"/>
      <c r="M15" s="12"/>
    </row>
    <row r="16" spans="1:30">
      <c r="B16" s="8">
        <v>0.4375</v>
      </c>
      <c r="C16" s="31"/>
      <c r="D16" s="12"/>
      <c r="E16" s="12"/>
      <c r="F16" s="12"/>
      <c r="G16" s="12"/>
      <c r="H1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28</v>
      </c>
      <c r="D26" s="12"/>
      <c r="E26" s="12"/>
      <c r="F26" s="12"/>
      <c r="G26" s="12"/>
      <c r="H2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28</v>
      </c>
      <c r="D27" s="12"/>
      <c r="E27" s="12"/>
      <c r="F27" s="12"/>
      <c r="G27" s="12"/>
      <c r="H27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7" s="13"/>
      <c r="K27" s="12"/>
      <c r="L27" s="12"/>
      <c r="M27" s="12"/>
    </row>
    <row r="28" spans="2:13">
      <c r="B28" s="8">
        <v>0.5625</v>
      </c>
      <c r="C28" s="12" t="s">
        <v>28</v>
      </c>
      <c r="D28" s="12"/>
      <c r="E28" s="12"/>
      <c r="F28" s="12"/>
      <c r="G28" s="12"/>
      <c r="H28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8" s="13"/>
      <c r="K28" s="12"/>
      <c r="L28" s="12"/>
      <c r="M28" s="12"/>
    </row>
    <row r="29" spans="2:13">
      <c r="B29" s="9">
        <v>0.57291666666666696</v>
      </c>
      <c r="C29" s="12" t="s">
        <v>28</v>
      </c>
      <c r="D29" s="12"/>
      <c r="E29" s="12"/>
      <c r="F29" s="12"/>
      <c r="G29" s="12"/>
      <c r="H29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28</v>
      </c>
      <c r="D30" s="12"/>
      <c r="E30" s="12"/>
      <c r="F30" s="12"/>
      <c r="G30" s="12"/>
      <c r="H30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0" s="13"/>
      <c r="K30" s="12"/>
      <c r="L30" s="12"/>
      <c r="M30" s="12"/>
    </row>
    <row r="31" spans="2:13">
      <c r="B31" s="9">
        <v>0.59375</v>
      </c>
      <c r="C31" s="12" t="s">
        <v>28</v>
      </c>
      <c r="D31" s="12"/>
      <c r="E31" s="12"/>
      <c r="F31" s="12"/>
      <c r="G31" s="12"/>
      <c r="H31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1" s="13"/>
      <c r="K31" s="12"/>
      <c r="L31" s="12"/>
      <c r="M31" s="12"/>
    </row>
    <row r="32" spans="2:13">
      <c r="B32" s="8">
        <v>0.60416666666666696</v>
      </c>
      <c r="C32" s="12" t="s">
        <v>28</v>
      </c>
      <c r="D32" s="12"/>
      <c r="E32" s="12"/>
      <c r="F32" s="12"/>
      <c r="G32" s="12"/>
      <c r="H32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2" s="13"/>
      <c r="K32" s="12"/>
      <c r="L32" s="12"/>
      <c r="M32" s="12"/>
    </row>
    <row r="33" spans="2:13">
      <c r="B33" s="9">
        <v>0.61458333333333304</v>
      </c>
      <c r="C33" s="12" t="s">
        <v>28</v>
      </c>
      <c r="D33" s="12"/>
      <c r="E33" s="12"/>
      <c r="F33" s="12"/>
      <c r="G33" s="12"/>
      <c r="H33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3" s="13"/>
      <c r="K33" s="12"/>
      <c r="L33" s="12"/>
      <c r="M33" s="12"/>
    </row>
    <row r="34" spans="2:13">
      <c r="B34" s="8">
        <v>0.625</v>
      </c>
      <c r="C34" s="12" t="s">
        <v>28</v>
      </c>
      <c r="D34" s="12"/>
      <c r="E34" s="12"/>
      <c r="F34" s="12"/>
      <c r="G34" s="12"/>
      <c r="H34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4" s="13"/>
      <c r="K34" s="12"/>
      <c r="L34" s="12"/>
      <c r="M34" s="12"/>
    </row>
    <row r="35" spans="2:13">
      <c r="B35" s="9">
        <v>0.63541666666666696</v>
      </c>
      <c r="C35" s="12" t="s">
        <v>28</v>
      </c>
      <c r="D35" s="12"/>
      <c r="E35" s="12"/>
      <c r="F35" s="12"/>
      <c r="G35" s="12"/>
      <c r="H35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5" s="13"/>
      <c r="K35" s="12"/>
      <c r="L35" s="12"/>
      <c r="M35" s="12"/>
    </row>
    <row r="36" spans="2:13">
      <c r="B36" s="8">
        <v>0.64583333333333404</v>
      </c>
      <c r="C36" s="12" t="s">
        <v>28</v>
      </c>
      <c r="D36" s="12"/>
      <c r="E36" s="12"/>
      <c r="F36" s="12"/>
      <c r="G36" s="12"/>
      <c r="H3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6" s="13"/>
      <c r="K36" s="12"/>
      <c r="L36" s="12"/>
      <c r="M36" s="12"/>
    </row>
    <row r="37" spans="2:13">
      <c r="B37" s="9">
        <v>0.65625</v>
      </c>
      <c r="C37" s="12" t="s">
        <v>28</v>
      </c>
      <c r="D37" s="12"/>
      <c r="E37" s="12"/>
      <c r="F37" s="12"/>
      <c r="G37" s="12"/>
      <c r="H37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7" s="13"/>
      <c r="K37" s="12"/>
      <c r="L37" s="12"/>
      <c r="M37" s="12"/>
    </row>
    <row r="38" spans="2:13">
      <c r="B38" s="8">
        <v>0.66666666666666696</v>
      </c>
      <c r="C38" s="12" t="s">
        <v>28</v>
      </c>
      <c r="D38" s="12"/>
      <c r="E38" s="12"/>
      <c r="F38" s="12"/>
      <c r="G38" s="12"/>
      <c r="H38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8" s="13"/>
      <c r="K38" s="12"/>
      <c r="L38" s="12"/>
      <c r="M38" s="12"/>
    </row>
    <row r="39" spans="2:13">
      <c r="B39" s="9">
        <v>0.67708333333333404</v>
      </c>
      <c r="C39" s="12" t="s">
        <v>28</v>
      </c>
      <c r="D39" s="12"/>
      <c r="E39" s="12"/>
      <c r="F39" s="12"/>
      <c r="G39" s="12"/>
      <c r="H39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9" s="13"/>
      <c r="K39" s="12"/>
      <c r="L39" s="12"/>
      <c r="M39" s="12"/>
    </row>
    <row r="40" spans="2:13">
      <c r="B40" s="8">
        <v>0.6875</v>
      </c>
      <c r="C40" s="12" t="s">
        <v>28</v>
      </c>
      <c r="D40" s="12"/>
      <c r="E40" s="12"/>
      <c r="F40" s="12"/>
      <c r="G40" s="12"/>
      <c r="H40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0" s="13"/>
      <c r="K40" s="12"/>
      <c r="L40" s="12"/>
      <c r="M40" s="12"/>
    </row>
    <row r="41" spans="2:13">
      <c r="B41" s="9">
        <v>0.69791666666666696</v>
      </c>
      <c r="C41" s="12" t="s">
        <v>28</v>
      </c>
      <c r="D41" s="12"/>
      <c r="E41" s="12"/>
      <c r="F41" s="12"/>
      <c r="G41" s="12"/>
      <c r="H41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1" s="13"/>
      <c r="K41" s="12"/>
      <c r="L41" s="12"/>
      <c r="M41" s="12"/>
    </row>
    <row r="42" spans="2:13">
      <c r="B42" s="8">
        <v>0.70833333333333404</v>
      </c>
      <c r="C42" s="12" t="s">
        <v>28</v>
      </c>
      <c r="D42" s="12"/>
      <c r="E42" s="12"/>
      <c r="F42" s="12"/>
      <c r="G42" s="12"/>
      <c r="H42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2" s="13"/>
      <c r="K42" s="12"/>
      <c r="L42" s="12"/>
      <c r="M42" s="12"/>
    </row>
    <row r="43" spans="2:13">
      <c r="B43" s="9">
        <v>0.71875</v>
      </c>
      <c r="C43" s="12" t="s">
        <v>28</v>
      </c>
      <c r="D43" s="12"/>
      <c r="E43" s="12"/>
      <c r="F43" s="12"/>
      <c r="G43" s="12"/>
      <c r="H43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3" s="13"/>
      <c r="K43" s="12"/>
      <c r="L43" s="12"/>
      <c r="M43" s="12"/>
    </row>
    <row r="44" spans="2:13">
      <c r="B44" s="8">
        <v>0.72916666666666696</v>
      </c>
      <c r="C44" s="12" t="s">
        <v>28</v>
      </c>
      <c r="D44" s="12"/>
      <c r="E44" s="12"/>
      <c r="F44" s="12"/>
      <c r="G44" s="12"/>
      <c r="H44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4" s="13"/>
      <c r="K44" s="12"/>
      <c r="L44" s="12"/>
      <c r="M44" s="12"/>
    </row>
    <row r="45" spans="2:13">
      <c r="B45" s="9">
        <v>0.73958333333333404</v>
      </c>
      <c r="C45" s="12" t="s">
        <v>28</v>
      </c>
      <c r="D45" s="12"/>
      <c r="E45" s="12"/>
      <c r="F45" s="12"/>
      <c r="G45" s="12"/>
      <c r="H45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5" s="13"/>
      <c r="K45" s="12"/>
      <c r="L45" s="12"/>
      <c r="M45" s="12"/>
    </row>
    <row r="46" spans="2:13">
      <c r="B46" s="8">
        <v>0.75</v>
      </c>
      <c r="C46" s="12" t="s">
        <v>28</v>
      </c>
      <c r="D46" s="12"/>
      <c r="E46" s="12"/>
      <c r="F46" s="12"/>
      <c r="G46" s="12"/>
      <c r="H4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6" s="13"/>
      <c r="K46" s="12"/>
      <c r="L46" s="12"/>
      <c r="M46" s="12"/>
    </row>
    <row r="47" spans="2:13">
      <c r="C47">
        <f>SUBTOTAL(103,Tabela8J567891011121314151617181936[NOME])</f>
        <v>21</v>
      </c>
    </row>
  </sheetData>
  <sheetProtection sheet="1" sort="0" autoFilter="0"/>
  <conditionalFormatting sqref="K6:L46">
    <cfRule type="containsText" dxfId="393" priority="1" operator="containsText" text="Não confirmado">
      <formula>NOT(ISERROR(SEARCH("Não confirmado",K6)))</formula>
    </cfRule>
    <cfRule type="containsText" dxfId="392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AD47"/>
  <sheetViews>
    <sheetView showGridLines="0" showRowColHeaders="0" zoomScale="80" zoomScaleNormal="80" workbookViewId="0">
      <pane xSplit="2" ySplit="5" topLeftCell="E10" activePane="bottomRight" state="frozen"/>
      <selection pane="topRight" activeCell="H6" sqref="H6"/>
      <selection pane="bottomLeft" activeCell="H6" sqref="H6"/>
      <selection pane="bottomRight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5">
        <v>25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45041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6" t="str">
        <f>IF(Tabela8J5678[[#This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Preços'!E23,IF(AND(Tabela8J5678[[#This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7" t="str">
        <f>IF(Tabela8J5678[[#This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Preços'!E24,IF(AND(Tabela8J5678[[#This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8" t="str">
        <f>IF(Tabela8J5678[[#This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Preços'!E25,IF(AND(Tabela8J5678[[#This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9" t="str">
        <f>IF(Tabela8J5678[[#This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 t="s">
        <v>64</v>
      </c>
      <c r="D10" s="12">
        <v>61</v>
      </c>
      <c r="E10" s="12" t="s">
        <v>30</v>
      </c>
      <c r="F10" s="12" t="s">
        <v>31</v>
      </c>
      <c r="G10" s="12"/>
      <c r="H10" s="10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Preços'!E26,IF(AND(Tabela8J5678[[#This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>300</v>
      </c>
      <c r="I10" t="str">
        <f>IF(Tabela8J5678[[#This Row],[EXAME]]&lt;&gt;"","Dra. Joizeanne","")</f>
        <v>Dra. Joizeanne</v>
      </c>
      <c r="J10" s="13">
        <v>65999074485</v>
      </c>
      <c r="K10" s="12"/>
      <c r="L10" s="12"/>
      <c r="M10" s="12"/>
    </row>
    <row r="11" spans="1:30">
      <c r="B11" s="9">
        <v>0.38541666666666702</v>
      </c>
      <c r="C11" s="12" t="s">
        <v>65</v>
      </c>
      <c r="D11" s="12">
        <v>21</v>
      </c>
      <c r="E11" s="12" t="s">
        <v>30</v>
      </c>
      <c r="F11" s="12" t="s">
        <v>31</v>
      </c>
      <c r="G11" s="12"/>
      <c r="H11" s="10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Preços'!E27,IF(AND(Tabela8J5678[[#This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>300</v>
      </c>
      <c r="I11" t="str">
        <f>IF(Tabela8J5678[[#This Row],[EXAME]]&lt;&gt;"","Dra. Joizeanne","")</f>
        <v>Dra. Joizeanne</v>
      </c>
      <c r="J11" s="13">
        <v>65996448708</v>
      </c>
      <c r="K11" s="12"/>
      <c r="L11" s="12"/>
      <c r="M11" s="12"/>
    </row>
    <row r="12" spans="1:30">
      <c r="B12" s="8">
        <v>0.39583333333333298</v>
      </c>
      <c r="C12" s="50" t="s">
        <v>66</v>
      </c>
      <c r="D12" s="12">
        <v>27</v>
      </c>
      <c r="E12" s="12" t="s">
        <v>30</v>
      </c>
      <c r="F12" s="12" t="s">
        <v>31</v>
      </c>
      <c r="G12" s="12"/>
      <c r="H12" s="10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Preços'!E28,IF(AND(Tabela8J5678[[#This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>300</v>
      </c>
      <c r="I12" t="str">
        <f>IF(Tabela8J5678[[#This Row],[EXAME]]&lt;&gt;"","Dra. Joizeanne","")</f>
        <v>Dra. Joizeanne</v>
      </c>
      <c r="J12" s="53" t="s">
        <v>67</v>
      </c>
      <c r="K12" s="12"/>
      <c r="L12" s="12"/>
      <c r="M12" s="12"/>
    </row>
    <row r="13" spans="1:30">
      <c r="B13" s="9">
        <v>0.40625</v>
      </c>
      <c r="C13" s="50" t="s">
        <v>68</v>
      </c>
      <c r="D13" s="12">
        <v>36</v>
      </c>
      <c r="E13" s="12" t="s">
        <v>30</v>
      </c>
      <c r="F13" s="12" t="s">
        <v>31</v>
      </c>
      <c r="G13" s="12"/>
      <c r="H13" s="10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Preços'!E29,IF(AND(Tabela8J5678[[#This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>300</v>
      </c>
      <c r="I13" t="str">
        <f>IF(Tabela8J5678[[#This Row],[EXAME]]&lt;&gt;"","Dra. Joizeanne","")</f>
        <v>Dra. Joizeanne</v>
      </c>
      <c r="J13" s="13" t="s">
        <v>69</v>
      </c>
      <c r="K13" s="12"/>
      <c r="L13" s="12"/>
      <c r="M13" s="12"/>
    </row>
    <row r="14" spans="1:30">
      <c r="B14" s="8">
        <v>0.41666666666666702</v>
      </c>
      <c r="C14" s="12" t="s">
        <v>70</v>
      </c>
      <c r="D14" s="12">
        <v>34</v>
      </c>
      <c r="E14" s="12" t="s">
        <v>30</v>
      </c>
      <c r="F14" s="12" t="s">
        <v>31</v>
      </c>
      <c r="G14" s="12"/>
      <c r="H14" s="10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Preços'!E30,IF(AND(Tabela8J5678[[#This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>300</v>
      </c>
      <c r="I14" t="str">
        <f>IF(Tabela8J5678[[#This Row],[EXAME]]&lt;&gt;"","Dra. Joizeanne","")</f>
        <v>Dra. Joizeanne</v>
      </c>
      <c r="J14" s="13">
        <v>65984333104</v>
      </c>
      <c r="K14" s="12"/>
      <c r="L14" s="12"/>
      <c r="M14" s="12"/>
    </row>
    <row r="15" spans="1:30">
      <c r="B15" s="9">
        <v>0.42708333333333298</v>
      </c>
      <c r="C15" s="12" t="s">
        <v>71</v>
      </c>
      <c r="D15" s="12">
        <v>36</v>
      </c>
      <c r="E15" s="12" t="s">
        <v>30</v>
      </c>
      <c r="F15" s="12" t="s">
        <v>38</v>
      </c>
      <c r="G15" s="12"/>
      <c r="H15" s="10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Preços'!E31,IF(AND(Tabela8J5678[[#This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>250</v>
      </c>
      <c r="I15" t="str">
        <f>IF(Tabela8J5678[[#This Row],[EXAME]]&lt;&gt;"","Dra. Joizeanne","")</f>
        <v>Dra. Joizeanne</v>
      </c>
      <c r="J15" s="13">
        <v>65999095596</v>
      </c>
      <c r="K15" s="12"/>
      <c r="L15" s="12"/>
      <c r="M15" s="12"/>
    </row>
    <row r="16" spans="1:30">
      <c r="B16" s="8">
        <v>0.4375</v>
      </c>
      <c r="C16" s="12" t="s">
        <v>55</v>
      </c>
      <c r="D16" s="12">
        <v>34</v>
      </c>
      <c r="E16" s="12" t="s">
        <v>30</v>
      </c>
      <c r="F16" s="12" t="s">
        <v>38</v>
      </c>
      <c r="G16" s="12"/>
      <c r="H16" s="10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>250</v>
      </c>
      <c r="I16" t="str">
        <f>IF(Tabela8J5678[[#This Row],[EXAME]]&lt;&gt;"","Dra. Joizeanne","")</f>
        <v>Dra. Joizeanne</v>
      </c>
      <c r="J16" s="13">
        <v>65999375409</v>
      </c>
      <c r="K16" s="12"/>
      <c r="L16" s="12"/>
      <c r="M16" s="12"/>
    </row>
    <row r="17" spans="2:13">
      <c r="B17" s="9">
        <v>0.44791666666666702</v>
      </c>
      <c r="C17" s="12" t="s">
        <v>72</v>
      </c>
      <c r="D17" s="12">
        <v>36</v>
      </c>
      <c r="E17" s="12" t="s">
        <v>30</v>
      </c>
      <c r="F17" s="12" t="s">
        <v>31</v>
      </c>
      <c r="G17" s="12"/>
      <c r="H17" s="10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Preços'!E33,IF(AND(Tabela8J5678[[#This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>300</v>
      </c>
      <c r="I17" t="str">
        <f>IF(Tabela8J5678[[#This Row],[EXAME]]&lt;&gt;"","Dra. Joizeanne","")</f>
        <v>Dra. Joizeanne</v>
      </c>
      <c r="J17" s="13">
        <v>65</v>
      </c>
      <c r="K17" s="12"/>
      <c r="L17" s="12"/>
      <c r="M17" s="12"/>
    </row>
    <row r="18" spans="2:13">
      <c r="B18" s="8">
        <v>0.45833333333333298</v>
      </c>
      <c r="C18" s="50" t="s">
        <v>73</v>
      </c>
      <c r="D18" s="12">
        <v>36</v>
      </c>
      <c r="E18" s="12" t="s">
        <v>30</v>
      </c>
      <c r="F18" s="12" t="s">
        <v>31</v>
      </c>
      <c r="G18" s="12"/>
      <c r="H18" s="10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Preços'!E34,IF(AND(Tabela8J5678[[#This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>300</v>
      </c>
      <c r="I18" t="str">
        <f>IF(Tabela8J5678[[#This Row],[EXAME]]&lt;&gt;"","Dra. Joizeanne","")</f>
        <v>Dra. Joizeanne</v>
      </c>
      <c r="J18" s="51">
        <v>65999490084</v>
      </c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Preços'!E35,IF(AND(Tabela8J5678[[#This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9" t="str">
        <f>IF(Tabela8J5678[[#This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Preços'!E36,IF(AND(Tabela8J5678[[#This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0" t="str">
        <f>IF(Tabela8J5678[[#This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Preços'!E37,IF(AND(Tabela8J5678[[#This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1" t="str">
        <f>IF(Tabela8J5678[[#This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Preços'!E38,IF(AND(Tabela8J5678[[#This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2" t="str">
        <f>IF(Tabela8J5678[[#This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Preços'!E39,IF(AND(Tabela8J5678[[#This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3" t="str">
        <f>IF(Tabela8J5678[[#This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Preços'!E40,IF(AND(Tabela8J5678[[#This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4" t="str">
        <f>IF(Tabela8J5678[[#This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Preços'!E41,IF(AND(Tabela8J5678[[#This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5" t="str">
        <f>IF(Tabela8J5678[[#This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6" t="str">
        <f>IF(Tabela8J5678[[#This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Preços'!E43,IF(AND(Tabela8J5678[[#This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7" t="str">
        <f>IF(Tabela8J5678[[#This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Preços'!E44,IF(AND(Tabela8J5678[[#This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8" t="str">
        <f>IF(Tabela8J5678[[#This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Preços'!E45,IF(AND(Tabela8J5678[[#This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9" t="str">
        <f>IF(Tabela8J5678[[#This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Preços'!E46,IF(AND(Tabela8J5678[[#This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0" t="str">
        <f>IF(Tabela8J5678[[#This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Preços'!E47,IF(AND(Tabela8J5678[[#This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1" t="str">
        <f>IF(Tabela8J5678[[#This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Preços'!E48,IF(AND(Tabela8J5678[[#This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2" t="str">
        <f>IF(Tabela8J5678[[#This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Preços'!E49,IF(AND(Tabela8J5678[[#This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3" t="str">
        <f>IF(Tabela8J5678[[#This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Preços'!E50,IF(AND(Tabela8J5678[[#This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4" t="str">
        <f>IF(Tabela8J5678[[#This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Preços'!E51,IF(AND(Tabela8J5678[[#This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5" t="str">
        <f>IF(Tabela8J5678[[#This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6" t="str">
        <f>IF(Tabela8J5678[[#This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Preços'!E53,IF(AND(Tabela8J5678[[#This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7" t="str">
        <f>IF(Tabela8J5678[[#This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Preços'!E54,IF(AND(Tabela8J5678[[#This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8" t="str">
        <f>IF(Tabela8J5678[[#This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Preços'!E55,IF(AND(Tabela8J5678[[#This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9" t="str">
        <f>IF(Tabela8J5678[[#This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Preços'!E56,IF(AND(Tabela8J5678[[#This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0" t="str">
        <f>IF(Tabela8J5678[[#This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Preços'!E57,IF(AND(Tabela8J5678[[#This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1" t="str">
        <f>IF(Tabela8J5678[[#This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Preços'!E58,IF(AND(Tabela8J5678[[#This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2" t="str">
        <f>IF(Tabela8J5678[[#This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Preços'!E59,IF(AND(Tabela8J5678[[#This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3" t="str">
        <f>IF(Tabela8J5678[[#This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Preços'!E60,IF(AND(Tabela8J5678[[#This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4" t="str">
        <f>IF(Tabela8J5678[[#This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Preços'!E61,IF(AND(Tabela8J5678[[#This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5" t="str">
        <f>IF(Tabela8J5678[[#This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6" t="str">
        <f>IF(Tabela8J5678[[#This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SUBTOTAL(103,Tabela8J5678[NOME])</f>
        <v>9</v>
      </c>
    </row>
  </sheetData>
  <sheetProtection sheet="1" sort="0" autoFilter="0"/>
  <conditionalFormatting sqref="K6:L46">
    <cfRule type="containsText" dxfId="378" priority="1" operator="containsText" text="Não confirmado">
      <formula>NOT(ISERROR(SEARCH("Não confirmado",K6)))</formula>
    </cfRule>
    <cfRule type="containsText" dxfId="377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AD47"/>
  <sheetViews>
    <sheetView showGridLines="0" showRowColHeaders="0" zoomScale="80" zoomScaleNormal="80" workbookViewId="0">
      <pane xSplit="2" ySplit="5" topLeftCell="E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5">
        <v>24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45040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50" t="s">
        <v>27</v>
      </c>
      <c r="D6" s="41"/>
      <c r="E6" s="41"/>
      <c r="F6" s="41"/>
      <c r="G6" s="41"/>
      <c r="H6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6" s="43"/>
      <c r="J6" s="44"/>
      <c r="K6" s="41"/>
      <c r="L6" s="41"/>
      <c r="M6" s="41"/>
    </row>
    <row r="7" spans="1:30">
      <c r="B7" s="9">
        <v>0.34375</v>
      </c>
      <c r="C7" s="41" t="s">
        <v>27</v>
      </c>
      <c r="D7" s="41"/>
      <c r="E7" s="41"/>
      <c r="F7" s="41"/>
      <c r="G7" s="41"/>
      <c r="H7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Preços'!E23,IF(AND(Tabela8J5678910[[#This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7" s="43"/>
      <c r="J7" s="44"/>
      <c r="K7" s="41"/>
      <c r="L7" s="41"/>
      <c r="M7" s="41"/>
    </row>
    <row r="8" spans="1:30">
      <c r="B8" s="8">
        <v>0.35416666666666702</v>
      </c>
      <c r="C8" s="41" t="s">
        <v>27</v>
      </c>
      <c r="D8" s="41"/>
      <c r="E8" s="41"/>
      <c r="F8" s="41"/>
      <c r="G8" s="41"/>
      <c r="H8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Preços'!E24,IF(AND(Tabela8J5678910[[#This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8" s="43"/>
      <c r="J8" s="44"/>
      <c r="K8" s="41"/>
      <c r="L8" s="41"/>
      <c r="M8" s="41"/>
    </row>
    <row r="9" spans="1:30">
      <c r="B9" s="9">
        <v>0.36458333333333298</v>
      </c>
      <c r="C9" s="41" t="s">
        <v>27</v>
      </c>
      <c r="D9" s="41"/>
      <c r="E9" s="41"/>
      <c r="F9" s="41"/>
      <c r="G9" s="41"/>
      <c r="H9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Preços'!E25,IF(AND(Tabela8J5678910[[#This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9" s="43"/>
      <c r="J9" s="44"/>
      <c r="K9" s="41"/>
      <c r="L9" s="41"/>
      <c r="M9" s="41"/>
    </row>
    <row r="10" spans="1:30">
      <c r="B10" s="8">
        <v>0.375</v>
      </c>
      <c r="C10" s="41" t="s">
        <v>27</v>
      </c>
      <c r="D10" s="41"/>
      <c r="E10" s="41"/>
      <c r="F10" s="41"/>
      <c r="G10" s="41"/>
      <c r="H10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Preços'!E26,IF(AND(Tabela8J5678910[[#This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0" s="43"/>
      <c r="J10" s="44"/>
      <c r="K10" s="41"/>
      <c r="L10" s="41"/>
      <c r="M10" s="41"/>
    </row>
    <row r="11" spans="1:30">
      <c r="B11" s="9">
        <v>0.38541666666666702</v>
      </c>
      <c r="C11" s="41" t="s">
        <v>27</v>
      </c>
      <c r="D11" s="41"/>
      <c r="E11" s="41"/>
      <c r="F11" s="41"/>
      <c r="G11" s="41"/>
      <c r="H11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Preços'!E27,IF(AND(Tabela8J5678910[[#This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1" s="43"/>
      <c r="J11" s="44"/>
      <c r="K11" s="41"/>
      <c r="L11" s="41"/>
      <c r="M11" s="41"/>
    </row>
    <row r="12" spans="1:30">
      <c r="B12" s="8">
        <v>0.39583333333333298</v>
      </c>
      <c r="C12" s="41" t="s">
        <v>41</v>
      </c>
      <c r="D12" s="41">
        <v>85</v>
      </c>
      <c r="E12" s="41" t="s">
        <v>34</v>
      </c>
      <c r="F12" s="41" t="s">
        <v>35</v>
      </c>
      <c r="G12" s="41"/>
      <c r="H12" s="42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Preços'!E28,IF(AND(Tabela8J5678910[[#This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>800</v>
      </c>
      <c r="I12" s="43"/>
      <c r="J12" s="44">
        <v>65998154820</v>
      </c>
      <c r="K12" s="41" t="s">
        <v>32</v>
      </c>
      <c r="L12" s="41"/>
      <c r="M12" s="41"/>
    </row>
    <row r="13" spans="1:30">
      <c r="B13" s="9">
        <v>0.40625</v>
      </c>
      <c r="C13" s="41" t="s">
        <v>27</v>
      </c>
      <c r="D13" s="41"/>
      <c r="E13" s="41"/>
      <c r="F13" s="41"/>
      <c r="G13" s="41"/>
      <c r="H13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Preços'!E29,IF(AND(Tabela8J5678910[[#This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3" s="43"/>
      <c r="J13" s="44"/>
      <c r="K13" s="41"/>
      <c r="L13" s="41"/>
      <c r="M13" s="41"/>
    </row>
    <row r="14" spans="1:30">
      <c r="B14" s="8">
        <v>0.41666666666666702</v>
      </c>
      <c r="C14" s="41" t="s">
        <v>27</v>
      </c>
      <c r="D14" s="41"/>
      <c r="E14" s="41"/>
      <c r="F14" s="41"/>
      <c r="G14" s="41"/>
      <c r="H14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Preços'!E30,IF(AND(Tabela8J5678910[[#This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4" s="43"/>
      <c r="J14" s="44"/>
      <c r="K14" s="41"/>
      <c r="L14" s="41"/>
      <c r="M14" s="41"/>
    </row>
    <row r="15" spans="1:30">
      <c r="B15" s="9">
        <v>0.42708333333333298</v>
      </c>
      <c r="C15" s="41" t="s">
        <v>27</v>
      </c>
      <c r="D15" s="41"/>
      <c r="E15" s="41"/>
      <c r="F15" s="41"/>
      <c r="G15" s="41"/>
      <c r="H15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Preços'!E31,IF(AND(Tabela8J5678910[[#This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5" s="43"/>
      <c r="J15" s="44"/>
      <c r="K15" s="41"/>
      <c r="L15" s="41"/>
      <c r="M15" s="41"/>
    </row>
    <row r="16" spans="1:30">
      <c r="B16" s="8">
        <v>0.4375</v>
      </c>
      <c r="C16" s="41" t="s">
        <v>27</v>
      </c>
      <c r="D16" s="41"/>
      <c r="E16" s="41"/>
      <c r="F16" s="41"/>
      <c r="G16" s="41"/>
      <c r="H16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6" s="43"/>
      <c r="J16" s="44"/>
      <c r="K16" s="41"/>
      <c r="L16" s="41"/>
      <c r="M16" s="41"/>
    </row>
    <row r="17" spans="2:13">
      <c r="B17" s="9">
        <v>0.44791666666666702</v>
      </c>
      <c r="C17" s="41" t="s">
        <v>27</v>
      </c>
      <c r="D17" s="41"/>
      <c r="E17" s="41"/>
      <c r="F17" s="41"/>
      <c r="G17" s="41"/>
      <c r="H17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Preços'!E33,IF(AND(Tabela8J5678910[[#This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7" s="43"/>
      <c r="J17" s="44"/>
      <c r="K17" s="41"/>
      <c r="L17" s="41"/>
      <c r="M17" s="41"/>
    </row>
    <row r="18" spans="2:13">
      <c r="B18" s="8">
        <v>0.45833333333333298</v>
      </c>
      <c r="C18" s="41" t="s">
        <v>27</v>
      </c>
      <c r="D18" s="41"/>
      <c r="E18" s="41"/>
      <c r="F18" s="41"/>
      <c r="G18" s="41"/>
      <c r="H18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Preços'!E34,IF(AND(Tabela8J5678910[[#This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8" s="43"/>
      <c r="J18" s="44"/>
      <c r="K18" s="41"/>
      <c r="L18" s="41"/>
      <c r="M18" s="41"/>
    </row>
    <row r="19" spans="2:13">
      <c r="B19" s="9">
        <v>0.46875</v>
      </c>
      <c r="C19" s="41" t="s">
        <v>27</v>
      </c>
      <c r="D19" s="41"/>
      <c r="E19" s="41"/>
      <c r="F19" s="41"/>
      <c r="G19" s="41"/>
      <c r="H19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Preços'!E35,IF(AND(Tabela8J5678910[[#This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9" s="43"/>
      <c r="J19" s="44"/>
      <c r="K19" s="41"/>
      <c r="L19" s="41"/>
      <c r="M19" s="41"/>
    </row>
    <row r="20" spans="2:13">
      <c r="B20" s="8">
        <v>0.47916666666666702</v>
      </c>
      <c r="C20" s="41" t="s">
        <v>27</v>
      </c>
      <c r="D20" s="41"/>
      <c r="E20" s="41"/>
      <c r="F20" s="41"/>
      <c r="G20" s="41"/>
      <c r="H20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Preços'!E36,IF(AND(Tabela8J5678910[[#This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0" s="43"/>
      <c r="J20" s="44"/>
      <c r="K20" s="41"/>
      <c r="L20" s="41"/>
      <c r="M20" s="41"/>
    </row>
    <row r="21" spans="2:13">
      <c r="B21" s="9">
        <v>0.48958333333333298</v>
      </c>
      <c r="C21" s="41" t="s">
        <v>27</v>
      </c>
      <c r="D21" s="41"/>
      <c r="E21" s="41"/>
      <c r="F21" s="41"/>
      <c r="G21" s="41"/>
      <c r="H21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Preços'!E37,IF(AND(Tabela8J5678910[[#This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1" s="43"/>
      <c r="J21" s="44"/>
      <c r="K21" s="41"/>
      <c r="L21" s="41"/>
      <c r="M21" s="41"/>
    </row>
    <row r="22" spans="2:13">
      <c r="B22" s="8">
        <v>0.5</v>
      </c>
      <c r="C22" s="41" t="s">
        <v>27</v>
      </c>
      <c r="D22" s="41"/>
      <c r="E22" s="41"/>
      <c r="F22" s="41"/>
      <c r="G22" s="41"/>
      <c r="H22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Preços'!E38,IF(AND(Tabela8J5678910[[#This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2" s="43"/>
      <c r="J22" s="44"/>
      <c r="K22" s="41"/>
      <c r="L22" s="41"/>
      <c r="M22" s="41"/>
    </row>
    <row r="23" spans="2:13">
      <c r="B23" s="9">
        <v>0.51041666666666696</v>
      </c>
      <c r="C23" s="41" t="s">
        <v>27</v>
      </c>
      <c r="D23" s="41"/>
      <c r="E23" s="41"/>
      <c r="F23" s="41"/>
      <c r="G23" s="41"/>
      <c r="H23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Preços'!E39,IF(AND(Tabela8J5678910[[#This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3" s="43"/>
      <c r="J23" s="44"/>
      <c r="K23" s="41"/>
      <c r="L23" s="41"/>
      <c r="M23" s="41"/>
    </row>
    <row r="24" spans="2:13">
      <c r="B24" s="8">
        <v>0.52083333333333304</v>
      </c>
      <c r="C24" s="41" t="s">
        <v>27</v>
      </c>
      <c r="D24" s="41"/>
      <c r="E24" s="41"/>
      <c r="F24" s="41"/>
      <c r="G24" s="41"/>
      <c r="H24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Preços'!E40,IF(AND(Tabela8J5678910[[#This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4" s="43"/>
      <c r="J24" s="44"/>
      <c r="K24" s="41"/>
      <c r="L24" s="41"/>
      <c r="M24" s="41"/>
    </row>
    <row r="25" spans="2:13">
      <c r="B25" s="9">
        <v>0.53125</v>
      </c>
      <c r="C25" s="41" t="s">
        <v>27</v>
      </c>
      <c r="D25" s="41"/>
      <c r="E25" s="41"/>
      <c r="F25" s="41"/>
      <c r="G25" s="41"/>
      <c r="H25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Preços'!E41,IF(AND(Tabela8J5678910[[#This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5" s="43"/>
      <c r="J25" s="44"/>
      <c r="K25" s="41"/>
      <c r="L25" s="41"/>
      <c r="M25" s="41"/>
    </row>
    <row r="26" spans="2:13">
      <c r="B26" s="8">
        <v>0.54166666666666696</v>
      </c>
      <c r="C26" s="41" t="s">
        <v>27</v>
      </c>
      <c r="D26" s="41"/>
      <c r="E26" s="41"/>
      <c r="F26" s="41"/>
      <c r="G26" s="41"/>
      <c r="H26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6" s="43"/>
      <c r="J26" s="44"/>
      <c r="K26" s="41"/>
      <c r="L26" s="41"/>
      <c r="M26" s="41"/>
    </row>
    <row r="27" spans="2:13">
      <c r="B27" s="9">
        <v>0.55208333333333304</v>
      </c>
      <c r="C27" s="41" t="s">
        <v>27</v>
      </c>
      <c r="D27" s="41"/>
      <c r="E27" s="41"/>
      <c r="F27" s="41"/>
      <c r="G27" s="41"/>
      <c r="H27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Preços'!E43,IF(AND(Tabela8J5678910[[#This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7" s="43"/>
      <c r="J27" s="44"/>
      <c r="K27" s="41"/>
      <c r="L27" s="41"/>
      <c r="M27" s="41"/>
    </row>
    <row r="28" spans="2:13">
      <c r="B28" s="8">
        <v>0.5625</v>
      </c>
      <c r="C28" s="41" t="s">
        <v>27</v>
      </c>
      <c r="D28" s="41"/>
      <c r="E28" s="41"/>
      <c r="F28" s="41"/>
      <c r="G28" s="41"/>
      <c r="H28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Preços'!E44,IF(AND(Tabela8J5678910[[#This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8" s="43"/>
      <c r="J28" s="44"/>
      <c r="K28" s="41"/>
      <c r="L28" s="41"/>
      <c r="M28" s="41"/>
    </row>
    <row r="29" spans="2:13">
      <c r="B29" s="9">
        <v>0.57291666666666696</v>
      </c>
      <c r="C29" s="41" t="s">
        <v>27</v>
      </c>
      <c r="D29" s="41"/>
      <c r="E29" s="41"/>
      <c r="F29" s="41"/>
      <c r="G29" s="41"/>
      <c r="H29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Preços'!E45,IF(AND(Tabela8J5678910[[#This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9" s="43"/>
      <c r="J29" s="44"/>
      <c r="K29" s="41"/>
      <c r="L29" s="41"/>
      <c r="M29" s="41"/>
    </row>
    <row r="30" spans="2:13">
      <c r="B30" s="8">
        <v>0.58333333333333304</v>
      </c>
      <c r="C30" s="41"/>
      <c r="D30" s="41"/>
      <c r="E30" s="41"/>
      <c r="F30" s="41"/>
      <c r="G30" s="41"/>
      <c r="H30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Preços'!E46,IF(AND(Tabela8J5678910[[#This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0" s="43"/>
      <c r="J30" s="44"/>
      <c r="K30" s="41"/>
      <c r="L30" s="41"/>
      <c r="M30" s="41"/>
    </row>
    <row r="31" spans="2:13">
      <c r="B31" s="9">
        <v>0.59375</v>
      </c>
      <c r="C31" s="41"/>
      <c r="D31" s="41"/>
      <c r="E31" s="41"/>
      <c r="F31" s="41"/>
      <c r="G31" s="41"/>
      <c r="H31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Preços'!E47,IF(AND(Tabela8J5678910[[#This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1" s="43"/>
      <c r="J31" s="44"/>
      <c r="K31" s="41"/>
      <c r="L31" s="41"/>
      <c r="M31" s="41"/>
    </row>
    <row r="32" spans="2:13">
      <c r="B32" s="8">
        <v>0.60416666666666696</v>
      </c>
      <c r="C32" s="41"/>
      <c r="D32" s="41"/>
      <c r="E32" s="41"/>
      <c r="F32" s="41"/>
      <c r="G32" s="41"/>
      <c r="H32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Preços'!E48,IF(AND(Tabela8J5678910[[#This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2" s="43"/>
      <c r="J32" s="44"/>
      <c r="K32" s="41"/>
      <c r="L32" s="41"/>
      <c r="M32" s="41"/>
    </row>
    <row r="33" spans="2:13">
      <c r="B33" s="9">
        <v>0.61458333333333304</v>
      </c>
      <c r="C33" s="41"/>
      <c r="D33" s="41"/>
      <c r="E33" s="41"/>
      <c r="F33" s="41"/>
      <c r="G33" s="41"/>
      <c r="H33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Preços'!E49,IF(AND(Tabela8J5678910[[#This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3" s="43"/>
      <c r="J33" s="44"/>
      <c r="K33" s="41"/>
      <c r="L33" s="41"/>
      <c r="M33" s="41"/>
    </row>
    <row r="34" spans="2:13">
      <c r="B34" s="8">
        <v>0.625</v>
      </c>
      <c r="C34" s="41"/>
      <c r="D34" s="41"/>
      <c r="E34" s="41"/>
      <c r="F34" s="41"/>
      <c r="G34" s="41"/>
      <c r="H34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Preços'!E50,IF(AND(Tabela8J5678910[[#This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4" s="43"/>
      <c r="J34" s="44"/>
      <c r="K34" s="41"/>
      <c r="L34" s="41"/>
      <c r="M34" s="41"/>
    </row>
    <row r="35" spans="2:13">
      <c r="B35" s="9">
        <v>0.63541666666666696</v>
      </c>
      <c r="C35" s="41"/>
      <c r="D35" s="41"/>
      <c r="E35" s="41"/>
      <c r="F35" s="41"/>
      <c r="G35" s="41"/>
      <c r="H35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Preços'!E51,IF(AND(Tabela8J5678910[[#This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5" s="43"/>
      <c r="J35" s="44"/>
      <c r="K35" s="41"/>
      <c r="L35" s="41"/>
      <c r="M35" s="41"/>
    </row>
    <row r="36" spans="2:13">
      <c r="B36" s="8">
        <v>0.64583333333333404</v>
      </c>
      <c r="C36" s="41"/>
      <c r="D36" s="41"/>
      <c r="E36" s="41"/>
      <c r="F36" s="41"/>
      <c r="G36" s="41"/>
      <c r="H36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6" s="43"/>
      <c r="J36" s="44"/>
      <c r="K36" s="41"/>
      <c r="L36" s="41"/>
      <c r="M36" s="41"/>
    </row>
    <row r="37" spans="2:13">
      <c r="B37" s="9">
        <v>0.65625</v>
      </c>
      <c r="C37" s="41"/>
      <c r="D37" s="41"/>
      <c r="E37" s="41"/>
      <c r="F37" s="41"/>
      <c r="G37" s="41"/>
      <c r="H37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Preços'!E53,IF(AND(Tabela8J5678910[[#This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7" s="43"/>
      <c r="J37" s="44"/>
      <c r="K37" s="41"/>
      <c r="L37" s="41"/>
      <c r="M37" s="41"/>
    </row>
    <row r="38" spans="2:13">
      <c r="B38" s="8">
        <v>0.66666666666666696</v>
      </c>
      <c r="C38" s="41"/>
      <c r="D38" s="41"/>
      <c r="E38" s="41"/>
      <c r="F38" s="41"/>
      <c r="G38" s="41"/>
      <c r="H38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Preços'!E54,IF(AND(Tabela8J5678910[[#This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8" s="43"/>
      <c r="J38" s="44"/>
      <c r="K38" s="41"/>
      <c r="L38" s="41"/>
      <c r="M38" s="41"/>
    </row>
    <row r="39" spans="2:13">
      <c r="B39" s="9">
        <v>0.67708333333333404</v>
      </c>
      <c r="C39" s="41"/>
      <c r="D39" s="41"/>
      <c r="E39" s="41"/>
      <c r="F39" s="41"/>
      <c r="G39" s="41"/>
      <c r="H39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Preços'!E55,IF(AND(Tabela8J5678910[[#This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9" s="43"/>
      <c r="J39" s="44"/>
      <c r="K39" s="41"/>
      <c r="L39" s="41"/>
      <c r="M39" s="41"/>
    </row>
    <row r="40" spans="2:13">
      <c r="B40" s="8">
        <v>0.6875</v>
      </c>
      <c r="C40" s="41"/>
      <c r="D40" s="41"/>
      <c r="E40" s="41"/>
      <c r="F40" s="41"/>
      <c r="G40" s="41"/>
      <c r="H40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Preços'!E56,IF(AND(Tabela8J5678910[[#This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0" s="43"/>
      <c r="J40" s="44"/>
      <c r="K40" s="41"/>
      <c r="L40" s="41"/>
      <c r="M40" s="41"/>
    </row>
    <row r="41" spans="2:13">
      <c r="B41" s="9">
        <v>0.69791666666666696</v>
      </c>
      <c r="C41" s="41"/>
      <c r="D41" s="41"/>
      <c r="E41" s="41"/>
      <c r="F41" s="41"/>
      <c r="G41" s="41"/>
      <c r="H41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Preços'!E57,IF(AND(Tabela8J5678910[[#This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1" s="43"/>
      <c r="J41" s="44"/>
      <c r="K41" s="41"/>
      <c r="L41" s="41"/>
      <c r="M41" s="41"/>
    </row>
    <row r="42" spans="2:13">
      <c r="B42" s="8">
        <v>0.70833333333333404</v>
      </c>
      <c r="C42" s="41"/>
      <c r="D42" s="41"/>
      <c r="E42" s="41"/>
      <c r="F42" s="41"/>
      <c r="G42" s="41"/>
      <c r="H42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Preços'!E58,IF(AND(Tabela8J5678910[[#This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2" s="43"/>
      <c r="J42" s="44"/>
      <c r="K42" s="41"/>
      <c r="L42" s="41"/>
      <c r="M42" s="41"/>
    </row>
    <row r="43" spans="2:13">
      <c r="B43" s="9">
        <v>0.71875</v>
      </c>
      <c r="C43" s="41"/>
      <c r="D43" s="41"/>
      <c r="E43" s="41"/>
      <c r="F43" s="41"/>
      <c r="G43" s="41"/>
      <c r="H43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Preços'!E59,IF(AND(Tabela8J5678910[[#This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3" s="43"/>
      <c r="J43" s="44"/>
      <c r="K43" s="41"/>
      <c r="L43" s="41"/>
      <c r="M43" s="41"/>
    </row>
    <row r="44" spans="2:13">
      <c r="B44" s="8">
        <v>0.72916666666666696</v>
      </c>
      <c r="C44" s="41"/>
      <c r="D44" s="41"/>
      <c r="E44" s="41"/>
      <c r="F44" s="41"/>
      <c r="G44" s="41"/>
      <c r="H44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Preços'!E60,IF(AND(Tabela8J5678910[[#This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4" s="43"/>
      <c r="J44" s="44"/>
      <c r="K44" s="41"/>
      <c r="L44" s="41"/>
      <c r="M44" s="41"/>
    </row>
    <row r="45" spans="2:13">
      <c r="B45" s="9">
        <v>0.73958333333333404</v>
      </c>
      <c r="C45" s="41"/>
      <c r="D45" s="41"/>
      <c r="E45" s="41"/>
      <c r="F45" s="41"/>
      <c r="G45" s="41"/>
      <c r="H45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Preços'!E61,IF(AND(Tabela8J5678910[[#This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5" s="43"/>
      <c r="J45" s="44"/>
      <c r="K45" s="41"/>
      <c r="L45" s="41"/>
      <c r="M45" s="41"/>
    </row>
    <row r="46" spans="2:13">
      <c r="B46" s="8">
        <v>0.75</v>
      </c>
      <c r="C46" s="41"/>
      <c r="D46" s="41"/>
      <c r="E46" s="41"/>
      <c r="F46" s="41"/>
      <c r="G46" s="41"/>
      <c r="H46" s="4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6" s="43"/>
      <c r="J46" s="44"/>
      <c r="K46" s="41"/>
      <c r="L46" s="41"/>
      <c r="M46" s="41"/>
    </row>
    <row r="47" spans="2:13">
      <c r="C47">
        <f>SUBTOTAL(103,Tabela8J5678910[NOME])</f>
        <v>24</v>
      </c>
    </row>
  </sheetData>
  <sheetProtection sheet="1" sort="0" autoFilter="0"/>
  <conditionalFormatting sqref="K6:L46">
    <cfRule type="containsText" dxfId="363" priority="1" operator="containsText" text="Não confirmado">
      <formula>NOT(ISERROR(SEARCH("Não confirmado",K6)))</formula>
    </cfRule>
    <cfRule type="containsText" dxfId="362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AD47"/>
  <sheetViews>
    <sheetView showGridLines="0" showRowColHeaders="0" zoomScale="80" zoomScaleNormal="80" workbookViewId="0">
      <pane xSplit="2" ySplit="5" topLeftCell="E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5">
        <v>26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45042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6" t="str">
        <f>IF(Tabela8J56789[[#This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Preços'!E23,IF(AND(Tabela8J56789[[#This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7" t="str">
        <f>IF(Tabela8J56789[[#This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Preços'!E24,IF(AND(Tabela8J56789[[#This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8" t="str">
        <f>IF(Tabela8J56789[[#This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Preços'!E25,IF(AND(Tabela8J56789[[#This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9" t="str">
        <f>IF(Tabela8J56789[[#This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 t="s">
        <v>74</v>
      </c>
      <c r="D10" s="12">
        <v>49</v>
      </c>
      <c r="E10" s="12" t="s">
        <v>34</v>
      </c>
      <c r="F10" s="12" t="s">
        <v>31</v>
      </c>
      <c r="G10" s="12"/>
      <c r="H10" s="10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Preços'!E26,IF(AND(Tabela8J56789[[#This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>1500</v>
      </c>
      <c r="I10" t="str">
        <f>IF(Tabela8J56789[[#This Row],[EXAME]]&lt;&gt;"","Dra. Joizeanne","")</f>
        <v>Dra. Joizeanne</v>
      </c>
      <c r="J10" s="13">
        <v>65996226100</v>
      </c>
      <c r="K10" s="12"/>
      <c r="L10" s="12"/>
      <c r="M10" s="12"/>
    </row>
    <row r="11" spans="1:30">
      <c r="B11" s="9">
        <v>0.38541666666666702</v>
      </c>
      <c r="C11" s="50" t="s">
        <v>75</v>
      </c>
      <c r="D11" s="12">
        <v>49</v>
      </c>
      <c r="E11" s="12" t="s">
        <v>30</v>
      </c>
      <c r="F11" s="12" t="s">
        <v>31</v>
      </c>
      <c r="G11" s="12"/>
      <c r="H11" s="10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Preços'!E27,IF(AND(Tabela8J56789[[#This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>300</v>
      </c>
      <c r="I11" t="str">
        <f>IF(Tabela8J56789[[#This Row],[EXAME]]&lt;&gt;"","Dra. Joizeanne","")</f>
        <v>Dra. Joizeanne</v>
      </c>
      <c r="J11" s="13">
        <v>65999212420</v>
      </c>
      <c r="K11" s="12"/>
      <c r="L11" s="12"/>
      <c r="M11" s="12"/>
    </row>
    <row r="12" spans="1:30">
      <c r="B12" s="8">
        <v>0.39583333333333298</v>
      </c>
      <c r="C12" s="12" t="s">
        <v>76</v>
      </c>
      <c r="D12" s="12">
        <v>19</v>
      </c>
      <c r="E12" s="12" t="s">
        <v>30</v>
      </c>
      <c r="F12" s="12" t="s">
        <v>31</v>
      </c>
      <c r="G12" s="12"/>
      <c r="H12" s="10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Preços'!E28,IF(AND(Tabela8J56789[[#This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>300</v>
      </c>
      <c r="I12" t="str">
        <f>IF(Tabela8J56789[[#This Row],[EXAME]]&lt;&gt;"","Dra. Joizeanne","")</f>
        <v>Dra. Joizeanne</v>
      </c>
      <c r="J12" s="13">
        <v>65999284461</v>
      </c>
      <c r="K12" s="12"/>
      <c r="L12" s="12"/>
      <c r="M12" s="12"/>
    </row>
    <row r="13" spans="1:30">
      <c r="B13" s="9">
        <v>0.40625</v>
      </c>
      <c r="C13" s="12" t="s">
        <v>77</v>
      </c>
      <c r="D13" s="12">
        <v>19</v>
      </c>
      <c r="E13" s="12" t="s">
        <v>30</v>
      </c>
      <c r="F13" s="12" t="s">
        <v>31</v>
      </c>
      <c r="G13" s="12"/>
      <c r="H13" s="10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Preços'!E29,IF(AND(Tabela8J56789[[#This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>300</v>
      </c>
      <c r="I13" t="str">
        <f>IF(Tabela8J56789[[#This Row],[EXAME]]&lt;&gt;"","Dra. Joizeanne","")</f>
        <v>Dra. Joizeanne</v>
      </c>
      <c r="J13" s="13">
        <v>65996418198</v>
      </c>
      <c r="K13" s="12"/>
      <c r="L13" s="12"/>
      <c r="M13" s="12"/>
    </row>
    <row r="14" spans="1:30">
      <c r="B14" s="8">
        <v>0.41666666666666702</v>
      </c>
      <c r="C14" s="12" t="s">
        <v>78</v>
      </c>
      <c r="D14" s="12"/>
      <c r="E14" s="12" t="s">
        <v>30</v>
      </c>
      <c r="F14" s="12"/>
      <c r="G14" s="12"/>
      <c r="H14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Preços'!E30,IF(AND(Tabela8J56789[[#This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4" t="str">
        <f>IF(Tabela8J56789[[#This Row],[EXAME]]&lt;&gt;"","Dra. Joizeanne","")</f>
        <v>Dra. Joizeanne</v>
      </c>
      <c r="J14" s="13"/>
      <c r="K14" s="12"/>
      <c r="L14" s="12"/>
      <c r="M14" s="12"/>
    </row>
    <row r="15" spans="1:30">
      <c r="B15" s="9">
        <v>0.42708333333333298</v>
      </c>
      <c r="C15" s="12" t="s">
        <v>79</v>
      </c>
      <c r="D15" s="12">
        <v>36</v>
      </c>
      <c r="E15" s="12" t="s">
        <v>30</v>
      </c>
      <c r="F15" s="12" t="s">
        <v>31</v>
      </c>
      <c r="G15" s="12"/>
      <c r="H15" s="10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Preços'!E31,IF(AND(Tabela8J56789[[#This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>300</v>
      </c>
      <c r="I15" t="str">
        <f>IF(Tabela8J56789[[#This Row],[EXAME]]&lt;&gt;"","Dra. Joizeanne","")</f>
        <v>Dra. Joizeanne</v>
      </c>
      <c r="J15" s="13">
        <v>65999914421</v>
      </c>
      <c r="K15" s="12"/>
      <c r="L15" s="12"/>
      <c r="M15" s="12"/>
    </row>
    <row r="16" spans="1:30">
      <c r="B16" s="8">
        <v>0.4375</v>
      </c>
      <c r="C16" s="12" t="s">
        <v>80</v>
      </c>
      <c r="D16" s="12">
        <v>56</v>
      </c>
      <c r="E16" s="12" t="s">
        <v>34</v>
      </c>
      <c r="F16" s="12" t="s">
        <v>35</v>
      </c>
      <c r="G16" s="12"/>
      <c r="H16" s="10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>800</v>
      </c>
      <c r="I16" t="str">
        <f>IF(Tabela8J56789[[#This Row],[EXAME]]&lt;&gt;"","Dra. Joizeanne","")</f>
        <v>Dra. Joizeanne</v>
      </c>
      <c r="J16" s="13">
        <v>65981748488</v>
      </c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Preços'!E33,IF(AND(Tabela8J56789[[#This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7" t="str">
        <f>IF(Tabela8J56789[[#This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Preços'!E34,IF(AND(Tabela8J56789[[#This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8" t="str">
        <f>IF(Tabela8J56789[[#This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Preços'!E35,IF(AND(Tabela8J56789[[#This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9" t="str">
        <f>IF(Tabela8J56789[[#This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Preços'!E36,IF(AND(Tabela8J56789[[#This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0" t="str">
        <f>IF(Tabela8J56789[[#This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Preços'!E37,IF(AND(Tabela8J56789[[#This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1" t="str">
        <f>IF(Tabela8J56789[[#This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Preços'!E38,IF(AND(Tabela8J56789[[#This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2" t="str">
        <f>IF(Tabela8J56789[[#This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Preços'!E39,IF(AND(Tabela8J56789[[#This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3" t="str">
        <f>IF(Tabela8J56789[[#This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Preços'!E40,IF(AND(Tabela8J56789[[#This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4" t="str">
        <f>IF(Tabela8J56789[[#This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Preços'!E41,IF(AND(Tabela8J56789[[#This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5" t="str">
        <f>IF(Tabela8J56789[[#This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6" t="str">
        <f>IF(Tabela8J56789[[#This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Preços'!E43,IF(AND(Tabela8J56789[[#This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7" t="str">
        <f>IF(Tabela8J56789[[#This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Preços'!E44,IF(AND(Tabela8J56789[[#This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8" t="str">
        <f>IF(Tabela8J56789[[#This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Preços'!E45,IF(AND(Tabela8J56789[[#This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9" t="str">
        <f>IF(Tabela8J56789[[#This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Preços'!E46,IF(AND(Tabela8J56789[[#This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0" t="str">
        <f>IF(Tabela8J56789[[#This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Preços'!E47,IF(AND(Tabela8J56789[[#This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1" t="str">
        <f>IF(Tabela8J56789[[#This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Preços'!E48,IF(AND(Tabela8J56789[[#This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2" t="str">
        <f>IF(Tabela8J56789[[#This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Preços'!E49,IF(AND(Tabela8J56789[[#This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3" t="str">
        <f>IF(Tabela8J56789[[#This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Preços'!E50,IF(AND(Tabela8J56789[[#This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4" t="str">
        <f>IF(Tabela8J56789[[#This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Preços'!E51,IF(AND(Tabela8J56789[[#This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5" t="str">
        <f>IF(Tabela8J56789[[#This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6" t="str">
        <f>IF(Tabela8J56789[[#This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Preços'!E53,IF(AND(Tabela8J56789[[#This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7" t="str">
        <f>IF(Tabela8J56789[[#This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Preços'!E54,IF(AND(Tabela8J56789[[#This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8" t="str">
        <f>IF(Tabela8J56789[[#This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Preços'!E55,IF(AND(Tabela8J56789[[#This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9" t="str">
        <f>IF(Tabela8J56789[[#This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Preços'!E56,IF(AND(Tabela8J56789[[#This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0" t="str">
        <f>IF(Tabela8J56789[[#This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Preços'!E57,IF(AND(Tabela8J56789[[#This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1" t="str">
        <f>IF(Tabela8J56789[[#This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Preços'!E58,IF(AND(Tabela8J56789[[#This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2" t="str">
        <f>IF(Tabela8J56789[[#This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Preços'!E59,IF(AND(Tabela8J56789[[#This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3" t="str">
        <f>IF(Tabela8J56789[[#This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Preços'!E60,IF(AND(Tabela8J56789[[#This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4" t="str">
        <f>IF(Tabela8J56789[[#This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Preços'!E61,IF(AND(Tabela8J56789[[#This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5" t="str">
        <f>IF(Tabela8J56789[[#This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6" t="str">
        <f>IF(Tabela8J56789[[#This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SUBTOTAL(103,Tabela8J56789[NOME])</f>
        <v>7</v>
      </c>
    </row>
  </sheetData>
  <sheetProtection sheet="1" sort="0" autoFilter="0"/>
  <conditionalFormatting sqref="K6:L46">
    <cfRule type="containsText" dxfId="347" priority="1" operator="containsText" text="Não confirmado">
      <formula>NOT(ISERROR(SEARCH("Não confirmado",K6)))</formula>
    </cfRule>
    <cfRule type="containsText" dxfId="34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D47"/>
  <sheetViews>
    <sheetView showGridLines="0" showRowColHeaders="0" zoomScale="80" zoomScaleNormal="80" workbookViewId="0">
      <pane xSplit="2" ySplit="5" topLeftCell="F29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6">
        <v>3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45019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 t="s">
        <v>27</v>
      </c>
      <c r="D6" s="12"/>
      <c r="E6" s="12"/>
      <c r="F6" s="12"/>
      <c r="G6" s="12"/>
      <c r="H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6" t="str">
        <f>IF(Tabela8J14383940[[#This Row],[EXAME]]&lt;&gt;"","Dra. Joizeanne","")</f>
        <v/>
      </c>
      <c r="J6" s="13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Preços'!E23,IF(AND(Tabela8J14383940[[#This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7" t="str">
        <f>IF(Tabela8J14383940[[#This Row],[EXAME]]&lt;&gt;"","Dra. Joizeanne","")</f>
        <v/>
      </c>
      <c r="J7" s="13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Preços'!E24,IF(AND(Tabela8J14383940[[#This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8" t="str">
        <f>IF(Tabela8J14383940[[#This Row],[EXAME]]&lt;&gt;"","Dra. Joizeanne","")</f>
        <v/>
      </c>
      <c r="J8" s="13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Preços'!E25,IF(AND(Tabela8J14383940[[#This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9" t="str">
        <f>IF(Tabela8J14383940[[#This Row],[EXAME]]&lt;&gt;"","Dra. Joizeanne","")</f>
        <v/>
      </c>
      <c r="J9" s="13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Preços'!E26,IF(AND(Tabela8J14383940[[#This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0" t="str">
        <f>IF(Tabela8J14383940[[#This Row],[EXAME]]&lt;&gt;"","Dra. Joizeanne","")</f>
        <v/>
      </c>
      <c r="J10" s="13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Preços'!E27,IF(AND(Tabela8J14383940[[#This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1" t="str">
        <f>IF(Tabela8J14383940[[#This Row],[EXAME]]&lt;&gt;"","Dra. Joizeanne","")</f>
        <v/>
      </c>
      <c r="J11" s="13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Preços'!E28,IF(AND(Tabela8J14383940[[#This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2" t="str">
        <f>IF(Tabela8J14383940[[#This Row],[EXAME]]&lt;&gt;"","Dra. Joizeanne","")</f>
        <v/>
      </c>
      <c r="J12" s="13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Preços'!E29,IF(AND(Tabela8J14383940[[#This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3" t="str">
        <f>IF(Tabela8J14383940[[#This Row],[EXAME]]&lt;&gt;"","Dra. Joizeanne","")</f>
        <v/>
      </c>
      <c r="J13" s="13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Preços'!E30,IF(AND(Tabela8J14383940[[#This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4" t="str">
        <f>IF(Tabela8J14383940[[#This Row],[EXAME]]&lt;&gt;"","Dra. Joizeanne","")</f>
        <v/>
      </c>
      <c r="J14" s="13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Preços'!E31,IF(AND(Tabela8J14383940[[#This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5" t="str">
        <f>IF(Tabela8J14383940[[#This Row],[EXAME]]&lt;&gt;"","Dra. Joizeanne","")</f>
        <v/>
      </c>
      <c r="J15" s="13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6" t="str">
        <f>IF(Tabela8J14383940[[#This Row],[EXAME]]&lt;&gt;"","Dra. Joizeanne","")</f>
        <v/>
      </c>
      <c r="J16" s="13"/>
    </row>
    <row r="17" spans="2:10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Preços'!E33,IF(AND(Tabela8J14383940[[#This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7" t="str">
        <f>IF(Tabela8J14383940[[#This Row],[EXAME]]&lt;&gt;"","Dra. Joizeanne","")</f>
        <v/>
      </c>
      <c r="J17" s="13"/>
    </row>
    <row r="18" spans="2:10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Preços'!E34,IF(AND(Tabela8J14383940[[#This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8" t="str">
        <f>IF(Tabela8J14383940[[#This Row],[EXAME]]&lt;&gt;"","Dra. Joizeanne","")</f>
        <v/>
      </c>
      <c r="J18" s="13"/>
    </row>
    <row r="19" spans="2:10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Preços'!E35,IF(AND(Tabela8J14383940[[#This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9" t="str">
        <f>IF(Tabela8J14383940[[#This Row],[EXAME]]&lt;&gt;"","Dra. Joizeanne","")</f>
        <v/>
      </c>
      <c r="J19" s="13"/>
    </row>
    <row r="20" spans="2:10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Preços'!E36,IF(AND(Tabela8J14383940[[#This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0" t="str">
        <f>IF(Tabela8J14383940[[#This Row],[EXAME]]&lt;&gt;"","Dra. Joizeanne","")</f>
        <v/>
      </c>
      <c r="J20" s="13"/>
    </row>
    <row r="21" spans="2:10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Preços'!E37,IF(AND(Tabela8J14383940[[#This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1" t="str">
        <f>IF(Tabela8J14383940[[#This Row],[EXAME]]&lt;&gt;"","Dra. Joizeanne","")</f>
        <v/>
      </c>
      <c r="J21" s="13"/>
    </row>
    <row r="22" spans="2:10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Preços'!E38,IF(AND(Tabela8J14383940[[#This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2" t="str">
        <f>IF(Tabela8J14383940[[#This Row],[EXAME]]&lt;&gt;"","Dra. Joizeanne","")</f>
        <v/>
      </c>
      <c r="J22" s="13"/>
    </row>
    <row r="23" spans="2:10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Preços'!E39,IF(AND(Tabela8J14383940[[#This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3" t="str">
        <f>IF(Tabela8J14383940[[#This Row],[EXAME]]&lt;&gt;"","Dra. Joizeanne","")</f>
        <v/>
      </c>
      <c r="J23" s="13"/>
    </row>
    <row r="24" spans="2:10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Preços'!E40,IF(AND(Tabela8J14383940[[#This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4" t="str">
        <f>IF(Tabela8J14383940[[#This Row],[EXAME]]&lt;&gt;"","Dra. Joizeanne","")</f>
        <v/>
      </c>
      <c r="J24" s="13"/>
    </row>
    <row r="25" spans="2:10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Preços'!E41,IF(AND(Tabela8J14383940[[#This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5" t="str">
        <f>IF(Tabela8J14383940[[#This Row],[EXAME]]&lt;&gt;"","Dra. Joizeanne","")</f>
        <v/>
      </c>
      <c r="J25" s="13"/>
    </row>
    <row r="26" spans="2:10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6" t="str">
        <f>IF(Tabela8J14383940[[#This Row],[EXAME]]&lt;&gt;"","Dra. Joizeanne","")</f>
        <v/>
      </c>
      <c r="J26" s="13"/>
    </row>
    <row r="27" spans="2:10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Preços'!E43,IF(AND(Tabela8J14383940[[#This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7" t="str">
        <f>IF(Tabela8J14383940[[#This Row],[EXAME]]&lt;&gt;"","Dra. Joizeanne","")</f>
        <v/>
      </c>
      <c r="J27" s="13"/>
    </row>
    <row r="28" spans="2:10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Preços'!E44,IF(AND(Tabela8J14383940[[#This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8" t="str">
        <f>IF(Tabela8J14383940[[#This Row],[EXAME]]&lt;&gt;"","Dra. Joizeanne","")</f>
        <v/>
      </c>
      <c r="J28" s="13"/>
    </row>
    <row r="29" spans="2:10">
      <c r="B29" s="9">
        <v>0.57291666666666696</v>
      </c>
      <c r="C29" s="12" t="s">
        <v>27</v>
      </c>
      <c r="D29" s="12"/>
      <c r="E29" s="12"/>
      <c r="F29" s="12"/>
      <c r="G29" s="12"/>
      <c r="H29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Preços'!E45,IF(AND(Tabela8J14383940[[#This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9" t="str">
        <f>IF(Tabela8J14383940[[#This Row],[EXAME]]&lt;&gt;"","Dra. Joizeanne","")</f>
        <v/>
      </c>
      <c r="J29" s="13"/>
    </row>
    <row r="30" spans="2:10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Preços'!E46,IF(AND(Tabela8J14383940[[#This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0" t="str">
        <f>IF(Tabela8J14383940[[#This Row],[EXAME]]&lt;&gt;"","Dra. Joizeanne","")</f>
        <v/>
      </c>
      <c r="J30" s="13"/>
    </row>
    <row r="31" spans="2:10">
      <c r="B31" s="9">
        <v>0.59375</v>
      </c>
      <c r="C31" s="12" t="s">
        <v>27</v>
      </c>
      <c r="D31" s="12"/>
      <c r="E31" s="12"/>
      <c r="F31" s="12"/>
      <c r="G31" s="12"/>
      <c r="H31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Preços'!E47,IF(AND(Tabela8J14383940[[#This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1" t="str">
        <f>IF(Tabela8J14383940[[#This Row],[EXAME]]&lt;&gt;"","Dra. Joizeanne","")</f>
        <v/>
      </c>
      <c r="J31" s="13"/>
    </row>
    <row r="32" spans="2:10">
      <c r="B32" s="8">
        <v>0.60416666666666696</v>
      </c>
      <c r="C32" s="12" t="s">
        <v>27</v>
      </c>
      <c r="D32" s="12"/>
      <c r="E32" s="12"/>
      <c r="F32" s="12"/>
      <c r="G32" s="12"/>
      <c r="H32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Preços'!E48,IF(AND(Tabela8J14383940[[#This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2" t="str">
        <f>IF(Tabela8J14383940[[#This Row],[EXAME]]&lt;&gt;"","Dra. Joizeanne","")</f>
        <v/>
      </c>
      <c r="J32" s="13"/>
    </row>
    <row r="33" spans="2:13">
      <c r="B33" s="9">
        <v>0.61458333333333304</v>
      </c>
      <c r="C33" s="12" t="s">
        <v>27</v>
      </c>
      <c r="D33" s="12"/>
      <c r="E33" s="12"/>
      <c r="F33" s="12"/>
      <c r="G33" s="12"/>
      <c r="H33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Preços'!E49,IF(AND(Tabela8J14383940[[#This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3" t="str">
        <f>IF(Tabela8J14383940[[#This Row],[EXAME]]&lt;&gt;"","Dra. Joizeanne","")</f>
        <v/>
      </c>
      <c r="J33" s="13"/>
    </row>
    <row r="34" spans="2:13">
      <c r="B34" s="8">
        <v>0.625</v>
      </c>
      <c r="C34" s="12" t="s">
        <v>27</v>
      </c>
      <c r="D34" s="12"/>
      <c r="E34" s="12"/>
      <c r="F34" s="12"/>
      <c r="G34" s="12"/>
      <c r="H34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Preços'!E50,IF(AND(Tabela8J14383940[[#This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4" t="str">
        <f>IF(Tabela8J14383940[[#This Row],[EXAME]]&lt;&gt;"","Dra. Joizeanne","")</f>
        <v/>
      </c>
      <c r="J34" s="13"/>
    </row>
    <row r="35" spans="2:13">
      <c r="B35" s="9">
        <v>0.63541666666666696</v>
      </c>
      <c r="C35" s="12" t="s">
        <v>27</v>
      </c>
      <c r="D35" s="12"/>
      <c r="E35" s="12"/>
      <c r="F35" s="12"/>
      <c r="G35" s="12"/>
      <c r="H35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Preços'!E51,IF(AND(Tabela8J14383940[[#This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5" t="str">
        <f>IF(Tabela8J14383940[[#This Row],[EXAME]]&lt;&gt;"","Dra. Joizeanne","")</f>
        <v/>
      </c>
      <c r="J35" s="13"/>
    </row>
    <row r="36" spans="2:13">
      <c r="B36" s="8">
        <v>0.64583333333333404</v>
      </c>
      <c r="C36" s="12" t="s">
        <v>27</v>
      </c>
      <c r="D36" s="12"/>
      <c r="E36" s="12"/>
      <c r="F36" s="12"/>
      <c r="G36" s="12"/>
      <c r="H3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6" t="str">
        <f>IF(Tabela8J14383940[[#This Row],[EXAME]]&lt;&gt;"","Dra. Joizeanne","")</f>
        <v/>
      </c>
      <c r="J36" s="13"/>
    </row>
    <row r="37" spans="2:13">
      <c r="B37" s="9">
        <v>0.65625</v>
      </c>
      <c r="C37" s="12" t="s">
        <v>27</v>
      </c>
      <c r="D37" s="12"/>
      <c r="E37" s="12"/>
      <c r="F37" s="12"/>
      <c r="G37" s="12"/>
      <c r="H37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Preços'!E53,IF(AND(Tabela8J14383940[[#This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7" t="str">
        <f>IF(Tabela8J14383940[[#This Row],[EXAME]]&lt;&gt;"","Dra. Joizeanne","")</f>
        <v/>
      </c>
      <c r="J37" s="13"/>
    </row>
    <row r="38" spans="2:13">
      <c r="B38" s="8">
        <v>0.66666666666666696</v>
      </c>
      <c r="C38" s="12" t="s">
        <v>27</v>
      </c>
      <c r="D38" s="12"/>
      <c r="E38" s="12"/>
      <c r="F38" s="12"/>
      <c r="G38" s="12"/>
      <c r="H38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Preços'!E54,IF(AND(Tabela8J14383940[[#This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8" t="str">
        <f>IF(Tabela8J14383940[[#This Row],[EXAME]]&lt;&gt;"","Dra. Joizeanne","")</f>
        <v/>
      </c>
      <c r="J38" s="13"/>
    </row>
    <row r="39" spans="2:13">
      <c r="B39" s="9">
        <v>0.67708333333333404</v>
      </c>
      <c r="C39" s="12" t="s">
        <v>27</v>
      </c>
      <c r="D39" s="12"/>
      <c r="E39" s="12"/>
      <c r="F39" s="12"/>
      <c r="G39" s="12"/>
      <c r="H39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Preços'!E55,IF(AND(Tabela8J14383940[[#This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9" t="str">
        <f>IF(Tabela8J14383940[[#This Row],[EXAME]]&lt;&gt;"","Dra. Joizeanne","")</f>
        <v/>
      </c>
      <c r="J39" s="13"/>
    </row>
    <row r="40" spans="2:13">
      <c r="B40" s="8">
        <v>0.6875</v>
      </c>
      <c r="C40" s="12" t="s">
        <v>27</v>
      </c>
      <c r="D40" s="12"/>
      <c r="E40" s="12"/>
      <c r="F40" s="12"/>
      <c r="G40" s="12"/>
      <c r="H40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Preços'!E56,IF(AND(Tabela8J14383940[[#This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0" t="str">
        <f>IF(Tabela8J14383940[[#This Row],[EXAME]]&lt;&gt;"","Dra. Joizeanne","")</f>
        <v/>
      </c>
      <c r="J40" s="13"/>
    </row>
    <row r="41" spans="2:13">
      <c r="B41" s="9">
        <v>0.69791666666666696</v>
      </c>
      <c r="C41" s="12" t="s">
        <v>27</v>
      </c>
      <c r="D41" s="12"/>
      <c r="E41" s="12"/>
      <c r="F41" s="12"/>
      <c r="G41" s="12"/>
      <c r="H41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Preços'!E57,IF(AND(Tabela8J14383940[[#This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1" t="str">
        <f>IF(Tabela8J14383940[[#This Row],[EXAME]]&lt;&gt;"","Dra. Joizeanne","")</f>
        <v/>
      </c>
      <c r="J41" s="13"/>
    </row>
    <row r="42" spans="2:13">
      <c r="B42" s="8">
        <v>0.70833333333333404</v>
      </c>
      <c r="C42" s="12" t="s">
        <v>27</v>
      </c>
      <c r="D42" s="12"/>
      <c r="E42" s="12"/>
      <c r="F42" s="12"/>
      <c r="G42" s="12"/>
      <c r="H42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Preços'!E58,IF(AND(Tabela8J14383940[[#This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2" t="str">
        <f>IF(Tabela8J14383940[[#This Row],[EXAME]]&lt;&gt;"","Dra. Joizeanne","")</f>
        <v/>
      </c>
      <c r="J42" s="13"/>
    </row>
    <row r="43" spans="2:13">
      <c r="B43" s="9">
        <v>0.71875</v>
      </c>
      <c r="C43" s="12" t="s">
        <v>27</v>
      </c>
      <c r="D43" s="12"/>
      <c r="E43" s="12"/>
      <c r="F43" s="12"/>
      <c r="G43" s="12"/>
      <c r="H43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Preços'!E59,IF(AND(Tabela8J14383940[[#This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3" t="str">
        <f>IF(Tabela8J14383940[[#This Row],[EXAME]]&lt;&gt;"","Dra. Joizeanne","")</f>
        <v/>
      </c>
      <c r="J43" s="13"/>
    </row>
    <row r="44" spans="2:13">
      <c r="B44" s="8">
        <v>0.72916666666666696</v>
      </c>
      <c r="C44" s="12" t="s">
        <v>27</v>
      </c>
      <c r="D44" s="12"/>
      <c r="E44" s="12"/>
      <c r="F44" s="12"/>
      <c r="G44" s="12"/>
      <c r="H44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Preços'!E60,IF(AND(Tabela8J14383940[[#This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4" t="str">
        <f>IF(Tabela8J14383940[[#This Row],[EXAME]]&lt;&gt;"","Dra. Joizeanne","")</f>
        <v/>
      </c>
      <c r="J44" s="13"/>
    </row>
    <row r="45" spans="2:13">
      <c r="B45" s="9">
        <v>0.73958333333333404</v>
      </c>
      <c r="C45" s="12" t="s">
        <v>27</v>
      </c>
      <c r="D45" s="12"/>
      <c r="E45" s="12"/>
      <c r="F45" s="12"/>
      <c r="G45" s="12"/>
      <c r="H45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Preços'!E61,IF(AND(Tabela8J14383940[[#This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5" t="str">
        <f>IF(Tabela8J14383940[[#This Row],[EXAME]]&lt;&gt;"","Dra. Joizeanne","")</f>
        <v/>
      </c>
      <c r="J45" s="13"/>
    </row>
    <row r="46" spans="2:13">
      <c r="B46" s="8">
        <v>0.75</v>
      </c>
      <c r="C46" s="12" t="s">
        <v>27</v>
      </c>
      <c r="D46" s="12"/>
      <c r="E46" s="12"/>
      <c r="F46" s="12"/>
      <c r="G46" s="12"/>
      <c r="H4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6" t="str">
        <f>IF(Tabela8J14383940[[#This Row],[EXAME]]&lt;&gt;"","Dra. Joizeanne","")</f>
        <v/>
      </c>
      <c r="J46" s="13"/>
    </row>
    <row r="47" spans="2:13">
      <c r="C47">
        <f>SUBTOTAL(103,Tabela8J14383940[NOME])</f>
        <v>41</v>
      </c>
      <c r="J47"/>
      <c r="K47"/>
      <c r="L47"/>
      <c r="M47"/>
    </row>
  </sheetData>
  <sheetProtection sheet="1" sort="0" autoFilter="0"/>
  <conditionalFormatting sqref="K6:L46">
    <cfRule type="containsText" dxfId="603" priority="1" operator="containsText" text="Não confirmado">
      <formula>NOT(ISERROR(SEARCH("Não confirmado",K6)))</formula>
    </cfRule>
    <cfRule type="containsText" dxfId="602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25" right="0.25" top="0.75" bottom="0.75" header="0.3" footer="0.3"/>
  <pageSetup paperSize="5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AD47"/>
  <sheetViews>
    <sheetView showGridLines="0" showRowColHeaders="0" zoomScale="80" zoomScaleNormal="80" workbookViewId="0">
      <pane xSplit="2" ySplit="5" topLeftCell="E17" activePane="bottomRight" state="frozen"/>
      <selection pane="topRight" activeCell="H6" sqref="H6"/>
      <selection pane="bottomLeft" activeCell="H6" sqref="H6"/>
      <selection pane="bottomRight" activeCell="C6" sqref="C6:C32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5">
        <v>27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45043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 t="s">
        <v>27</v>
      </c>
      <c r="D6" s="12"/>
      <c r="E6" s="12"/>
      <c r="F6" s="12"/>
      <c r="G6" s="12"/>
      <c r="H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6" t="str">
        <f>IF(Tabela8J567891011[[#This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7" t="str">
        <f>IF(Tabela8J567891011[[#This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8" t="str">
        <f>IF(Tabela8J567891011[[#This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9" t="str">
        <f>IF(Tabela8J567891011[[#This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0" t="str">
        <f>IF(Tabela8J567891011[[#This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1" t="str">
        <f>IF(Tabela8J567891011[[#This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2" t="str">
        <f>IF(Tabela8J567891011[[#This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3" t="str">
        <f>IF(Tabela8J567891011[[#This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4" t="str">
        <f>IF(Tabela8J567891011[[#This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5" t="str">
        <f>IF(Tabela8J567891011[[#This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6" t="str">
        <f>IF(Tabela8J567891011[[#This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7" t="str">
        <f>IF(Tabela8J567891011[[#This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8" t="str">
        <f>IF(Tabela8J567891011[[#This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9" t="str">
        <f>IF(Tabela8J567891011[[#This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0" t="str">
        <f>IF(Tabela8J567891011[[#This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1" t="str">
        <f>IF(Tabela8J567891011[[#This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2" t="str">
        <f>IF(Tabela8J567891011[[#This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3" t="str">
        <f>IF(Tabela8J567891011[[#This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4" t="str">
        <f>IF(Tabela8J567891011[[#This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5" t="str">
        <f>IF(Tabela8J567891011[[#This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6" t="str">
        <f>IF(Tabela8J567891011[[#This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7" t="str">
        <f>IF(Tabela8J567891011[[#This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8" t="str">
        <f>IF(Tabela8J567891011[[#This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 t="s">
        <v>27</v>
      </c>
      <c r="D29" s="12"/>
      <c r="E29" s="12"/>
      <c r="F29" s="12"/>
      <c r="G29" s="12"/>
      <c r="H29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9" t="str">
        <f>IF(Tabela8J567891011[[#This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0" t="str">
        <f>IF(Tabela8J567891011[[#This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 t="s">
        <v>27</v>
      </c>
      <c r="D31" s="12"/>
      <c r="E31" s="12"/>
      <c r="F31" s="12"/>
      <c r="G31" s="12"/>
      <c r="H31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1" t="str">
        <f>IF(Tabela8J567891011[[#This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 t="s">
        <v>27</v>
      </c>
      <c r="D32" s="12"/>
      <c r="E32" s="12"/>
      <c r="F32" s="12"/>
      <c r="G32" s="12"/>
      <c r="H32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2" t="str">
        <f>IF(Tabela8J567891011[[#This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3" t="str">
        <f>IF(Tabela8J567891011[[#This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4" t="str">
        <f>IF(Tabela8J567891011[[#This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5" t="str">
        <f>IF(Tabela8J567891011[[#This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6" t="str">
        <f>IF(Tabela8J567891011[[#This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7" t="str">
        <f>IF(Tabela8J567891011[[#This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8" t="str">
        <f>IF(Tabela8J567891011[[#This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9" t="str">
        <f>IF(Tabela8J567891011[[#This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0" t="str">
        <f>IF(Tabela8J567891011[[#This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1" t="str">
        <f>IF(Tabela8J567891011[[#This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2" t="str">
        <f>IF(Tabela8J567891011[[#This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3" t="str">
        <f>IF(Tabela8J567891011[[#This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4" t="str">
        <f>IF(Tabela8J567891011[[#This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5" t="str">
        <f>IF(Tabela8J567891011[[#This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6" t="str">
        <f>IF(Tabela8J567891011[[#This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SUBTOTAL(103,Tabela8J567891011[NOME])</f>
        <v>27</v>
      </c>
    </row>
  </sheetData>
  <sheetProtection sheet="1" sort="0" autoFilter="0"/>
  <conditionalFormatting sqref="K6:L46">
    <cfRule type="containsText" dxfId="332" priority="1" operator="containsText" text="Não confirmado">
      <formula>NOT(ISERROR(SEARCH("Não confirmado",K6)))</formula>
    </cfRule>
    <cfRule type="containsText" dxfId="33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>
    <pageSetUpPr fitToPage="1"/>
  </sheetPr>
  <dimension ref="A1:AD47"/>
  <sheetViews>
    <sheetView showGridLines="0" showRowColHeaders="0" zoomScale="80" zoomScaleNormal="80" workbookViewId="0">
      <pane xSplit="2" ySplit="5" topLeftCell="C32" activePane="bottomRight" state="frozen"/>
      <selection pane="topRight" activeCell="H6" sqref="H6"/>
      <selection pane="bottomLeft" activeCell="H6" sqref="H6"/>
      <selection pane="bottomRight" activeCell="H50" sqref="H50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81</v>
      </c>
      <c r="E2" s="35">
        <v>4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45020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6" t="str">
        <f>IF(Tabela8I4445[[#This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7" t="str">
        <f>IF(Tabela8I4445[[#This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8" t="str">
        <f>IF(Tabela8I4445[[#This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9" t="str">
        <f>IF(Tabela8I4445[[#This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0" t="str">
        <f>IF(Tabela8I4445[[#This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1" t="str">
        <f>IF(Tabela8I4445[[#This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2" t="str">
        <f>IF(Tabela8I4445[[#This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3" t="str">
        <f>IF(Tabela8I4445[[#This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4" t="str">
        <f>IF(Tabela8I4445[[#This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5" t="str">
        <f>IF(Tabela8I4445[[#This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6" t="str">
        <f>IF(Tabela8I4445[[#This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7" t="str">
        <f>IF(Tabela8I4445[[#This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8" t="str">
        <f>IF(Tabela8I4445[[#This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9" t="str">
        <f>IF(Tabela8I4445[[#This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0" t="str">
        <f>IF(Tabela8I4445[[#This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1" t="str">
        <f>IF(Tabela8I4445[[#This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2" t="str">
        <f>IF(Tabela8I4445[[#This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3" t="str">
        <f>IF(Tabela8I4445[[#This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4" t="str">
        <f>IF(Tabela8I4445[[#This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5" t="str">
        <f>IF(Tabela8I4445[[#This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6" t="str">
        <f>IF(Tabela8I4445[[#This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82</v>
      </c>
      <c r="D27" s="30">
        <v>56</v>
      </c>
      <c r="E27" s="12" t="s">
        <v>83</v>
      </c>
      <c r="F27" s="12" t="s">
        <v>38</v>
      </c>
      <c r="G27" s="12"/>
      <c r="H27" s="10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>200</v>
      </c>
      <c r="I27" t="str">
        <f>IF(Tabela8I4445[[#This Row],[EXAME]]&lt;&gt;"","Dra. Ilca","")</f>
        <v>Dra. Ilca</v>
      </c>
      <c r="J27" s="13">
        <v>65969240660</v>
      </c>
      <c r="K27" s="12" t="s">
        <v>32</v>
      </c>
      <c r="L27" s="12"/>
      <c r="M27" s="12"/>
    </row>
    <row r="28" spans="2:13">
      <c r="B28" s="8">
        <v>0.5625</v>
      </c>
      <c r="C28" s="12"/>
      <c r="D28" s="30"/>
      <c r="E28" s="12"/>
      <c r="F28" s="12"/>
      <c r="G28" s="12"/>
      <c r="H28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8" t="str">
        <f>IF(Tabela8I4445[[#This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9" t="str">
        <f>IF(Tabela8I4445[[#This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84</v>
      </c>
      <c r="D30" s="12">
        <v>42</v>
      </c>
      <c r="E30" s="12" t="s">
        <v>83</v>
      </c>
      <c r="F30" s="12" t="s">
        <v>38</v>
      </c>
      <c r="G30" s="12"/>
      <c r="H30" s="10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>200</v>
      </c>
      <c r="I30" t="str">
        <f>IF(Tabela8I4445[[#This Row],[EXAME]]&lt;&gt;"","Dra. Ilca","")</f>
        <v>Dra. Ilca</v>
      </c>
      <c r="J30" s="13">
        <v>65996583818</v>
      </c>
      <c r="K30" s="12" t="s">
        <v>32</v>
      </c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1" t="str">
        <f>IF(Tabela8I4445[[#This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 t="s">
        <v>85</v>
      </c>
      <c r="D32" s="12">
        <v>30</v>
      </c>
      <c r="E32" s="12" t="s">
        <v>86</v>
      </c>
      <c r="F32" s="12" t="s">
        <v>31</v>
      </c>
      <c r="G32" s="12"/>
      <c r="H32" s="10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>290</v>
      </c>
      <c r="I32" t="str">
        <f>IF(Tabela8I4445[[#This Row],[EXAME]]&lt;&gt;"","Dra. Ilca","")</f>
        <v>Dra. Ilca</v>
      </c>
      <c r="J32" s="13">
        <v>65993545090</v>
      </c>
      <c r="K32" s="12" t="s">
        <v>32</v>
      </c>
      <c r="L32" s="12"/>
      <c r="M32" s="12"/>
    </row>
    <row r="33" spans="2:13">
      <c r="B33" s="9">
        <v>0.61458333333333304</v>
      </c>
      <c r="C33" s="12" t="s">
        <v>87</v>
      </c>
      <c r="D33" s="12">
        <v>68</v>
      </c>
      <c r="E33" s="12" t="s">
        <v>83</v>
      </c>
      <c r="F33" s="12" t="s">
        <v>38</v>
      </c>
      <c r="G33" s="12"/>
      <c r="H33" s="10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>200</v>
      </c>
      <c r="I33" t="str">
        <f>IF(Tabela8I4445[[#This Row],[EXAME]]&lt;&gt;"","Dra. Ilca","")</f>
        <v>Dra. Ilca</v>
      </c>
      <c r="J33" s="13">
        <v>65999732590</v>
      </c>
      <c r="K33" s="12" t="s">
        <v>32</v>
      </c>
      <c r="L33" s="12"/>
      <c r="M33" s="12"/>
    </row>
    <row r="34" spans="2:13">
      <c r="B34" s="8">
        <v>0.625</v>
      </c>
      <c r="C34" s="49"/>
      <c r="D34" s="12"/>
      <c r="E34" s="12"/>
      <c r="F34" s="12"/>
      <c r="G34" s="12"/>
      <c r="H34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4" t="str">
        <f>IF(Tabela8I4445[[#This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49" t="s">
        <v>88</v>
      </c>
      <c r="D35" s="12"/>
      <c r="E35" s="12"/>
      <c r="F35" s="12"/>
      <c r="G35" s="12"/>
      <c r="H35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5" t="str">
        <f>IF(Tabela8I4445[[#This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 t="s">
        <v>89</v>
      </c>
      <c r="D36" s="12">
        <v>19</v>
      </c>
      <c r="E36" s="12" t="s">
        <v>83</v>
      </c>
      <c r="F36" s="12" t="s">
        <v>38</v>
      </c>
      <c r="G36" s="12"/>
      <c r="H36" s="10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>200</v>
      </c>
      <c r="I36" t="str">
        <f>IF(Tabela8I4445[[#This Row],[EXAME]]&lt;&gt;"","Dra. Ilca","")</f>
        <v>Dra. Ilca</v>
      </c>
      <c r="J36" s="13">
        <v>65992414653</v>
      </c>
      <c r="K36" s="12" t="s">
        <v>32</v>
      </c>
      <c r="L36" s="12"/>
      <c r="M36" s="12"/>
    </row>
    <row r="37" spans="2:13">
      <c r="B37" s="9">
        <v>0.65625</v>
      </c>
      <c r="C37" s="12" t="s">
        <v>90</v>
      </c>
      <c r="D37" s="12">
        <v>18</v>
      </c>
      <c r="E37" s="12" t="s">
        <v>91</v>
      </c>
      <c r="F37" s="12" t="s">
        <v>38</v>
      </c>
      <c r="G37" s="12"/>
      <c r="H37" s="10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>200</v>
      </c>
      <c r="I37" t="str">
        <f>IF(Tabela8I4445[[#This Row],[EXAME]]&lt;&gt;"","Dra. Ilca","")</f>
        <v>Dra. Ilca</v>
      </c>
      <c r="J37" s="13">
        <v>65996986579</v>
      </c>
      <c r="K37" s="12" t="s">
        <v>32</v>
      </c>
      <c r="L37" s="12"/>
      <c r="M37" s="12"/>
    </row>
    <row r="38" spans="2:13">
      <c r="B38" s="8">
        <v>0.66666666666666696</v>
      </c>
      <c r="C38" s="12" t="s">
        <v>92</v>
      </c>
      <c r="D38" s="12">
        <v>43</v>
      </c>
      <c r="E38" s="12" t="s">
        <v>83</v>
      </c>
      <c r="F38" s="12" t="s">
        <v>38</v>
      </c>
      <c r="G38" s="12"/>
      <c r="H38" s="10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>200</v>
      </c>
      <c r="I38" t="str">
        <f>IF(Tabela8I4445[[#This Row],[EXAME]]&lt;&gt;"","Dra. Ilca","")</f>
        <v>Dra. Ilca</v>
      </c>
      <c r="J38" s="13">
        <v>65999267624</v>
      </c>
      <c r="K38" s="12" t="s">
        <v>32</v>
      </c>
      <c r="L38" s="12"/>
      <c r="M38" s="12"/>
    </row>
    <row r="39" spans="2:13">
      <c r="B39" s="9">
        <v>0.67708333333333404</v>
      </c>
      <c r="C39" s="12" t="s">
        <v>93</v>
      </c>
      <c r="D39" s="12">
        <v>39</v>
      </c>
      <c r="E39" s="12" t="s">
        <v>83</v>
      </c>
      <c r="F39" s="12" t="s">
        <v>31</v>
      </c>
      <c r="G39" s="12"/>
      <c r="H39" s="10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>290</v>
      </c>
      <c r="I39" t="str">
        <f>IF(Tabela8I4445[[#This Row],[EXAME]]&lt;&gt;"","Dra. Ilca","")</f>
        <v>Dra. Ilca</v>
      </c>
      <c r="J39" s="13">
        <v>65999769283</v>
      </c>
      <c r="K39" s="12" t="s">
        <v>32</v>
      </c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0" t="str">
        <f>IF(Tabela8I4445[[#This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 t="s">
        <v>36</v>
      </c>
      <c r="D41" s="12"/>
      <c r="E41" s="12"/>
      <c r="F41" s="12"/>
      <c r="G41" s="12"/>
      <c r="H41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1" t="str">
        <f>IF(Tabela8I4445[[#This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 t="s">
        <v>36</v>
      </c>
      <c r="D42" s="12"/>
      <c r="E42" s="12"/>
      <c r="F42" s="12"/>
      <c r="G42" s="12"/>
      <c r="H42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2" t="str">
        <f>IF(Tabela8I4445[[#This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 t="s">
        <v>36</v>
      </c>
      <c r="D43" s="12"/>
      <c r="E43" s="12"/>
      <c r="F43" s="12"/>
      <c r="G43" s="12"/>
      <c r="H43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3" t="str">
        <f>IF(Tabela8I4445[[#This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 t="s">
        <v>36</v>
      </c>
      <c r="D44" s="12"/>
      <c r="E44" s="12"/>
      <c r="F44" s="12"/>
      <c r="G44" s="12"/>
      <c r="H44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4" t="str">
        <f>IF(Tabela8I4445[[#This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 t="s">
        <v>36</v>
      </c>
      <c r="D45" s="12"/>
      <c r="E45" s="12"/>
      <c r="F45" s="12"/>
      <c r="G45" s="12"/>
      <c r="H45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5" t="str">
        <f>IF(Tabela8I4445[[#This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6" t="str">
        <f>IF(Tabela8I4445[[#This Row],[EXAME]]&lt;&gt;"","Dra. Ilca","")</f>
        <v/>
      </c>
      <c r="J46" s="13"/>
      <c r="K46" s="12"/>
      <c r="L46" s="12"/>
      <c r="M46" s="12"/>
    </row>
    <row r="47" spans="2:13">
      <c r="C47">
        <f>SUBTOTAL(103,Tabela8I4445[NOME])</f>
        <v>14</v>
      </c>
    </row>
  </sheetData>
  <sheetProtection sheet="1" sort="0" autoFilter="0"/>
  <conditionalFormatting sqref="K6:L35 L36 K37:L46">
    <cfRule type="containsText" dxfId="317" priority="1" operator="containsText" text="Não confirmado">
      <formula>NOT(ISERROR(SEARCH("Não confirmado",K6)))</formula>
    </cfRule>
    <cfRule type="containsText" dxfId="31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L6:L46">
      <formula1>"Sim, Não"</formula1>
    </dataValidation>
    <dataValidation type="list" allowBlank="1" showInputMessage="1" showErrorMessage="1" sqref="K37:K46 K6:K35">
      <formula1>"Confirmado, Não confirmado"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A1:AD47"/>
  <sheetViews>
    <sheetView showGridLines="0" showRowColHeaders="0" zoomScale="80" zoomScaleNormal="80" workbookViewId="0">
      <pane xSplit="2" ySplit="5" topLeftCell="E22" activePane="bottomRight" state="frozen"/>
      <selection pane="topRight" activeCell="H6" sqref="H6"/>
      <selection pane="bottomLeft" activeCell="H6" sqref="H6"/>
      <selection pane="bottomRight" activeCell="C30" sqref="C30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5">
        <v>28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45044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6" t="str">
        <f>IF(Tabela8J56789101112[[#This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7" t="str">
        <f>IF(Tabela8J56789101112[[#This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8" t="str">
        <f>IF(Tabela8J56789101112[[#This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9" t="str">
        <f>IF(Tabela8J56789101112[[#This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0" t="str">
        <f>IF(Tabela8J56789101112[[#This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1" t="str">
        <f>IF(Tabela8J56789101112[[#This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2" t="str">
        <f>IF(Tabela8J56789101112[[#This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3" t="str">
        <f>IF(Tabela8J56789101112[[#This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4" t="str">
        <f>IF(Tabela8J56789101112[[#This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5" t="str">
        <f>IF(Tabela8J56789101112[[#This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6" t="str">
        <f>IF(Tabela8J56789101112[[#This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7" t="str">
        <f>IF(Tabela8J56789101112[[#This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8" t="str">
        <f>IF(Tabela8J56789101112[[#This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9" t="str">
        <f>IF(Tabela8J56789101112[[#This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0" t="str">
        <f>IF(Tabela8J56789101112[[#This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1" t="str">
        <f>IF(Tabela8J56789101112[[#This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2" t="str">
        <f>IF(Tabela8J56789101112[[#This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3" t="str">
        <f>IF(Tabela8J56789101112[[#This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4" t="str">
        <f>IF(Tabela8J56789101112[[#This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5" t="str">
        <f>IF(Tabela8J56789101112[[#This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6" t="str">
        <f>IF(Tabela8J56789101112[[#This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7" t="str">
        <f>IF(Tabela8J56789101112[[#This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 t="s">
        <v>94</v>
      </c>
      <c r="D28" s="12"/>
      <c r="E28" s="12" t="s">
        <v>30</v>
      </c>
      <c r="F28" s="12" t="s">
        <v>31</v>
      </c>
      <c r="G28" s="12"/>
      <c r="H28" s="10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>300</v>
      </c>
      <c r="I28" t="str">
        <f>IF(Tabela8J56789101112[[#This Row],[EXAME]]&lt;&gt;"","Dra. Joizeanne","")</f>
        <v>Dra. Joizeanne</v>
      </c>
      <c r="J28" s="13">
        <v>65996195993</v>
      </c>
      <c r="K28" s="12"/>
      <c r="L28" s="12"/>
      <c r="M28" s="12"/>
    </row>
    <row r="29" spans="2:13">
      <c r="B29" s="9">
        <v>0.57291666666666696</v>
      </c>
      <c r="C29" s="12" t="s">
        <v>95</v>
      </c>
      <c r="D29" s="12"/>
      <c r="E29" s="12" t="s">
        <v>30</v>
      </c>
      <c r="F29" s="12" t="s">
        <v>38</v>
      </c>
      <c r="G29" s="12"/>
      <c r="H29" s="10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>250</v>
      </c>
      <c r="I29" t="str">
        <f>IF(Tabela8J56789101112[[#This Row],[EXAME]]&lt;&gt;"","Dra. Joizeanne","")</f>
        <v>Dra. Joizeanne</v>
      </c>
      <c r="J29" s="13">
        <v>65999384122</v>
      </c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0" t="str">
        <f>IF(Tabela8J56789101112[[#This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1" t="str">
        <f>IF(Tabela8J56789101112[[#This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2" t="str">
        <f>IF(Tabela8J56789101112[[#This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3" t="str">
        <f>IF(Tabela8J56789101112[[#This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4" t="str">
        <f>IF(Tabela8J56789101112[[#This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5" t="str">
        <f>IF(Tabela8J56789101112[[#This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6" t="str">
        <f>IF(Tabela8J56789101112[[#This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7" t="str">
        <f>IF(Tabela8J56789101112[[#This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8" t="str">
        <f>IF(Tabela8J56789101112[[#This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9" t="str">
        <f>IF(Tabela8J56789101112[[#This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0" t="str">
        <f>IF(Tabela8J56789101112[[#This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1" t="str">
        <f>IF(Tabela8J56789101112[[#This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2" t="str">
        <f>IF(Tabela8J56789101112[[#This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3" t="str">
        <f>IF(Tabela8J56789101112[[#This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4" t="str">
        <f>IF(Tabela8J56789101112[[#This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5" t="str">
        <f>IF(Tabela8J56789101112[[#This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6" t="str">
        <f>IF(Tabela8J56789101112[[#This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SUBTOTAL(103,Tabela8J56789101112[NOME])</f>
        <v>2</v>
      </c>
    </row>
  </sheetData>
  <sheetProtection sheet="1" sort="0" autoFilter="0"/>
  <conditionalFormatting sqref="K6:L46">
    <cfRule type="containsText" dxfId="302" priority="1" operator="containsText" text="Não confirmado">
      <formula>NOT(ISERROR(SEARCH("Não confirmado",K6)))</formula>
    </cfRule>
    <cfRule type="containsText" dxfId="30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>
    <pageSetUpPr fitToPage="1"/>
  </sheetPr>
  <dimension ref="A1:AD47"/>
  <sheetViews>
    <sheetView showGridLines="0" zoomScale="80" zoomScaleNormal="80" workbookViewId="0">
      <pane xSplit="2" ySplit="5" topLeftCell="F6" activePane="bottomRight" state="frozen"/>
      <selection pane="topRight" activeCell="H6" sqref="H6"/>
      <selection pane="bottomLeft" activeCell="H6" sqref="H6"/>
      <selection pane="bottomRight" activeCell="C6" sqref="C6:C4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81</v>
      </c>
      <c r="E2" s="35">
        <v>3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45019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 t="s">
        <v>27</v>
      </c>
      <c r="D6" s="12"/>
      <c r="E6" s="12"/>
      <c r="F6" s="12"/>
      <c r="G6" s="12"/>
      <c r="H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6" t="str">
        <f>IF(Tabela8I44454647[[#This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7" t="str">
        <f>IF(Tabela8I44454647[[#This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8" t="str">
        <f>IF(Tabela8I44454647[[#This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9" t="str">
        <f>IF(Tabela8I44454647[[#This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0" t="str">
        <f>IF(Tabela8I44454647[[#This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1" t="str">
        <f>IF(Tabela8I44454647[[#This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2" t="str">
        <f>IF(Tabela8I44454647[[#This Row],[EXAME]]&lt;&gt;"","Dra. Ilca","")</f>
        <v/>
      </c>
      <c r="J12" s="13"/>
      <c r="K12" s="12"/>
      <c r="L12" s="12"/>
      <c r="M12" s="12"/>
    </row>
    <row r="13" spans="1:30" ht="15" customHeight="1">
      <c r="B13" s="45">
        <v>0.406249999999999</v>
      </c>
      <c r="C13" s="12" t="s">
        <v>27</v>
      </c>
      <c r="D13" s="12"/>
      <c r="E13" s="12"/>
      <c r="F13" s="12"/>
      <c r="G13" s="12"/>
      <c r="H13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3" t="str">
        <f>IF(Tabela8I44454647[[#This Row],[EXAME]]&lt;&gt;"","Dra. Ilca","")</f>
        <v/>
      </c>
      <c r="J13" s="39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4" t="str">
        <f>IF(Tabela8I44454647[[#This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5" t="str">
        <f>IF(Tabela8I44454647[[#This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6" t="str">
        <f>IF(Tabela8I44454647[[#This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7" t="str">
        <f>IF(Tabela8I44454647[[#This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8" t="str">
        <f>IF(Tabela8I44454647[[#This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9" t="str">
        <f>IF(Tabela8I44454647[[#This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0" t="str">
        <f>IF(Tabela8I44454647[[#This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1" t="str">
        <f>IF(Tabela8I44454647[[#This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2" t="str">
        <f>IF(Tabela8I44454647[[#This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3" t="str">
        <f>IF(Tabela8I44454647[[#This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4" t="str">
        <f>IF(Tabela8I44454647[[#This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5" t="str">
        <f>IF(Tabela8I44454647[[#This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6" t="str">
        <f>IF(Tabela8I44454647[[#This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7" t="str">
        <f>IF(Tabela8I44454647[[#This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8" t="str">
        <f>IF(Tabela8I44454647[[#This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 t="s">
        <v>27</v>
      </c>
      <c r="D29" s="12"/>
      <c r="E29" s="12"/>
      <c r="F29" s="12"/>
      <c r="G29" s="12"/>
      <c r="H29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9" t="str">
        <f>IF(Tabela8I44454647[[#This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0" t="str">
        <f>IF(Tabela8I44454647[[#This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 t="s">
        <v>27</v>
      </c>
      <c r="D31" s="12"/>
      <c r="E31" s="12"/>
      <c r="F31" s="12"/>
      <c r="G31" s="12"/>
      <c r="H31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1" t="str">
        <f>IF(Tabela8I44454647[[#This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 t="s">
        <v>27</v>
      </c>
      <c r="D32" s="12"/>
      <c r="E32" s="12"/>
      <c r="F32" s="12"/>
      <c r="G32" s="12"/>
      <c r="H32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2" t="str">
        <f>IF(Tabela8I44454647[[#This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 t="s">
        <v>27</v>
      </c>
      <c r="D33" s="12"/>
      <c r="E33" s="12"/>
      <c r="F33" s="12"/>
      <c r="G33" s="12"/>
      <c r="H33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3" t="str">
        <f>IF(Tabela8I44454647[[#This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 t="s">
        <v>27</v>
      </c>
      <c r="D34" s="12"/>
      <c r="E34" s="12"/>
      <c r="F34" s="12"/>
      <c r="G34" s="12"/>
      <c r="H34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4" t="str">
        <f>IF(Tabela8I44454647[[#This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 t="s">
        <v>27</v>
      </c>
      <c r="D35" s="12"/>
      <c r="E35" s="12"/>
      <c r="F35" s="12"/>
      <c r="G35" s="12"/>
      <c r="H35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5" t="str">
        <f>IF(Tabela8I44454647[[#This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 t="s">
        <v>27</v>
      </c>
      <c r="D36" s="12"/>
      <c r="E36" s="12"/>
      <c r="F36" s="12"/>
      <c r="G36" s="12"/>
      <c r="H3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6" t="str">
        <f>IF(Tabela8I44454647[[#This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 t="s">
        <v>27</v>
      </c>
      <c r="D37" s="12"/>
      <c r="E37" s="12"/>
      <c r="F37" s="12"/>
      <c r="G37" s="12"/>
      <c r="H37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7" t="str">
        <f>IF(Tabela8I44454647[[#This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 t="s">
        <v>27</v>
      </c>
      <c r="D38" s="12"/>
      <c r="E38" s="12"/>
      <c r="F38" s="12"/>
      <c r="G38" s="12"/>
      <c r="H38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8" t="str">
        <f>IF(Tabela8I44454647[[#This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 t="s">
        <v>27</v>
      </c>
      <c r="D39" s="12"/>
      <c r="E39" s="12"/>
      <c r="F39" s="12"/>
      <c r="G39" s="12"/>
      <c r="H39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9" t="str">
        <f>IF(Tabela8I44454647[[#This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 t="s">
        <v>27</v>
      </c>
      <c r="D40" s="12"/>
      <c r="E40" s="12"/>
      <c r="F40" s="12"/>
      <c r="G40" s="12"/>
      <c r="H40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0" t="str">
        <f>IF(Tabela8I44454647[[#This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 t="s">
        <v>27</v>
      </c>
      <c r="D41" s="12"/>
      <c r="E41" s="12"/>
      <c r="F41" s="12"/>
      <c r="G41" s="12"/>
      <c r="H41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1" t="str">
        <f>IF(Tabela8I44454647[[#This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 t="s">
        <v>27</v>
      </c>
      <c r="D42" s="12"/>
      <c r="E42" s="12"/>
      <c r="F42" s="12"/>
      <c r="G42" s="12"/>
      <c r="H42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2" t="str">
        <f>IF(Tabela8I44454647[[#This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 t="s">
        <v>27</v>
      </c>
      <c r="D43" s="12"/>
      <c r="E43" s="12"/>
      <c r="F43" s="12"/>
      <c r="G43" s="12"/>
      <c r="H43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3" t="str">
        <f>IF(Tabela8I44454647[[#This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 t="s">
        <v>27</v>
      </c>
      <c r="D44" s="12"/>
      <c r="E44" s="12"/>
      <c r="F44" s="12"/>
      <c r="G44" s="12"/>
      <c r="H44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4" t="str">
        <f>IF(Tabela8I44454647[[#This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 t="s">
        <v>27</v>
      </c>
      <c r="D45" s="12"/>
      <c r="E45" s="12"/>
      <c r="F45" s="12"/>
      <c r="G45" s="12"/>
      <c r="H45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5" t="str">
        <f>IF(Tabela8I44454647[[#This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 t="s">
        <v>27</v>
      </c>
      <c r="D46" s="12"/>
      <c r="E46" s="12"/>
      <c r="F46" s="12"/>
      <c r="G46" s="12"/>
      <c r="H4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6" t="str">
        <f>IF(Tabela8I44454647[[#This Row],[EXAME]]&lt;&gt;"","Dra. Ilca","")</f>
        <v/>
      </c>
      <c r="J46" s="13"/>
      <c r="K46" s="12"/>
      <c r="L46" s="12"/>
      <c r="M46" s="12"/>
    </row>
    <row r="47" spans="2:13">
      <c r="C47">
        <f>SUBTOTAL(103,Tabela8I44454647[NOME])</f>
        <v>41</v>
      </c>
    </row>
  </sheetData>
  <sheetProtection sheet="1" sort="0" autoFilter="0"/>
  <conditionalFormatting sqref="K6:L16 K17 K18:L46">
    <cfRule type="containsText" dxfId="287" priority="1" operator="containsText" text="Não confirmado">
      <formula>NOT(ISERROR(SEARCH("Não confirmado",K6)))</formula>
    </cfRule>
    <cfRule type="containsText" dxfId="28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16 L18:L46">
      <formula1>"Sim, Não"</formula1>
    </dataValidation>
  </dataValidations>
  <pageMargins left="0.7" right="0.7" top="0.75" bottom="0.75" header="0.3" footer="0.3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>
    <pageSetUpPr fitToPage="1"/>
  </sheetPr>
  <dimension ref="A1:AD47"/>
  <sheetViews>
    <sheetView showGridLines="0" showRowColHeaders="0" zoomScale="80" zoomScaleNormal="80" workbookViewId="0">
      <pane xSplit="2" ySplit="5" topLeftCell="E26" activePane="bottomRight" state="frozen"/>
      <selection pane="topRight" activeCell="H6" sqref="H6"/>
      <selection pane="bottomLeft" activeCell="H6" sqref="H6"/>
      <selection pane="bottomRight" activeCell="D38" sqref="D38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81</v>
      </c>
      <c r="E2" s="35">
        <v>2</v>
      </c>
      <c r="F2" s="21" t="str">
        <f>IF(H2=1,"DOMINGO",IF(H2=2,"SEGUNDA-FEIRA",IF(H2=3,"TERÇA-FEIRA",IF(H2=4,"QUARTA-FEIRA",IF(H2=5,"QUINTA-FEIRA",IF(H2=6,"SEXTA-FEIRA",IF(H2=7,"SÁBADO","")))))))</f>
        <v>DOMINGO</v>
      </c>
      <c r="G2" s="23">
        <f>DATE(Calendario!E5,Calendario!C5,E2)</f>
        <v>45018</v>
      </c>
      <c r="H2" s="22">
        <f>WEEKDAY(G2,1)</f>
        <v>1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6" t="str">
        <f>IF(Tabela8I444546[[#This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7" t="str">
        <f>IF(Tabela8I444546[[#This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8" t="str">
        <f>IF(Tabela8I444546[[#This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9" t="str">
        <f>IF(Tabela8I444546[[#This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0" t="str">
        <f>IF(Tabela8I444546[[#This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1" t="str">
        <f>IF(Tabela8I444546[[#This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2" t="str">
        <f>IF(Tabela8I444546[[#This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3" t="str">
        <f>IF(Tabela8I444546[[#This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4" t="str">
        <f>IF(Tabela8I444546[[#This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5" t="str">
        <f>IF(Tabela8I444546[[#This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6" t="str">
        <f>IF(Tabela8I444546[[#This Row],[EXAME]]&lt;&gt;"","Dra. Ilca","")</f>
        <v/>
      </c>
      <c r="J16" s="38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7" t="str">
        <f>IF(Tabela8I444546[[#This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8" t="str">
        <f>IF(Tabela8I444546[[#This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9" t="str">
        <f>IF(Tabela8I444546[[#This Row],[EXAME]]&lt;&gt;"","Dra. Ilca","")</f>
        <v/>
      </c>
      <c r="J19" s="38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0" t="str">
        <f>IF(Tabela8I444546[[#This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1" t="str">
        <f>IF(Tabela8I444546[[#This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2" t="str">
        <f>IF(Tabela8I444546[[#This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3" t="str">
        <f>IF(Tabela8I444546[[#This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4" t="str">
        <f>IF(Tabela8I444546[[#This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5" t="str">
        <f>IF(Tabela8I444546[[#This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6" t="str">
        <f>IF(Tabela8I444546[[#This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95</v>
      </c>
      <c r="D27" s="12"/>
      <c r="E27" s="12" t="s">
        <v>83</v>
      </c>
      <c r="F27" s="12" t="s">
        <v>38</v>
      </c>
      <c r="G27" s="12"/>
      <c r="H27" s="10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>200</v>
      </c>
      <c r="I27" t="str">
        <f>IF(Tabela8I444546[[#This Row],[EXAME]]&lt;&gt;"","Dra. Ilca","")</f>
        <v>Dra. Ilca</v>
      </c>
      <c r="J27" s="13">
        <v>65999384122</v>
      </c>
      <c r="K27" s="12" t="s">
        <v>32</v>
      </c>
      <c r="L27" s="12"/>
      <c r="M27" s="12"/>
    </row>
    <row r="28" spans="2:13">
      <c r="B28" s="8">
        <v>0.5625</v>
      </c>
      <c r="C28" s="12" t="s">
        <v>37</v>
      </c>
      <c r="D28" s="12"/>
      <c r="E28" s="12" t="s">
        <v>83</v>
      </c>
      <c r="F28" s="12" t="s">
        <v>38</v>
      </c>
      <c r="G28" s="12"/>
      <c r="H28" s="10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>200</v>
      </c>
      <c r="I28" t="str">
        <f>IF(Tabela8I444546[[#This Row],[EXAME]]&lt;&gt;"","Dra. Ilca","")</f>
        <v>Dra. Ilca</v>
      </c>
      <c r="J28" s="13">
        <v>65998127178</v>
      </c>
      <c r="K28" s="12" t="s">
        <v>32</v>
      </c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9" t="str">
        <f>IF(Tabela8I444546[[#This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60</v>
      </c>
      <c r="D30" s="12">
        <v>28</v>
      </c>
      <c r="E30" s="12" t="s">
        <v>83</v>
      </c>
      <c r="F30" s="12" t="s">
        <v>31</v>
      </c>
      <c r="G30" s="12"/>
      <c r="H30" s="10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>290</v>
      </c>
      <c r="I30" t="str">
        <f>IF(Tabela8I444546[[#This Row],[EXAME]]&lt;&gt;"","Dra. Ilca","")</f>
        <v>Dra. Ilca</v>
      </c>
      <c r="J30" s="13">
        <v>65992240960</v>
      </c>
      <c r="K30" s="12" t="s">
        <v>32</v>
      </c>
      <c r="L30" s="12"/>
      <c r="M30" s="12"/>
    </row>
    <row r="31" spans="2:13">
      <c r="B31" s="9">
        <v>0.59375</v>
      </c>
      <c r="C31" s="12" t="s">
        <v>96</v>
      </c>
      <c r="D31" s="12">
        <v>22</v>
      </c>
      <c r="E31" s="12" t="s">
        <v>86</v>
      </c>
      <c r="F31" s="12" t="s">
        <v>31</v>
      </c>
      <c r="G31" s="12"/>
      <c r="H31" s="10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>290</v>
      </c>
      <c r="I31" t="str">
        <f>IF(Tabela8I444546[[#This Row],[EXAME]]&lt;&gt;"","Dra. Ilca","")</f>
        <v>Dra. Ilca</v>
      </c>
      <c r="J31" s="13">
        <v>65999032392</v>
      </c>
      <c r="K31" s="12" t="s">
        <v>32</v>
      </c>
      <c r="L31" s="12"/>
      <c r="M31" s="12"/>
    </row>
    <row r="32" spans="2:13">
      <c r="B32" s="8">
        <v>0.60416666666666696</v>
      </c>
      <c r="C32" s="12" t="s">
        <v>97</v>
      </c>
      <c r="D32" s="12">
        <v>30</v>
      </c>
      <c r="E32" s="12" t="s">
        <v>83</v>
      </c>
      <c r="F32" s="12" t="s">
        <v>98</v>
      </c>
      <c r="G32" s="12"/>
      <c r="H32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2" t="str">
        <f>IF(Tabela8I444546[[#This Row],[EXAME]]&lt;&gt;"","Dra. Ilca","")</f>
        <v>Dra. Ilca</v>
      </c>
      <c r="J32" s="13">
        <v>65999240440</v>
      </c>
      <c r="K32" s="12" t="s">
        <v>32</v>
      </c>
      <c r="L32" s="12"/>
      <c r="M32" s="12"/>
    </row>
    <row r="33" spans="2:13">
      <c r="B33" s="9">
        <v>0.61458333333333304</v>
      </c>
      <c r="C33" s="12" t="s">
        <v>99</v>
      </c>
      <c r="D33" s="12">
        <v>25</v>
      </c>
      <c r="E33" s="12" t="s">
        <v>86</v>
      </c>
      <c r="F33" s="12" t="s">
        <v>38</v>
      </c>
      <c r="G33" s="12"/>
      <c r="H33" s="10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>200</v>
      </c>
      <c r="I33" t="str">
        <f>IF(Tabela8I444546[[#This Row],[EXAME]]&lt;&gt;"","Dra. Ilca","")</f>
        <v>Dra. Ilca</v>
      </c>
      <c r="J33" s="27" t="s">
        <v>100</v>
      </c>
      <c r="K33" s="12" t="s">
        <v>32</v>
      </c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4" t="str">
        <f>IF(Tabela8I444546[[#This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 t="s">
        <v>36</v>
      </c>
      <c r="D35" s="12"/>
      <c r="E35" s="12"/>
      <c r="F35" s="12"/>
      <c r="G35" s="12"/>
      <c r="H35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5" t="str">
        <f>IF(Tabela8I444546[[#This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 t="s">
        <v>36</v>
      </c>
      <c r="D36" s="12"/>
      <c r="E36" s="12"/>
      <c r="F36" s="12"/>
      <c r="G36" s="12"/>
      <c r="H3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6" t="str">
        <f>IF(Tabela8I444546[[#This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 t="s">
        <v>36</v>
      </c>
      <c r="D37" s="12"/>
      <c r="E37" s="12"/>
      <c r="F37" s="12"/>
      <c r="G37" s="12"/>
      <c r="H37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7" t="str">
        <f>IF(Tabela8I444546[[#This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 t="s">
        <v>36</v>
      </c>
      <c r="D38" s="12"/>
      <c r="E38" s="12"/>
      <c r="F38" s="12"/>
      <c r="G38" s="12"/>
      <c r="H38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8" t="str">
        <f>IF(Tabela8I444546[[#This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 t="s">
        <v>36</v>
      </c>
      <c r="D39" s="12"/>
      <c r="E39" s="12"/>
      <c r="F39" s="12"/>
      <c r="G39" s="12"/>
      <c r="H39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9" t="str">
        <f>IF(Tabela8I444546[[#This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 t="s">
        <v>36</v>
      </c>
      <c r="D40" s="12"/>
      <c r="E40" s="12"/>
      <c r="F40" s="12"/>
      <c r="G40" s="12"/>
      <c r="H40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0" t="str">
        <f>IF(Tabela8I444546[[#This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 t="s">
        <v>36</v>
      </c>
      <c r="D41" s="12"/>
      <c r="E41" s="12"/>
      <c r="F41" s="12"/>
      <c r="G41" s="12"/>
      <c r="H41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1" t="str">
        <f>IF(Tabela8I444546[[#This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 t="s">
        <v>36</v>
      </c>
      <c r="D42" s="12"/>
      <c r="E42" s="12"/>
      <c r="F42" s="12"/>
      <c r="G42" s="12"/>
      <c r="H42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2" t="str">
        <f>IF(Tabela8I444546[[#This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 t="s">
        <v>36</v>
      </c>
      <c r="D43" s="12"/>
      <c r="E43" s="12"/>
      <c r="F43" s="12"/>
      <c r="G43" s="12"/>
      <c r="H43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3" t="str">
        <f>IF(Tabela8I444546[[#This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4" t="str">
        <f>IF(Tabela8I444546[[#This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5" t="str">
        <f>IF(Tabela8I444546[[#This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6" t="str">
        <f>IF(Tabela8I444546[[#This Row],[EXAME]]&lt;&gt;"","Dra. Ilca","")</f>
        <v/>
      </c>
      <c r="J46" s="13"/>
      <c r="K46" s="12"/>
      <c r="L46" s="12"/>
      <c r="M46" s="12"/>
    </row>
    <row r="47" spans="2:13">
      <c r="C47">
        <f>SUBTOTAL(103,Tabela8I444546[NOME])</f>
        <v>15</v>
      </c>
    </row>
  </sheetData>
  <sheetProtection sheet="1" sort="0" autoFilter="0"/>
  <conditionalFormatting sqref="K6:L46">
    <cfRule type="containsText" dxfId="272" priority="1" operator="containsText" text="Não confirmado">
      <formula>NOT(ISERROR(SEARCH("Não confirmado",K6)))</formula>
    </cfRule>
    <cfRule type="containsText" dxfId="27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>
      <formula1>"Sim, Não"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>
    <pageSetUpPr fitToPage="1"/>
  </sheetPr>
  <dimension ref="A1:AD47"/>
  <sheetViews>
    <sheetView showGridLines="0" showRowColHeaders="0" zoomScale="80" zoomScaleNormal="80" workbookViewId="0">
      <pane xSplit="2" ySplit="5" topLeftCell="D19" activePane="bottomRight" state="frozen"/>
      <selection pane="topRight" activeCell="H6" sqref="H6"/>
      <selection pane="bottomLeft" activeCell="H6" sqref="H6"/>
      <selection pane="bottomRight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81</v>
      </c>
      <c r="E2" s="35">
        <v>6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45022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6" t="str">
        <f>IF(Tabela8I4445464748[[#This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 t="s">
        <v>101</v>
      </c>
      <c r="D7" s="12">
        <v>62</v>
      </c>
      <c r="E7" s="12" t="s">
        <v>102</v>
      </c>
      <c r="F7" s="12" t="s">
        <v>38</v>
      </c>
      <c r="G7" s="12"/>
      <c r="H7" s="10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>200</v>
      </c>
      <c r="I7" t="str">
        <f>IF(Tabela8I4445464748[[#This Row],[EXAME]]&lt;&gt;"","Dra. Ilca","")</f>
        <v>Dra. Ilca</v>
      </c>
      <c r="J7" s="13">
        <v>65996040066</v>
      </c>
      <c r="K7" s="12"/>
      <c r="L7" s="12"/>
      <c r="M7" s="12"/>
    </row>
    <row r="8" spans="1:30">
      <c r="B8" s="8">
        <v>0.35416666666666702</v>
      </c>
      <c r="C8" s="12" t="s">
        <v>103</v>
      </c>
      <c r="D8" s="12">
        <v>28</v>
      </c>
      <c r="E8" s="12" t="s">
        <v>102</v>
      </c>
      <c r="F8" s="12" t="s">
        <v>38</v>
      </c>
      <c r="G8" s="12"/>
      <c r="H8" s="10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>200</v>
      </c>
      <c r="I8" t="str">
        <f>IF(Tabela8I4445464748[[#This Row],[EXAME]]&lt;&gt;"","Dra. Ilca","")</f>
        <v>Dra. Ilca</v>
      </c>
      <c r="J8" s="27">
        <v>65996113020</v>
      </c>
      <c r="K8" s="12" t="s">
        <v>32</v>
      </c>
      <c r="L8" s="12"/>
      <c r="M8" s="12"/>
    </row>
    <row r="9" spans="1:30">
      <c r="B9" s="9">
        <v>0.36458333333333298</v>
      </c>
      <c r="C9" s="12" t="s">
        <v>104</v>
      </c>
      <c r="D9" s="12"/>
      <c r="E9" s="12" t="s">
        <v>102</v>
      </c>
      <c r="F9" s="12" t="s">
        <v>38</v>
      </c>
      <c r="G9" s="12"/>
      <c r="H9" s="10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>200</v>
      </c>
      <c r="I9" t="str">
        <f>IF(Tabela8I4445464748[[#This Row],[EXAME]]&lt;&gt;"","Dra. Ilca","")</f>
        <v>Dra. Ilca</v>
      </c>
      <c r="J9" s="13">
        <v>65996783839</v>
      </c>
      <c r="K9" s="12" t="s">
        <v>32</v>
      </c>
      <c r="L9" s="12"/>
      <c r="M9" s="12"/>
    </row>
    <row r="10" spans="1:30" ht="16.5">
      <c r="B10" s="8">
        <v>0.375</v>
      </c>
      <c r="C10" s="12" t="s">
        <v>105</v>
      </c>
      <c r="D10" s="12"/>
      <c r="E10" s="12" t="s">
        <v>83</v>
      </c>
      <c r="F10" s="12" t="s">
        <v>38</v>
      </c>
      <c r="G10" s="12"/>
      <c r="H10" s="10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>200</v>
      </c>
      <c r="I10" t="str">
        <f>IF(Tabela8I4445464748[[#This Row],[EXAME]]&lt;&gt;"","Dra. Ilca","")</f>
        <v>Dra. Ilca</v>
      </c>
      <c r="J10" s="29">
        <v>65996197230</v>
      </c>
      <c r="K10" s="12" t="s">
        <v>32</v>
      </c>
      <c r="L10" s="12"/>
      <c r="M10" s="12"/>
    </row>
    <row r="11" spans="1:30">
      <c r="B11" s="9">
        <v>0.38541666666666702</v>
      </c>
      <c r="C11" s="12" t="s">
        <v>106</v>
      </c>
      <c r="D11" s="12">
        <v>8</v>
      </c>
      <c r="E11" s="12" t="s">
        <v>102</v>
      </c>
      <c r="F11" s="12" t="s">
        <v>98</v>
      </c>
      <c r="G11" s="12"/>
      <c r="H11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1" t="str">
        <f>IF(Tabela8I4445464748[[#This Row],[EXAME]]&lt;&gt;"","Dra. Ilca","")</f>
        <v>Dra. Ilca</v>
      </c>
      <c r="J11" s="13">
        <v>65984717280</v>
      </c>
      <c r="K11" s="12" t="s">
        <v>32</v>
      </c>
      <c r="L11" s="12"/>
      <c r="M11" s="12"/>
    </row>
    <row r="12" spans="1:30">
      <c r="B12" s="8">
        <v>0.39583333333333298</v>
      </c>
      <c r="C12" s="12" t="s">
        <v>107</v>
      </c>
      <c r="D12" s="12">
        <v>62</v>
      </c>
      <c r="E12" s="12" t="s">
        <v>102</v>
      </c>
      <c r="F12" s="12" t="s">
        <v>38</v>
      </c>
      <c r="G12" s="12"/>
      <c r="H12" s="10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>200</v>
      </c>
      <c r="I12" t="str">
        <f>IF(Tabela8I4445464748[[#This Row],[EXAME]]&lt;&gt;"","Dra. Ilca","")</f>
        <v>Dra. Ilca</v>
      </c>
      <c r="J12" s="13">
        <v>65999011316</v>
      </c>
      <c r="K12" s="12" t="s">
        <v>32</v>
      </c>
      <c r="L12" s="12"/>
      <c r="M12" s="12"/>
    </row>
    <row r="13" spans="1:30">
      <c r="B13" s="9">
        <v>0.40625</v>
      </c>
      <c r="C13" s="12" t="s">
        <v>107</v>
      </c>
      <c r="D13" s="12"/>
      <c r="E13" s="12" t="s">
        <v>83</v>
      </c>
      <c r="F13" s="12" t="s">
        <v>38</v>
      </c>
      <c r="G13" s="12"/>
      <c r="H13" s="10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>200</v>
      </c>
      <c r="I13" t="str">
        <f>IF(Tabela8I4445464748[[#This Row],[EXAME]]&lt;&gt;"","Dra. Ilca","")</f>
        <v>Dra. Ilca</v>
      </c>
      <c r="J13" s="13"/>
      <c r="K13" s="12" t="s">
        <v>32</v>
      </c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4" t="str">
        <f>IF(Tabela8I4445464748[[#This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108</v>
      </c>
      <c r="D15" s="12">
        <v>39</v>
      </c>
      <c r="E15" s="12" t="s">
        <v>102</v>
      </c>
      <c r="F15" s="12" t="s">
        <v>38</v>
      </c>
      <c r="G15" s="12"/>
      <c r="H15" s="10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>200</v>
      </c>
      <c r="I15" t="str">
        <f>IF(Tabela8I4445464748[[#This Row],[EXAME]]&lt;&gt;"","Dra. Ilca","")</f>
        <v>Dra. Ilca</v>
      </c>
      <c r="J15" s="13">
        <v>65996067212</v>
      </c>
      <c r="K15" s="12" t="s">
        <v>32</v>
      </c>
      <c r="L15" s="12"/>
      <c r="M15" s="12"/>
    </row>
    <row r="16" spans="1:30">
      <c r="B16" s="8">
        <v>0.4375</v>
      </c>
      <c r="C16" s="12" t="s">
        <v>109</v>
      </c>
      <c r="D16" s="12">
        <v>16</v>
      </c>
      <c r="E16" s="12" t="s">
        <v>102</v>
      </c>
      <c r="F16" s="12" t="s">
        <v>38</v>
      </c>
      <c r="G16" s="12"/>
      <c r="H16" s="10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>200</v>
      </c>
      <c r="I16" t="str">
        <f>IF(Tabela8I4445464748[[#This Row],[EXAME]]&lt;&gt;"","Dra. Ilca","")</f>
        <v>Dra. Ilca</v>
      </c>
      <c r="J16" s="13">
        <v>65999898028</v>
      </c>
      <c r="K16" s="12" t="s">
        <v>32</v>
      </c>
      <c r="L16" s="12"/>
      <c r="M16" s="12"/>
    </row>
    <row r="17" spans="2:13">
      <c r="B17" s="9">
        <v>0.44791666666666702</v>
      </c>
      <c r="C17" s="12" t="s">
        <v>110</v>
      </c>
      <c r="D17" s="12">
        <v>36</v>
      </c>
      <c r="E17" s="12" t="s">
        <v>102</v>
      </c>
      <c r="F17" s="12" t="s">
        <v>98</v>
      </c>
      <c r="G17" s="12">
        <v>11062934</v>
      </c>
      <c r="H17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7" t="str">
        <f>IF(Tabela8I4445464748[[#This Row],[EXAME]]&lt;&gt;"","Dra. Ilca","")</f>
        <v>Dra. Ilca</v>
      </c>
      <c r="J17" s="13">
        <v>65999632125</v>
      </c>
      <c r="K17" s="12" t="s">
        <v>32</v>
      </c>
      <c r="L17" s="12"/>
      <c r="M17" s="12"/>
    </row>
    <row r="18" spans="2:13">
      <c r="B18" s="8">
        <v>0.45833333333333298</v>
      </c>
      <c r="C18" s="12" t="s">
        <v>111</v>
      </c>
      <c r="D18" s="12">
        <v>5</v>
      </c>
      <c r="E18" s="12" t="s">
        <v>102</v>
      </c>
      <c r="F18" s="12" t="s">
        <v>38</v>
      </c>
      <c r="G18" s="12"/>
      <c r="H18" s="10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>200</v>
      </c>
      <c r="I18" t="str">
        <f>IF(Tabela8I4445464748[[#This Row],[EXAME]]&lt;&gt;"","Dra. Ilca","")</f>
        <v>Dra. Ilca</v>
      </c>
      <c r="J18" s="13">
        <v>65984626606</v>
      </c>
      <c r="K18" s="12" t="s">
        <v>32</v>
      </c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9" t="str">
        <f>IF(Tabela8I4445464748[[#This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0" t="str">
        <f>IF(Tabela8I4445464748[[#This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1" t="str">
        <f>IF(Tabela8I4445464748[[#This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 t="s">
        <v>36</v>
      </c>
      <c r="D22" s="12"/>
      <c r="E22" s="12"/>
      <c r="F22" s="12"/>
      <c r="G22" s="12"/>
      <c r="H22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2" t="str">
        <f>IF(Tabela8I4445464748[[#This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36</v>
      </c>
      <c r="D23" s="12"/>
      <c r="E23" s="12"/>
      <c r="F23" s="12"/>
      <c r="G23" s="12"/>
      <c r="H23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3" t="str">
        <f>IF(Tabela8I4445464748[[#This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36</v>
      </c>
      <c r="D24" s="12"/>
      <c r="E24" s="12"/>
      <c r="F24" s="12"/>
      <c r="G24" s="12"/>
      <c r="H24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4" t="str">
        <f>IF(Tabela8I4445464748[[#This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 t="s">
        <v>36</v>
      </c>
      <c r="D25" s="12"/>
      <c r="E25" s="12"/>
      <c r="F25" s="12"/>
      <c r="G25" s="12"/>
      <c r="H25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5" t="str">
        <f>IF(Tabela8I4445464748[[#This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36</v>
      </c>
      <c r="D26" s="12"/>
      <c r="E26" s="12"/>
      <c r="F26" s="12"/>
      <c r="G26" s="12"/>
      <c r="H2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6" t="str">
        <f>IF(Tabela8I4445464748[[#This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36</v>
      </c>
      <c r="D27" s="12"/>
      <c r="E27" s="12"/>
      <c r="F27" s="12"/>
      <c r="G27" s="12"/>
      <c r="H27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7" t="str">
        <f>IF(Tabela8I4445464748[[#This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 t="s">
        <v>36</v>
      </c>
      <c r="D28" s="12"/>
      <c r="E28" s="12"/>
      <c r="F28" s="12"/>
      <c r="G28" s="12"/>
      <c r="H28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8" t="str">
        <f>IF(Tabela8I4445464748[[#This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 t="s">
        <v>36</v>
      </c>
      <c r="D29" s="12"/>
      <c r="E29" s="12"/>
      <c r="F29" s="12"/>
      <c r="G29" s="12"/>
      <c r="H29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9" t="str">
        <f>IF(Tabela8I4445464748[[#This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36</v>
      </c>
      <c r="D30" s="12"/>
      <c r="E30" s="12"/>
      <c r="F30" s="12"/>
      <c r="G30" s="12"/>
      <c r="H30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0" t="str">
        <f>IF(Tabela8I4445464748[[#This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1" t="str">
        <f>IF(Tabela8I4445464748[[#This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2" t="str">
        <f>IF(Tabela8I4445464748[[#This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3" t="str">
        <f>IF(Tabela8I4445464748[[#This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4" t="str">
        <f>IF(Tabela8I4445464748[[#This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5" t="str">
        <f>IF(Tabela8I4445464748[[#This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6" t="str">
        <f>IF(Tabela8I4445464748[[#This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7" t="str">
        <f>IF(Tabela8I4445464748[[#This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8" t="str">
        <f>IF(Tabela8I4445464748[[#This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9" t="str">
        <f>IF(Tabela8I4445464748[[#This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0" t="str">
        <f>IF(Tabela8I4445464748[[#This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1" t="str">
        <f>IF(Tabela8I4445464748[[#This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2" t="str">
        <f>IF(Tabela8I4445464748[[#This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3" t="str">
        <f>IF(Tabela8I4445464748[[#This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4" t="str">
        <f>IF(Tabela8I4445464748[[#This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5" t="str">
        <f>IF(Tabela8I4445464748[[#This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6" t="str">
        <f>IF(Tabela8I4445464748[[#This Row],[EXAME]]&lt;&gt;"","Dra. Ilca","")</f>
        <v/>
      </c>
      <c r="J46" s="13"/>
      <c r="K46" s="12"/>
      <c r="L46" s="12"/>
      <c r="M46" s="12"/>
    </row>
    <row r="47" spans="2:13">
      <c r="C47">
        <f>SUBTOTAL(103,Tabela8I4445464748[NOME])</f>
        <v>20</v>
      </c>
    </row>
  </sheetData>
  <sheetProtection sheet="1" sort="0" autoFilter="0"/>
  <conditionalFormatting sqref="K6:L46">
    <cfRule type="containsText" dxfId="257" priority="1" operator="containsText" text="Não confirmado">
      <formula>NOT(ISERROR(SEARCH("Não confirmado",K6)))</formula>
    </cfRule>
    <cfRule type="containsText" dxfId="25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>
      <formula1>"Sim, Não"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</dataValidations>
  <pageMargins left="0.7" right="0.7" top="0.75" bottom="0.75" header="0.3" footer="0.3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3">
    <pageSetUpPr fitToPage="1"/>
  </sheetPr>
  <dimension ref="A1:AD47"/>
  <sheetViews>
    <sheetView showGridLines="0" showRowColHeaders="0" zoomScale="80" zoomScaleNormal="80" workbookViewId="0">
      <pane xSplit="2" ySplit="5" topLeftCell="E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81</v>
      </c>
      <c r="E2" s="35">
        <v>7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45023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 t="s">
        <v>28</v>
      </c>
      <c r="D6" s="12"/>
      <c r="E6" s="12"/>
      <c r="F6" s="12"/>
      <c r="G6" s="12"/>
      <c r="H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6" t="str">
        <f>IF(Tabela8I444546474849[[#This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 t="s">
        <v>28</v>
      </c>
      <c r="D7" s="12"/>
      <c r="E7" s="12"/>
      <c r="F7" s="12"/>
      <c r="G7" s="12"/>
      <c r="H7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7" t="str">
        <f>IF(Tabela8I444546474849[[#This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28</v>
      </c>
      <c r="D8" s="12"/>
      <c r="E8" s="12"/>
      <c r="F8" s="12"/>
      <c r="G8" s="12"/>
      <c r="H8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8" t="str">
        <f>IF(Tabela8I444546474849[[#This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28</v>
      </c>
      <c r="D9" s="12"/>
      <c r="E9" s="12"/>
      <c r="F9" s="12"/>
      <c r="G9" s="12"/>
      <c r="H9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9" t="str">
        <f>IF(Tabela8I444546474849[[#This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 t="s">
        <v>28</v>
      </c>
      <c r="D10" s="12"/>
      <c r="E10" s="12"/>
      <c r="F10" s="12"/>
      <c r="G10" s="12"/>
      <c r="H10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0" t="str">
        <f>IF(Tabela8I444546474849[[#This Row],[EXAME]]&lt;&gt;"","Dra. Ilca","")</f>
        <v/>
      </c>
      <c r="J10" s="27"/>
      <c r="K10" s="12"/>
      <c r="L10" s="12"/>
      <c r="M10" s="12"/>
    </row>
    <row r="11" spans="1:30">
      <c r="B11" s="9">
        <v>0.38541666666666702</v>
      </c>
      <c r="C11" s="12" t="s">
        <v>28</v>
      </c>
      <c r="D11" s="12"/>
      <c r="E11" s="12"/>
      <c r="F11" s="12"/>
      <c r="G11" s="12"/>
      <c r="H11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1" t="str">
        <f>IF(Tabela8I444546474849[[#This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28</v>
      </c>
      <c r="D12" s="12"/>
      <c r="E12" s="12"/>
      <c r="F12" s="12"/>
      <c r="G12" s="12"/>
      <c r="H12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2" t="str">
        <f>IF(Tabela8I444546474849[[#This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28</v>
      </c>
      <c r="D13" s="12"/>
      <c r="E13" s="12"/>
      <c r="F13" s="12"/>
      <c r="G13" s="12"/>
      <c r="H13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3" t="str">
        <f>IF(Tabela8I444546474849[[#This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28</v>
      </c>
      <c r="D14" s="12"/>
      <c r="E14" s="12"/>
      <c r="F14" s="12"/>
      <c r="G14" s="12"/>
      <c r="H14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4" t="str">
        <f>IF(Tabela8I444546474849[[#This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28</v>
      </c>
      <c r="D15" s="12"/>
      <c r="E15" s="12"/>
      <c r="F15" s="12"/>
      <c r="G15" s="12"/>
      <c r="H15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5" t="str">
        <f>IF(Tabela8I444546474849[[#This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 t="s">
        <v>28</v>
      </c>
      <c r="D16" s="12"/>
      <c r="E16" s="12"/>
      <c r="F16" s="12"/>
      <c r="G16" s="12"/>
      <c r="H1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6" t="str">
        <f>IF(Tabela8I444546474849[[#This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28</v>
      </c>
      <c r="D17" s="12"/>
      <c r="E17" s="12"/>
      <c r="F17" s="12"/>
      <c r="G17" s="12"/>
      <c r="H17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7" t="str">
        <f>IF(Tabela8I444546474849[[#This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28</v>
      </c>
      <c r="D18" s="12"/>
      <c r="E18" s="12"/>
      <c r="F18" s="12"/>
      <c r="G18" s="12"/>
      <c r="H18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8" t="str">
        <f>IF(Tabela8I444546474849[[#This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28</v>
      </c>
      <c r="D19" s="12"/>
      <c r="E19" s="12"/>
      <c r="F19" s="12"/>
      <c r="G19" s="12"/>
      <c r="H19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9" t="str">
        <f>IF(Tabela8I444546474849[[#This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28</v>
      </c>
      <c r="D20" s="12"/>
      <c r="E20" s="12"/>
      <c r="F20" s="12"/>
      <c r="G20" s="12"/>
      <c r="H20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0" t="str">
        <f>IF(Tabela8I444546474849[[#This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28</v>
      </c>
      <c r="D21" s="12"/>
      <c r="E21" s="12"/>
      <c r="F21" s="12"/>
      <c r="G21" s="12"/>
      <c r="H21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1" t="str">
        <f>IF(Tabela8I444546474849[[#This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 t="s">
        <v>28</v>
      </c>
      <c r="D22" s="12"/>
      <c r="E22" s="12"/>
      <c r="F22" s="12"/>
      <c r="G22" s="12"/>
      <c r="H22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2" t="str">
        <f>IF(Tabela8I444546474849[[#This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28</v>
      </c>
      <c r="D23" s="12"/>
      <c r="E23" s="12"/>
      <c r="F23" s="12"/>
      <c r="G23" s="12"/>
      <c r="H23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3" t="str">
        <f>IF(Tabela8I444546474849[[#This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28</v>
      </c>
      <c r="D24" s="12"/>
      <c r="E24" s="12"/>
      <c r="F24" s="12"/>
      <c r="G24" s="12"/>
      <c r="H24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4" t="str">
        <f>IF(Tabela8I444546474849[[#This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 t="s">
        <v>28</v>
      </c>
      <c r="D25" s="12"/>
      <c r="E25" s="12"/>
      <c r="F25" s="12"/>
      <c r="G25" s="12"/>
      <c r="H25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5" t="str">
        <f>IF(Tabela8I444546474849[[#This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6" t="str">
        <f>IF(Tabela8I444546474849[[#This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7" t="str">
        <f>IF(Tabela8I444546474849[[#This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8" t="str">
        <f>IF(Tabela8I444546474849[[#This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9" t="str">
        <f>IF(Tabela8I444546474849[[#This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0" t="str">
        <f>IF(Tabela8I444546474849[[#This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1" t="str">
        <f>IF(Tabela8I444546474849[[#This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2" t="str">
        <f>IF(Tabela8I444546474849[[#This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3" t="str">
        <f>IF(Tabela8I444546474849[[#This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4" t="str">
        <f>IF(Tabela8I444546474849[[#This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5" t="str">
        <f>IF(Tabela8I444546474849[[#This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6" t="str">
        <f>IF(Tabela8I444546474849[[#This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7" t="str">
        <f>IF(Tabela8I444546474849[[#This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8" t="str">
        <f>IF(Tabela8I444546474849[[#This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9" t="str">
        <f>IF(Tabela8I444546474849[[#This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0" t="str">
        <f>IF(Tabela8I444546474849[[#This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1" t="str">
        <f>IF(Tabela8I444546474849[[#This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2" t="str">
        <f>IF(Tabela8I444546474849[[#This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3" t="str">
        <f>IF(Tabela8I444546474849[[#This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4" t="str">
        <f>IF(Tabela8I444546474849[[#This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5" t="str">
        <f>IF(Tabela8I444546474849[[#This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6" t="str">
        <f>IF(Tabela8I444546474849[[#This Row],[EXAME]]&lt;&gt;"","Dra. Ilca","")</f>
        <v/>
      </c>
      <c r="J46" s="13"/>
      <c r="K46" s="12"/>
      <c r="L46" s="12"/>
      <c r="M46" s="12"/>
    </row>
    <row r="47" spans="2:13">
      <c r="C47">
        <f>SUBTOTAL(103,Tabela8I444546474849[NOME])</f>
        <v>20</v>
      </c>
    </row>
  </sheetData>
  <sheetProtection sheet="1" sort="0" autoFilter="0"/>
  <conditionalFormatting sqref="K6:L46">
    <cfRule type="containsText" dxfId="242" priority="1" operator="containsText" text="Não confirmado">
      <formula>NOT(ISERROR(SEARCH("Não confirmado",K6)))</formula>
    </cfRule>
    <cfRule type="containsText" dxfId="24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9"/>
  <dimension ref="A1:AD47"/>
  <sheetViews>
    <sheetView showGridLines="0" showRowColHeaders="0" zoomScale="80" zoomScaleNormal="80" workbookViewId="0">
      <pane xSplit="2" ySplit="5" topLeftCell="H38" activePane="bottomRight" state="frozen"/>
      <selection pane="topRight" activeCell="H6" sqref="H6"/>
      <selection pane="bottomLeft" activeCell="H6" sqref="H6"/>
      <selection pane="bottomRight" activeCell="C6" sqref="C6:C4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81</v>
      </c>
      <c r="E2" s="35">
        <v>10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45026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 t="s">
        <v>27</v>
      </c>
      <c r="D6" s="12"/>
      <c r="E6" s="12"/>
      <c r="F6" s="12"/>
      <c r="G6" s="12"/>
      <c r="H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6" t="str">
        <f>IF(Tabela8I212223[[#This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7" t="str">
        <f>IF(Tabela8I212223[[#This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8" t="str">
        <f>IF(Tabela8I212223[[#This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9" t="str">
        <f>IF(Tabela8I212223[[#This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0" t="str">
        <f>IF(Tabela8I212223[[#This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1" t="str">
        <f>IF(Tabela8I212223[[#This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2" t="str">
        <f>IF(Tabela8I212223[[#This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3" t="str">
        <f>IF(Tabela8I212223[[#This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4" t="str">
        <f>IF(Tabela8I212223[[#This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5" t="str">
        <f>IF(Tabela8I212223[[#This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6" t="str">
        <f>IF(Tabela8I212223[[#This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7" t="str">
        <f>IF(Tabela8I212223[[#This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8" t="str">
        <f>IF(Tabela8I212223[[#This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9" t="str">
        <f>IF(Tabela8I212223[[#This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0" t="str">
        <f>IF(Tabela8I212223[[#This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1" t="str">
        <f>IF(Tabela8I212223[[#This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2" t="str">
        <f>IF(Tabela8I212223[[#This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3" t="str">
        <f>IF(Tabela8I212223[[#This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4" t="str">
        <f>IF(Tabela8I212223[[#This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5" t="str">
        <f>IF(Tabela8I212223[[#This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6" t="str">
        <f>IF(Tabela8I212223[[#This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7" t="str">
        <f>IF(Tabela8I212223[[#This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8" t="str">
        <f>IF(Tabela8I212223[[#This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 t="s">
        <v>27</v>
      </c>
      <c r="D29" s="12"/>
      <c r="E29" s="12"/>
      <c r="F29" s="12"/>
      <c r="G29" s="12"/>
      <c r="H29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9" t="str">
        <f>IF(Tabela8I212223[[#This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0" t="str">
        <f>IF(Tabela8I212223[[#This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 t="s">
        <v>27</v>
      </c>
      <c r="D31" s="12"/>
      <c r="E31" s="12"/>
      <c r="F31" s="12"/>
      <c r="G31" s="12"/>
      <c r="H31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1" t="str">
        <f>IF(Tabela8I212223[[#This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 t="s">
        <v>27</v>
      </c>
      <c r="D32" s="12"/>
      <c r="E32" s="12"/>
      <c r="F32" s="12"/>
      <c r="G32" s="12"/>
      <c r="H32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2" t="str">
        <f>IF(Tabela8I212223[[#This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 t="s">
        <v>27</v>
      </c>
      <c r="D33" s="12"/>
      <c r="E33" s="12"/>
      <c r="F33" s="12"/>
      <c r="G33" s="12"/>
      <c r="H33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3" t="str">
        <f>IF(Tabela8I212223[[#This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 t="s">
        <v>27</v>
      </c>
      <c r="D34" s="12"/>
      <c r="E34" s="12"/>
      <c r="F34" s="12"/>
      <c r="G34" s="12"/>
      <c r="H34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4" t="str">
        <f>IF(Tabela8I212223[[#This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 t="s">
        <v>27</v>
      </c>
      <c r="D35" s="12"/>
      <c r="E35" s="12"/>
      <c r="F35" s="12"/>
      <c r="G35" s="12"/>
      <c r="H35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5" t="str">
        <f>IF(Tabela8I212223[[#This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 t="s">
        <v>27</v>
      </c>
      <c r="D36" s="12"/>
      <c r="E36" s="12"/>
      <c r="F36" s="12"/>
      <c r="G36" s="12"/>
      <c r="H3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6" t="str">
        <f>IF(Tabela8I212223[[#This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 t="s">
        <v>27</v>
      </c>
      <c r="D37" s="12"/>
      <c r="E37" s="12"/>
      <c r="F37" s="12"/>
      <c r="G37" s="12"/>
      <c r="H37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7" t="str">
        <f>IF(Tabela8I212223[[#This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 t="s">
        <v>27</v>
      </c>
      <c r="D38" s="12"/>
      <c r="E38" s="12"/>
      <c r="F38" s="12"/>
      <c r="G38" s="12"/>
      <c r="H38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8" t="str">
        <f>IF(Tabela8I212223[[#This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 t="s">
        <v>27</v>
      </c>
      <c r="D39" s="12"/>
      <c r="E39" s="12"/>
      <c r="F39" s="12"/>
      <c r="G39" s="12"/>
      <c r="H39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9" t="str">
        <f>IF(Tabela8I212223[[#This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 t="s">
        <v>27</v>
      </c>
      <c r="D40" s="12"/>
      <c r="E40" s="12"/>
      <c r="F40" s="12"/>
      <c r="G40" s="12"/>
      <c r="H40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0" t="str">
        <f>IF(Tabela8I212223[[#This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 t="s">
        <v>27</v>
      </c>
      <c r="D41" s="12"/>
      <c r="E41" s="12"/>
      <c r="F41" s="12"/>
      <c r="G41" s="12"/>
      <c r="H41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1" t="str">
        <f>IF(Tabela8I212223[[#This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 t="s">
        <v>27</v>
      </c>
      <c r="D42" s="12"/>
      <c r="E42" s="12"/>
      <c r="F42" s="12"/>
      <c r="G42" s="12"/>
      <c r="H42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2" t="str">
        <f>IF(Tabela8I212223[[#This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 t="s">
        <v>27</v>
      </c>
      <c r="D43" s="12"/>
      <c r="E43" s="12"/>
      <c r="F43" s="12"/>
      <c r="G43" s="12"/>
      <c r="H43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3" t="str">
        <f>IF(Tabela8I212223[[#This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 t="s">
        <v>27</v>
      </c>
      <c r="D44" s="12"/>
      <c r="E44" s="12"/>
      <c r="F44" s="12"/>
      <c r="G44" s="12"/>
      <c r="H44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4" t="str">
        <f>IF(Tabela8I212223[[#This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 t="s">
        <v>27</v>
      </c>
      <c r="D45" s="12"/>
      <c r="E45" s="12"/>
      <c r="F45" s="12"/>
      <c r="G45" s="12"/>
      <c r="H45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5" t="str">
        <f>IF(Tabela8I212223[[#This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 t="s">
        <v>27</v>
      </c>
      <c r="D46" s="12"/>
      <c r="E46" s="12"/>
      <c r="F46" s="12"/>
      <c r="G46" s="12"/>
      <c r="H4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6" t="str">
        <f>IF(Tabela8I212223[[#This Row],[EXAME]]&lt;&gt;"","Dra. Ilca","")</f>
        <v/>
      </c>
      <c r="J46" s="13"/>
      <c r="K46" s="12"/>
      <c r="L46" s="12"/>
      <c r="M46" s="12"/>
    </row>
    <row r="47" spans="2:13">
      <c r="C47">
        <f>SUBTOTAL(103,Tabela8I212223[NOME])</f>
        <v>41</v>
      </c>
    </row>
  </sheetData>
  <sheetProtection sheet="1" sort="0" autoFilter="0"/>
  <conditionalFormatting sqref="K6:L46">
    <cfRule type="containsText" dxfId="227" priority="1" operator="containsText" text="Não confirmado">
      <formula>NOT(ISERROR(SEARCH("Não confirmado",K6)))</formula>
    </cfRule>
    <cfRule type="containsText" dxfId="22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7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J33" sqref="J33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81</v>
      </c>
      <c r="E2" s="35">
        <v>11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45027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6" t="str">
        <f>IF(Tabela8I21[[#This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7" t="str">
        <f>IF(Tabela8I21[[#This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8" t="str">
        <f>IF(Tabela8I21[[#This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9" t="str">
        <f>IF(Tabela8I21[[#This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0" t="str">
        <f>IF(Tabela8I21[[#This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1" t="str">
        <f>IF(Tabela8I21[[#This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2" t="str">
        <f>IF(Tabela8I21[[#This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3" t="str">
        <f>IF(Tabela8I21[[#This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4" t="str">
        <f>IF(Tabela8I21[[#This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5" t="str">
        <f>IF(Tabela8I21[[#This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6" t="str">
        <f>IF(Tabela8I21[[#This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7" t="str">
        <f>IF(Tabela8I21[[#This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8" t="str">
        <f>IF(Tabela8I21[[#This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9" t="str">
        <f>IF(Tabela8I21[[#This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0" t="str">
        <f>IF(Tabela8I21[[#This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1" t="str">
        <f>IF(Tabela8I21[[#This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2" t="str">
        <f>IF(Tabela8I21[[#This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3" t="str">
        <f>IF(Tabela8I21[[#This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4" t="str">
        <f>IF(Tabela8I21[[#This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5" t="str">
        <f>IF(Tabela8I21[[#This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112</v>
      </c>
      <c r="D26" s="12"/>
      <c r="E26" s="12" t="s">
        <v>83</v>
      </c>
      <c r="F26" s="12" t="s">
        <v>38</v>
      </c>
      <c r="G26" s="12"/>
      <c r="H26" s="10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>200</v>
      </c>
      <c r="I26" t="str">
        <f>IF(Tabela8I21[[#This Row],[EXAME]]&lt;&gt;"","Dra. Ilca","")</f>
        <v>Dra. Ilca</v>
      </c>
      <c r="J26" s="13">
        <v>65984329998</v>
      </c>
      <c r="K26" s="12"/>
      <c r="L26" s="12"/>
      <c r="M26" s="12"/>
    </row>
    <row r="27" spans="2:13">
      <c r="B27" s="9">
        <v>0.55208333333333304</v>
      </c>
      <c r="C27" s="12" t="s">
        <v>113</v>
      </c>
      <c r="D27" s="12">
        <v>29</v>
      </c>
      <c r="E27" s="12" t="s">
        <v>83</v>
      </c>
      <c r="F27" s="12" t="s">
        <v>98</v>
      </c>
      <c r="G27" s="12">
        <v>11077106</v>
      </c>
      <c r="H27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7" t="str">
        <f>IF(Tabela8I21[[#This Row],[EXAME]]&lt;&gt;"","Dra. Ilca","")</f>
        <v>Dra. Ilca</v>
      </c>
      <c r="J27" s="13">
        <v>65999682551</v>
      </c>
      <c r="K27" s="12"/>
      <c r="L27" s="12"/>
      <c r="M27" s="12"/>
    </row>
    <row r="28" spans="2:13">
      <c r="B28" s="8">
        <v>0.5625</v>
      </c>
      <c r="C28" s="50" t="s">
        <v>114</v>
      </c>
      <c r="D28" s="12">
        <v>37</v>
      </c>
      <c r="E28" s="12" t="s">
        <v>83</v>
      </c>
      <c r="F28" s="12" t="s">
        <v>98</v>
      </c>
      <c r="G28" s="12"/>
      <c r="H28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8" t="str">
        <f>IF(Tabela8I21[[#This Row],[EXAME]]&lt;&gt;"","Dra. Ilca","")</f>
        <v>Dra. Ilca</v>
      </c>
      <c r="J28" s="13">
        <v>65999930710</v>
      </c>
      <c r="K28" s="12" t="s">
        <v>32</v>
      </c>
      <c r="L28" s="12"/>
      <c r="M28" s="12"/>
    </row>
    <row r="29" spans="2:13">
      <c r="B29" s="9">
        <v>0.57291666666666696</v>
      </c>
      <c r="C29" s="12" t="s">
        <v>115</v>
      </c>
      <c r="D29" s="12"/>
      <c r="E29" s="12" t="s">
        <v>83</v>
      </c>
      <c r="F29" s="12" t="s">
        <v>98</v>
      </c>
      <c r="G29" s="12">
        <v>11078934</v>
      </c>
      <c r="H29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9" t="str">
        <f>IF(Tabela8I21[[#This Row],[EXAME]]&lt;&gt;"","Dra. Ilca","")</f>
        <v>Dra. Ilca</v>
      </c>
      <c r="J29" s="13">
        <v>65999316652</v>
      </c>
      <c r="K29" s="12" t="s">
        <v>32</v>
      </c>
      <c r="L29" s="12"/>
      <c r="M29" s="12"/>
    </row>
    <row r="30" spans="2:13">
      <c r="B30" s="8">
        <v>0.58333333333333304</v>
      </c>
      <c r="C30" s="12" t="s">
        <v>116</v>
      </c>
      <c r="D30" s="12">
        <v>24</v>
      </c>
      <c r="E30" s="12" t="s">
        <v>117</v>
      </c>
      <c r="F30" s="12" t="s">
        <v>98</v>
      </c>
      <c r="G30" s="12"/>
      <c r="H30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0" t="str">
        <f>IF(Tabela8I21[[#This Row],[EXAME]]&lt;&gt;"","Dra. Ilca","")</f>
        <v>Dra. Ilca</v>
      </c>
      <c r="J30" s="13">
        <v>65996017139</v>
      </c>
      <c r="K30" s="12" t="s">
        <v>32</v>
      </c>
      <c r="L30" s="12"/>
      <c r="M30" s="12"/>
    </row>
    <row r="31" spans="2:13">
      <c r="B31" s="9">
        <v>0.59375</v>
      </c>
      <c r="C31" s="12" t="s">
        <v>118</v>
      </c>
      <c r="D31" s="12">
        <v>22</v>
      </c>
      <c r="E31" s="12" t="s">
        <v>119</v>
      </c>
      <c r="F31" s="12" t="s">
        <v>98</v>
      </c>
      <c r="G31" s="12">
        <v>11067317</v>
      </c>
      <c r="H31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1" t="str">
        <f>IF(Tabela8I21[[#This Row],[EXAME]]&lt;&gt;"","Dra. Ilca","")</f>
        <v>Dra. Ilca</v>
      </c>
      <c r="J31" s="13">
        <v>65999487436</v>
      </c>
      <c r="K31" s="12" t="s">
        <v>32</v>
      </c>
      <c r="L31" s="12"/>
      <c r="M31" s="12"/>
    </row>
    <row r="32" spans="2:13">
      <c r="B32" s="8">
        <v>0.60416666666666696</v>
      </c>
      <c r="C32" s="12" t="s">
        <v>120</v>
      </c>
      <c r="D32" s="12">
        <v>37</v>
      </c>
      <c r="E32" s="12" t="s">
        <v>86</v>
      </c>
      <c r="F32" s="12" t="s">
        <v>38</v>
      </c>
      <c r="G32" s="12"/>
      <c r="H32" s="10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>200</v>
      </c>
      <c r="I32" t="str">
        <f>IF(Tabela8I21[[#This Row],[EXAME]]&lt;&gt;"","Dra. Ilca","")</f>
        <v>Dra. Ilca</v>
      </c>
      <c r="J32" s="13">
        <v>65996209926</v>
      </c>
      <c r="K32" s="12" t="s">
        <v>32</v>
      </c>
      <c r="L32" s="12"/>
      <c r="M32" s="12"/>
    </row>
    <row r="33" spans="2:13">
      <c r="B33" s="9">
        <v>0.61458333333333304</v>
      </c>
      <c r="C33" s="12" t="s">
        <v>121</v>
      </c>
      <c r="D33" s="12">
        <v>24</v>
      </c>
      <c r="E33" s="12" t="s">
        <v>86</v>
      </c>
      <c r="F33" s="12" t="s">
        <v>98</v>
      </c>
      <c r="G33" s="12">
        <v>11079622</v>
      </c>
      <c r="H33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3" t="str">
        <f>IF(Tabela8I21[[#This Row],[EXAME]]&lt;&gt;"","Dra. Ilca","")</f>
        <v>Dra. Ilca</v>
      </c>
      <c r="J33" s="13">
        <v>65996655532</v>
      </c>
      <c r="K33" s="12" t="s">
        <v>32</v>
      </c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4" t="str">
        <f>IF(Tabela8I21[[#This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5" t="str">
        <f>IF(Tabela8I21[[#This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 t="s">
        <v>36</v>
      </c>
      <c r="D36" s="12"/>
      <c r="E36" s="12"/>
      <c r="F36" s="12"/>
      <c r="G36" s="12"/>
      <c r="H3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6" t="str">
        <f>IF(Tabela8I21[[#This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 t="s">
        <v>36</v>
      </c>
      <c r="D37" s="12"/>
      <c r="E37" s="12"/>
      <c r="F37" s="12"/>
      <c r="G37" s="12"/>
      <c r="H37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7" t="str">
        <f>IF(Tabela8I21[[#This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 t="s">
        <v>36</v>
      </c>
      <c r="D38" s="12"/>
      <c r="E38" s="12"/>
      <c r="F38" s="12"/>
      <c r="G38" s="12"/>
      <c r="H38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8" t="str">
        <f>IF(Tabela8I21[[#This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 t="s">
        <v>36</v>
      </c>
      <c r="D39" s="12"/>
      <c r="E39" s="12"/>
      <c r="F39" s="12"/>
      <c r="G39" s="12"/>
      <c r="H39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9" t="str">
        <f>IF(Tabela8I21[[#This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 t="s">
        <v>36</v>
      </c>
      <c r="D40" s="12"/>
      <c r="E40" s="12"/>
      <c r="F40" s="12"/>
      <c r="G40" s="12"/>
      <c r="H40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0" t="str">
        <f>IF(Tabela8I21[[#This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 t="s">
        <v>36</v>
      </c>
      <c r="D41" s="12"/>
      <c r="E41" s="12"/>
      <c r="F41" s="12"/>
      <c r="G41" s="12"/>
      <c r="H41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1" t="str">
        <f>IF(Tabela8I21[[#This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 t="s">
        <v>36</v>
      </c>
      <c r="D42" s="12"/>
      <c r="E42" s="12"/>
      <c r="F42" s="12"/>
      <c r="G42" s="12"/>
      <c r="H42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2" t="str">
        <f>IF(Tabela8I21[[#This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 t="s">
        <v>36</v>
      </c>
      <c r="D43" s="12"/>
      <c r="E43" s="12"/>
      <c r="F43" s="12"/>
      <c r="G43" s="12"/>
      <c r="H43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3" t="str">
        <f>IF(Tabela8I21[[#This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 t="s">
        <v>36</v>
      </c>
      <c r="D44" s="12"/>
      <c r="E44" s="12"/>
      <c r="F44" s="12"/>
      <c r="G44" s="12"/>
      <c r="H44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4" t="str">
        <f>IF(Tabela8I21[[#This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5" t="str">
        <f>IF(Tabela8I21[[#This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6" t="str">
        <f>IF(Tabela8I21[[#This Row],[EXAME]]&lt;&gt;"","Dra. Ilca","")</f>
        <v/>
      </c>
      <c r="J46" s="13"/>
      <c r="K46" s="12"/>
      <c r="L46" s="12"/>
      <c r="M46" s="12"/>
    </row>
    <row r="47" spans="2:13">
      <c r="C47">
        <f>SUBTOTAL(103,Tabela8I21[NOME])</f>
        <v>17</v>
      </c>
    </row>
  </sheetData>
  <sheetProtection sheet="1" sort="0" autoFilter="0"/>
  <conditionalFormatting sqref="K6:L46">
    <cfRule type="containsText" dxfId="212" priority="1" operator="containsText" text="Não confirmado">
      <formula>NOT(ISERROR(SEARCH("Não confirmado",K6)))</formula>
    </cfRule>
    <cfRule type="containsText" dxfId="21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L6:L46">
      <formula1>"Sim, Não"</formula1>
    </dataValidation>
    <dataValidation type="list" allowBlank="1" showInputMessage="1" showErrorMessage="1" sqref="F41:F46 F6:F39">
      <formula1>"UNIMED, PARTICULAR, FUSEX, AMOR SAÚDE, SUS, CORTESIA"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8">
    <pageSetUpPr fitToPage="1"/>
  </sheetPr>
  <dimension ref="A1:AD47"/>
  <sheetViews>
    <sheetView showGridLines="0" showRowColHeaders="0" zoomScale="80" zoomScaleNormal="80" workbookViewId="0">
      <pane xSplit="2" ySplit="5" topLeftCell="E22" activePane="bottomRight" state="frozen"/>
      <selection pane="topRight" activeCell="H6" sqref="H6"/>
      <selection pane="bottomLeft" activeCell="H6" sqref="H6"/>
      <selection pane="bottomRight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81</v>
      </c>
      <c r="E2" s="35">
        <v>12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45028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6" t="str">
        <f>IF(Tabela8I2122[[#This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7" t="str">
        <f>IF(Tabela8I2122[[#This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8" t="str">
        <f>IF(Tabela8I2122[[#This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9" t="str">
        <f>IF(Tabela8I2122[[#This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0" t="str">
        <f>IF(Tabela8I2122[[#This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1" t="str">
        <f>IF(Tabela8I2122[[#This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2" t="str">
        <f>IF(Tabela8I2122[[#This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3" t="str">
        <f>IF(Tabela8I2122[[#This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4" t="str">
        <f>IF(Tabela8I2122[[#This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5" t="str">
        <f>IF(Tabela8I2122[[#This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6" t="str">
        <f>IF(Tabela8I2122[[#This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7" t="str">
        <f>IF(Tabela8I2122[[#This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8" t="str">
        <f>IF(Tabela8I2122[[#This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9" t="str">
        <f>IF(Tabela8I2122[[#This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0" t="str">
        <f>IF(Tabela8I2122[[#This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1" t="str">
        <f>IF(Tabela8I2122[[#This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2" t="str">
        <f>IF(Tabela8I2122[[#This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3" t="str">
        <f>IF(Tabela8I2122[[#This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4" t="str">
        <f>IF(Tabela8I2122[[#This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5" t="str">
        <f>IF(Tabela8I2122[[#This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6" t="str">
        <f>IF(Tabela8I2122[[#This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50" t="s">
        <v>122</v>
      </c>
      <c r="D27" s="12">
        <v>16</v>
      </c>
      <c r="E27" s="12" t="s">
        <v>117</v>
      </c>
      <c r="F27" s="12" t="s">
        <v>38</v>
      </c>
      <c r="G27" s="12"/>
      <c r="H27" s="10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>200</v>
      </c>
      <c r="I27" t="str">
        <f>IF(Tabela8I2122[[#This Row],[EXAME]]&lt;&gt;"","Dra. Ilca","")</f>
        <v>Dra. Ilca</v>
      </c>
      <c r="J27" s="13">
        <v>65999336144</v>
      </c>
      <c r="K27" s="12" t="s">
        <v>45</v>
      </c>
      <c r="L27" s="12"/>
      <c r="M27" s="12"/>
    </row>
    <row r="28" spans="2:13">
      <c r="B28" s="8">
        <v>0.5625</v>
      </c>
      <c r="C28" s="12" t="s">
        <v>123</v>
      </c>
      <c r="D28" s="12">
        <v>8</v>
      </c>
      <c r="E28" s="12" t="s">
        <v>124</v>
      </c>
      <c r="F28" s="12" t="s">
        <v>31</v>
      </c>
      <c r="G28" s="12"/>
      <c r="H28" s="10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>320</v>
      </c>
      <c r="I28" t="str">
        <f>IF(Tabela8I2122[[#This Row],[EXAME]]&lt;&gt;"","Dra. Ilca","")</f>
        <v>Dra. Ilca</v>
      </c>
      <c r="J28" s="13">
        <v>65984476024</v>
      </c>
      <c r="K28" s="12" t="s">
        <v>45</v>
      </c>
      <c r="L28" s="12"/>
      <c r="M28" s="12"/>
    </row>
    <row r="29" spans="2:13">
      <c r="B29" s="9">
        <v>0.57291666666666696</v>
      </c>
      <c r="C29" s="12" t="s">
        <v>125</v>
      </c>
      <c r="D29" s="30" t="s">
        <v>126</v>
      </c>
      <c r="E29" s="12" t="s">
        <v>83</v>
      </c>
      <c r="F29" s="12" t="s">
        <v>31</v>
      </c>
      <c r="G29" s="12"/>
      <c r="H29" s="10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>290</v>
      </c>
      <c r="I29" t="str">
        <f>IF(Tabela8I2122[[#This Row],[EXAME]]&lt;&gt;"","Dra. Ilca","")</f>
        <v>Dra. Ilca</v>
      </c>
      <c r="J29" s="27">
        <v>65999781965</v>
      </c>
      <c r="K29" s="12" t="s">
        <v>45</v>
      </c>
      <c r="L29" s="12"/>
      <c r="M29" s="12"/>
    </row>
    <row r="30" spans="2:13">
      <c r="B30" s="8">
        <v>0.58333333333333304</v>
      </c>
      <c r="C30" s="12" t="s">
        <v>127</v>
      </c>
      <c r="D30" s="12" t="s">
        <v>128</v>
      </c>
      <c r="E30" s="12" t="s">
        <v>129</v>
      </c>
      <c r="F30" s="12" t="s">
        <v>38</v>
      </c>
      <c r="G30" s="12"/>
      <c r="H30" s="10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>200</v>
      </c>
      <c r="I30" t="str">
        <f>IF(Tabela8I2122[[#This Row],[EXAME]]&lt;&gt;"","Dra. Ilca","")</f>
        <v>Dra. Ilca</v>
      </c>
      <c r="J30" s="27">
        <v>65996205341</v>
      </c>
      <c r="K30" s="12" t="s">
        <v>32</v>
      </c>
      <c r="L30" s="12"/>
      <c r="M30" s="12"/>
    </row>
    <row r="31" spans="2:13">
      <c r="B31" s="9">
        <v>0.59375</v>
      </c>
      <c r="C31" s="12" t="s">
        <v>130</v>
      </c>
      <c r="D31" s="12">
        <v>32</v>
      </c>
      <c r="E31" s="12" t="s">
        <v>119</v>
      </c>
      <c r="F31" s="12" t="s">
        <v>31</v>
      </c>
      <c r="G31" s="12"/>
      <c r="H31" s="10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>320</v>
      </c>
      <c r="I31" t="str">
        <f>IF(Tabela8I2122[[#This Row],[EXAME]]&lt;&gt;"","Dra. Ilca","")</f>
        <v>Dra. Ilca</v>
      </c>
      <c r="J31" s="13"/>
      <c r="K31" s="12" t="s">
        <v>45</v>
      </c>
      <c r="L31" s="12"/>
      <c r="M31" s="12"/>
    </row>
    <row r="32" spans="2:13">
      <c r="B32" s="8">
        <v>0.60416666666666696</v>
      </c>
      <c r="C32" s="31" t="s">
        <v>131</v>
      </c>
      <c r="D32" s="12">
        <v>23</v>
      </c>
      <c r="E32" s="12" t="s">
        <v>86</v>
      </c>
      <c r="F32" s="12" t="s">
        <v>38</v>
      </c>
      <c r="G32" s="12"/>
      <c r="H32" s="10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>200</v>
      </c>
      <c r="I32" t="str">
        <f>IF(Tabela8I2122[[#This Row],[EXAME]]&lt;&gt;"","Dra. Ilca","")</f>
        <v>Dra. Ilca</v>
      </c>
      <c r="J32" s="13"/>
      <c r="K32" s="12" t="s">
        <v>32</v>
      </c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3" t="str">
        <f>IF(Tabela8I2122[[#This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31" t="s">
        <v>42</v>
      </c>
      <c r="D34" s="12"/>
      <c r="E34" s="12"/>
      <c r="F34" s="12"/>
      <c r="G34" s="12"/>
      <c r="H34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4" t="str">
        <f>IF(Tabela8I2122[[#This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31" t="s">
        <v>42</v>
      </c>
      <c r="D35" s="12"/>
      <c r="E35" s="12"/>
      <c r="F35" s="12"/>
      <c r="G35" s="12"/>
      <c r="H35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5" t="str">
        <f>IF(Tabela8I2122[[#This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 t="s">
        <v>42</v>
      </c>
      <c r="D36" s="12"/>
      <c r="E36" s="12"/>
      <c r="F36" s="12"/>
      <c r="G36" s="12"/>
      <c r="H3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6" t="str">
        <f>IF(Tabela8I2122[[#This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 t="s">
        <v>42</v>
      </c>
      <c r="D37" s="12"/>
      <c r="E37" s="12"/>
      <c r="F37" s="12"/>
      <c r="G37" s="12"/>
      <c r="H37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7" t="str">
        <f>IF(Tabela8I2122[[#This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 t="s">
        <v>42</v>
      </c>
      <c r="D38" s="12"/>
      <c r="E38" s="12"/>
      <c r="F38" s="12"/>
      <c r="G38" s="12"/>
      <c r="H38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8" t="str">
        <f>IF(Tabela8I2122[[#This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 t="s">
        <v>42</v>
      </c>
      <c r="D39" s="12"/>
      <c r="E39" s="12"/>
      <c r="F39" s="12"/>
      <c r="G39" s="12"/>
      <c r="H39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9" t="str">
        <f>IF(Tabela8I2122[[#This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 t="s">
        <v>42</v>
      </c>
      <c r="D40" s="12"/>
      <c r="E40" s="12"/>
      <c r="F40" s="12"/>
      <c r="G40" s="12"/>
      <c r="H40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0" t="str">
        <f>IF(Tabela8I2122[[#This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 t="s">
        <v>42</v>
      </c>
      <c r="D41" s="12"/>
      <c r="E41" s="12"/>
      <c r="F41" s="12"/>
      <c r="G41" s="12"/>
      <c r="H41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1" t="str">
        <f>IF(Tabela8I2122[[#This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 t="s">
        <v>42</v>
      </c>
      <c r="D42" s="12"/>
      <c r="E42" s="12"/>
      <c r="F42" s="12"/>
      <c r="G42" s="12"/>
      <c r="H42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2" t="str">
        <f>IF(Tabela8I2122[[#This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 t="s">
        <v>42</v>
      </c>
      <c r="D43" s="12"/>
      <c r="E43" s="12"/>
      <c r="F43" s="12"/>
      <c r="G43" s="12"/>
      <c r="H43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3" t="str">
        <f>IF(Tabela8I2122[[#This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4" t="str">
        <f>IF(Tabela8I2122[[#This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5" t="str">
        <f>IF(Tabela8I2122[[#This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6" t="str">
        <f>IF(Tabela8I2122[[#This Row],[EXAME]]&lt;&gt;"","Dra. Ilca","")</f>
        <v/>
      </c>
      <c r="J46" s="13"/>
      <c r="K46" s="12"/>
      <c r="L46" s="12"/>
      <c r="M46" s="12"/>
    </row>
    <row r="47" spans="2:13">
      <c r="C47">
        <f>SUBTOTAL(103,Tabela8I2122[NOME])</f>
        <v>16</v>
      </c>
    </row>
  </sheetData>
  <sheetProtection sheet="1" sort="0" autoFilter="0"/>
  <conditionalFormatting sqref="K6:L46">
    <cfRule type="containsText" dxfId="197" priority="1" operator="containsText" text="Não confirmado">
      <formula>NOT(ISERROR(SEARCH("Não confirmado",K6)))</formula>
    </cfRule>
    <cfRule type="containsText" dxfId="19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AD47"/>
  <sheetViews>
    <sheetView showGridLines="0" showRowColHeaders="0" zoomScale="80" zoomScaleNormal="80" workbookViewId="0">
      <pane xSplit="2" ySplit="5" topLeftCell="G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5">
        <v>4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45020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 t="s">
        <v>27</v>
      </c>
      <c r="D6" s="12"/>
      <c r="E6" s="12"/>
      <c r="F6" s="12"/>
      <c r="G6" s="12"/>
      <c r="H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6" t="str">
        <f>IF(Tabela8J1438[[#This Row],[EXAME]]&lt;&gt;"","Dra. Joizeanne","")</f>
        <v/>
      </c>
      <c r="J6" s="13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Preços'!E23,IF(AND(Tabela8J1438[[#This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7" t="str">
        <f>IF(Tabela8J1438[[#This Row],[EXAME]]&lt;&gt;"","Dra. Joizeanne","")</f>
        <v/>
      </c>
      <c r="J7" s="13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Preços'!E24,IF(AND(Tabela8J1438[[#This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8" t="str">
        <f>IF(Tabela8J1438[[#This Row],[EXAME]]&lt;&gt;"","Dra. Joizeanne","")</f>
        <v/>
      </c>
      <c r="J8" s="13"/>
    </row>
    <row r="9" spans="1:30">
      <c r="B9" s="9">
        <v>0.36458333333333298</v>
      </c>
      <c r="C9" s="12" t="s">
        <v>27</v>
      </c>
      <c r="D9" s="30"/>
      <c r="E9" s="12"/>
      <c r="F9" s="12"/>
      <c r="G9" s="12"/>
      <c r="H9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Preços'!E25,IF(AND(Tabela8J1438[[#This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9" t="str">
        <f>IF(Tabela8J1438[[#This Row],[EXAME]]&lt;&gt;"","Dra. Joizeanne","")</f>
        <v/>
      </c>
      <c r="J9" s="13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Preços'!E26,IF(AND(Tabela8J1438[[#This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0" t="str">
        <f>IF(Tabela8J1438[[#This Row],[EXAME]]&lt;&gt;"","Dra. Joizeanne","")</f>
        <v/>
      </c>
      <c r="J10" s="13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Preços'!E27,IF(AND(Tabela8J1438[[#This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1" t="str">
        <f>IF(Tabela8J1438[[#This Row],[EXAME]]&lt;&gt;"","Dra. Joizeanne","")</f>
        <v/>
      </c>
      <c r="J11" s="13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Preços'!E28,IF(AND(Tabela8J1438[[#This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2" t="str">
        <f>IF(Tabela8J1438[[#This Row],[EXAME]]&lt;&gt;"","Dra. Joizeanne","")</f>
        <v/>
      </c>
      <c r="J12" s="13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Preços'!E29,IF(AND(Tabela8J1438[[#This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3" t="str">
        <f>IF(Tabela8J1438[[#This Row],[EXAME]]&lt;&gt;"","Dra. Joizeanne","")</f>
        <v/>
      </c>
      <c r="J13" s="13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Preços'!E30,IF(AND(Tabela8J1438[[#This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4" t="str">
        <f>IF(Tabela8J1438[[#This Row],[EXAME]]&lt;&gt;"","Dra. Joizeanne","")</f>
        <v/>
      </c>
      <c r="J14" s="13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Preços'!E31,IF(AND(Tabela8J1438[[#This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5" t="str">
        <f>IF(Tabela8J1438[[#This Row],[EXAME]]&lt;&gt;"","Dra. Joizeanne","")</f>
        <v/>
      </c>
      <c r="J15" s="13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6" t="str">
        <f>IF(Tabela8J1438[[#This Row],[EXAME]]&lt;&gt;"","Dra. Joizeanne","")</f>
        <v/>
      </c>
      <c r="J16" s="13"/>
    </row>
    <row r="17" spans="2:10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Preços'!E33,IF(AND(Tabela8J1438[[#This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7" t="str">
        <f>IF(Tabela8J1438[[#This Row],[EXAME]]&lt;&gt;"","Dra. Joizeanne","")</f>
        <v/>
      </c>
      <c r="J17" s="13"/>
    </row>
    <row r="18" spans="2:10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Preços'!E34,IF(AND(Tabela8J1438[[#This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8" t="str">
        <f>IF(Tabela8J1438[[#This Row],[EXAME]]&lt;&gt;"","Dra. Joizeanne","")</f>
        <v/>
      </c>
      <c r="J18" s="13"/>
    </row>
    <row r="19" spans="2:10">
      <c r="B19" s="9">
        <v>0.46875</v>
      </c>
      <c r="C19" s="12"/>
      <c r="D19" s="12"/>
      <c r="E19" s="12"/>
      <c r="F19" s="12"/>
      <c r="G19" s="12"/>
      <c r="H19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Preços'!E35,IF(AND(Tabela8J1438[[#This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9" t="str">
        <f>IF(Tabela8J1438[[#This Row],[EXAME]]&lt;&gt;"","Dra. Joizeanne","")</f>
        <v/>
      </c>
      <c r="J19" s="13"/>
    </row>
    <row r="20" spans="2:10">
      <c r="B20" s="8">
        <v>0.47916666666666702</v>
      </c>
      <c r="C20" s="12"/>
      <c r="D20" s="12"/>
      <c r="E20" s="12"/>
      <c r="F20" s="12"/>
      <c r="G20" s="12"/>
      <c r="H20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Preços'!E36,IF(AND(Tabela8J1438[[#This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0" t="str">
        <f>IF(Tabela8J1438[[#This Row],[EXAME]]&lt;&gt;"","Dra. Joizeanne","")</f>
        <v/>
      </c>
      <c r="J20" s="13"/>
    </row>
    <row r="21" spans="2:10">
      <c r="B21" s="9">
        <v>0.48958333333333298</v>
      </c>
      <c r="C21" s="12"/>
      <c r="D21" s="12"/>
      <c r="E21" s="12"/>
      <c r="F21" s="12"/>
      <c r="G21" s="12"/>
      <c r="H21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Preços'!E37,IF(AND(Tabela8J1438[[#This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1" t="str">
        <f>IF(Tabela8J1438[[#This Row],[EXAME]]&lt;&gt;"","Dra. Joizeanne","")</f>
        <v/>
      </c>
      <c r="J21" s="13"/>
    </row>
    <row r="22" spans="2:10">
      <c r="B22" s="8">
        <v>0.5</v>
      </c>
      <c r="C22" s="12"/>
      <c r="D22" s="12"/>
      <c r="E22" s="12"/>
      <c r="F22" s="12"/>
      <c r="G22" s="12"/>
      <c r="H22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Preços'!E38,IF(AND(Tabela8J1438[[#This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2" t="str">
        <f>IF(Tabela8J1438[[#This Row],[EXAME]]&lt;&gt;"","Dra. Joizeanne","")</f>
        <v/>
      </c>
      <c r="J22" s="13"/>
    </row>
    <row r="23" spans="2:10">
      <c r="B23" s="9">
        <v>0.51041666666666696</v>
      </c>
      <c r="C23" s="12"/>
      <c r="D23" s="12"/>
      <c r="E23" s="12"/>
      <c r="F23" s="12"/>
      <c r="G23" s="12"/>
      <c r="H23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Preços'!E39,IF(AND(Tabela8J1438[[#This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3" t="str">
        <f>IF(Tabela8J1438[[#This Row],[EXAME]]&lt;&gt;"","Dra. Joizeanne","")</f>
        <v/>
      </c>
      <c r="J23" s="13"/>
    </row>
    <row r="24" spans="2:10">
      <c r="B24" s="8">
        <v>0.52083333333333304</v>
      </c>
      <c r="C24" s="12"/>
      <c r="D24" s="12"/>
      <c r="E24" s="12"/>
      <c r="F24" s="12"/>
      <c r="G24" s="12"/>
      <c r="H24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Preços'!E40,IF(AND(Tabela8J1438[[#This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4" t="str">
        <f>IF(Tabela8J1438[[#This Row],[EXAME]]&lt;&gt;"","Dra. Joizeanne","")</f>
        <v/>
      </c>
      <c r="J24" s="13"/>
    </row>
    <row r="25" spans="2:10">
      <c r="B25" s="9">
        <v>0.53125</v>
      </c>
      <c r="C25" s="12"/>
      <c r="D25" s="12"/>
      <c r="E25" s="12"/>
      <c r="F25" s="12"/>
      <c r="G25" s="12"/>
      <c r="H25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Preços'!E41,IF(AND(Tabela8J1438[[#This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5" t="str">
        <f>IF(Tabela8J1438[[#This Row],[EXAME]]&lt;&gt;"","Dra. Joizeanne","")</f>
        <v/>
      </c>
      <c r="J25" s="13"/>
    </row>
    <row r="26" spans="2:10">
      <c r="B26" s="8">
        <v>0.54166666666666696</v>
      </c>
      <c r="C26" s="12"/>
      <c r="D26" s="12"/>
      <c r="E26" s="12"/>
      <c r="F26" s="12"/>
      <c r="G26" s="12"/>
      <c r="H2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6" t="str">
        <f>IF(Tabela8J1438[[#This Row],[EXAME]]&lt;&gt;"","Dra. Joizeanne","")</f>
        <v/>
      </c>
      <c r="J26" s="13"/>
    </row>
    <row r="27" spans="2:10">
      <c r="B27" s="9">
        <v>0.55208333333333304</v>
      </c>
      <c r="C27" s="12"/>
      <c r="D27" s="12"/>
      <c r="E27" s="12"/>
      <c r="F27" s="12"/>
      <c r="G27" s="12"/>
      <c r="H27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Preços'!E43,IF(AND(Tabela8J1438[[#This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7" t="str">
        <f>IF(Tabela8J1438[[#This Row],[EXAME]]&lt;&gt;"","Dra. Joizeanne","")</f>
        <v/>
      </c>
      <c r="J27" s="13"/>
    </row>
    <row r="28" spans="2:10">
      <c r="B28" s="8">
        <v>0.5625</v>
      </c>
      <c r="C28" s="12"/>
      <c r="D28" s="12"/>
      <c r="E28" s="12"/>
      <c r="F28" s="12"/>
      <c r="G28" s="12"/>
      <c r="H28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Preços'!E44,IF(AND(Tabela8J1438[[#This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8" t="str">
        <f>IF(Tabela8J1438[[#This Row],[EXAME]]&lt;&gt;"","Dra. Joizeanne","")</f>
        <v/>
      </c>
      <c r="J28" s="13"/>
    </row>
    <row r="29" spans="2:10">
      <c r="B29" s="9">
        <v>0.57291666666666696</v>
      </c>
      <c r="C29" s="12"/>
      <c r="D29" s="12"/>
      <c r="E29" s="12"/>
      <c r="F29" s="12"/>
      <c r="G29" s="12"/>
      <c r="H29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Preços'!E45,IF(AND(Tabela8J1438[[#This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9" t="str">
        <f>IF(Tabela8J1438[[#This Row],[EXAME]]&lt;&gt;"","Dra. Joizeanne","")</f>
        <v/>
      </c>
      <c r="J29" s="13"/>
    </row>
    <row r="30" spans="2:10">
      <c r="B30" s="8">
        <v>0.58333333333333304</v>
      </c>
      <c r="C30" s="12"/>
      <c r="D30" s="12"/>
      <c r="E30" s="12"/>
      <c r="F30" s="12"/>
      <c r="G30" s="12"/>
      <c r="H30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Preços'!E46,IF(AND(Tabela8J1438[[#This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0" t="str">
        <f>IF(Tabela8J1438[[#This Row],[EXAME]]&lt;&gt;"","Dra. Joizeanne","")</f>
        <v/>
      </c>
      <c r="J30" s="13"/>
    </row>
    <row r="31" spans="2:10">
      <c r="B31" s="9">
        <v>0.59375</v>
      </c>
      <c r="C31" s="12"/>
      <c r="D31" s="12"/>
      <c r="E31" s="12"/>
      <c r="F31" s="12"/>
      <c r="G31" s="12"/>
      <c r="H31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Preços'!E47,IF(AND(Tabela8J1438[[#This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1" t="str">
        <f>IF(Tabela8J1438[[#This Row],[EXAME]]&lt;&gt;"","Dra. Joizeanne","")</f>
        <v/>
      </c>
      <c r="J31" s="13"/>
    </row>
    <row r="32" spans="2:10">
      <c r="B32" s="8">
        <v>0.60416666666666696</v>
      </c>
      <c r="C32" s="12"/>
      <c r="D32" s="12"/>
      <c r="E32" s="12"/>
      <c r="F32" s="12"/>
      <c r="G32" s="12"/>
      <c r="H32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Preços'!E48,IF(AND(Tabela8J1438[[#This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2" t="str">
        <f>IF(Tabela8J1438[[#This Row],[EXAME]]&lt;&gt;"","Dra. Joizeanne","")</f>
        <v/>
      </c>
      <c r="J32" s="13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Preços'!E49,IF(AND(Tabela8J1438[[#This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3" t="str">
        <f>IF(Tabela8J1438[[#This Row],[EXAME]]&lt;&gt;"","Dra. Joizeanne","")</f>
        <v/>
      </c>
      <c r="J33" s="13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Preços'!E50,IF(AND(Tabela8J1438[[#This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4" t="str">
        <f>IF(Tabela8J1438[[#This Row],[EXAME]]&lt;&gt;"","Dra. Joizeanne","")</f>
        <v/>
      </c>
      <c r="J34" s="13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Preços'!E51,IF(AND(Tabela8J1438[[#This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5" t="str">
        <f>IF(Tabela8J1438[[#This Row],[EXAME]]&lt;&gt;"","Dra. Joizeanne","")</f>
        <v/>
      </c>
      <c r="J35" s="13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6" t="str">
        <f>IF(Tabela8J1438[[#This Row],[EXAME]]&lt;&gt;"","Dra. Joizeanne","")</f>
        <v/>
      </c>
      <c r="J36" s="13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Preços'!E53,IF(AND(Tabela8J1438[[#This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7" t="str">
        <f>IF(Tabela8J1438[[#This Row],[EXAME]]&lt;&gt;"","Dra. Joizeanne","")</f>
        <v/>
      </c>
      <c r="J37" s="13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Preços'!E54,IF(AND(Tabela8J1438[[#This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8" t="str">
        <f>IF(Tabela8J1438[[#This Row],[EXAME]]&lt;&gt;"","Dra. Joizeanne","")</f>
        <v/>
      </c>
      <c r="J38" s="13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Preços'!E55,IF(AND(Tabela8J1438[[#This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9" t="str">
        <f>IF(Tabela8J1438[[#This Row],[EXAME]]&lt;&gt;"","Dra. Joizeanne","")</f>
        <v/>
      </c>
      <c r="J39" s="13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Preços'!E56,IF(AND(Tabela8J1438[[#This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0" t="str">
        <f>IF(Tabela8J1438[[#This Row],[EXAME]]&lt;&gt;"","Dra. Joizeanne","")</f>
        <v/>
      </c>
      <c r="J40" s="13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Preços'!E57,IF(AND(Tabela8J1438[[#This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1" t="str">
        <f>IF(Tabela8J1438[[#This Row],[EXAME]]&lt;&gt;"","Dra. Joizeanne","")</f>
        <v/>
      </c>
      <c r="J41" s="13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Preços'!E58,IF(AND(Tabela8J1438[[#This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2" t="str">
        <f>IF(Tabela8J1438[[#This Row],[EXAME]]&lt;&gt;"","Dra. Joizeanne","")</f>
        <v/>
      </c>
      <c r="J42" s="13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Preços'!E59,IF(AND(Tabela8J1438[[#This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3" t="str">
        <f>IF(Tabela8J1438[[#This Row],[EXAME]]&lt;&gt;"","Dra. Joizeanne","")</f>
        <v/>
      </c>
      <c r="J43" s="13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Preços'!E60,IF(AND(Tabela8J1438[[#This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4" t="str">
        <f>IF(Tabela8J1438[[#This Row],[EXAME]]&lt;&gt;"","Dra. Joizeanne","")</f>
        <v/>
      </c>
      <c r="J44" s="13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Preços'!E61,IF(AND(Tabela8J1438[[#This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5" t="str">
        <f>IF(Tabela8J1438[[#This Row],[EXAME]]&lt;&gt;"","Dra. Joizeanne","")</f>
        <v/>
      </c>
      <c r="J45" s="13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6" t="str">
        <f>IF(Tabela8J1438[[#This Row],[EXAME]]&lt;&gt;"","Dra. Joizeanne","")</f>
        <v/>
      </c>
      <c r="J46" s="13"/>
    </row>
    <row r="47" spans="2:13">
      <c r="C47">
        <f>SUBTOTAL(103,Tabela8J1438[NOME])</f>
        <v>13</v>
      </c>
      <c r="J47"/>
      <c r="K47"/>
      <c r="L47"/>
      <c r="M47"/>
    </row>
  </sheetData>
  <sheetProtection sheet="1" sort="0" autoFilter="0"/>
  <conditionalFormatting sqref="K6:L46">
    <cfRule type="containsText" dxfId="588" priority="1" operator="containsText" text="Não confirmado">
      <formula>NOT(ISERROR(SEARCH("Não confirmado",K6)))</formula>
    </cfRule>
    <cfRule type="containsText" dxfId="587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  <dataValidation type="list" allowBlank="1" showInputMessage="1" showErrorMessage="1" sqref="F6:F24 F26:F46 E25">
      <formula1>"UNIMED, PARTICULAR, FUSEX, AMOR SAÚDE, SUS, CORTESIA"</formula1>
    </dataValidation>
  </dataValidations>
  <pageMargins left="0.511811024" right="0.511811024" top="0.78740157499999996" bottom="0.78740157499999996" header="0.31496062000000002" footer="0.31496062000000002"/>
  <pageSetup paperSize="9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0">
    <pageSetUpPr fitToPage="1"/>
  </sheetPr>
  <dimension ref="A1:AD47"/>
  <sheetViews>
    <sheetView showGridLines="0" showRowColHeaders="0" zoomScale="80" zoomScaleNormal="80" workbookViewId="0">
      <pane xSplit="2" ySplit="5" topLeftCell="E6" activePane="bottomRight" state="frozen"/>
      <selection pane="topRight" activeCell="H6" sqref="H6"/>
      <selection pane="bottomLeft" activeCell="H6" sqref="H6"/>
      <selection pane="bottomRight" activeCell="H14" sqref="H14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81</v>
      </c>
      <c r="E2" s="35">
        <v>13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45029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6" t="str">
        <f>IF(Tabela8I21222324[[#This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 t="s">
        <v>132</v>
      </c>
      <c r="D7" s="12"/>
      <c r="E7" s="12" t="s">
        <v>102</v>
      </c>
      <c r="F7" s="12" t="s">
        <v>38</v>
      </c>
      <c r="G7" s="12"/>
      <c r="H7" s="10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>200</v>
      </c>
      <c r="I7" t="str">
        <f>IF(Tabela8I21222324[[#This Row],[EXAME]]&lt;&gt;"","Dra. Ilca","")</f>
        <v>Dra. Ilca</v>
      </c>
      <c r="J7" s="13">
        <v>65999736637</v>
      </c>
      <c r="K7" s="12" t="s">
        <v>45</v>
      </c>
      <c r="L7" s="12"/>
      <c r="M7" s="12"/>
    </row>
    <row r="8" spans="1:30">
      <c r="B8" s="8">
        <v>0.35416666666666702</v>
      </c>
      <c r="C8" s="12" t="s">
        <v>132</v>
      </c>
      <c r="D8" s="12"/>
      <c r="E8" s="12" t="s">
        <v>83</v>
      </c>
      <c r="F8" s="12" t="s">
        <v>38</v>
      </c>
      <c r="G8" s="12"/>
      <c r="H8" s="10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>200</v>
      </c>
      <c r="I8" t="str">
        <f>IF(Tabela8I21222324[[#This Row],[EXAME]]&lt;&gt;"","Dra. Ilca","")</f>
        <v>Dra. Ilca</v>
      </c>
      <c r="J8" s="13"/>
      <c r="K8" s="12" t="s">
        <v>45</v>
      </c>
      <c r="L8" s="12"/>
      <c r="M8" s="12"/>
    </row>
    <row r="9" spans="1:30">
      <c r="B9" s="9">
        <v>0.36458333333333298</v>
      </c>
      <c r="C9" s="12" t="s">
        <v>133</v>
      </c>
      <c r="D9" s="12">
        <v>41</v>
      </c>
      <c r="E9" s="12" t="s">
        <v>102</v>
      </c>
      <c r="F9" s="12" t="s">
        <v>38</v>
      </c>
      <c r="G9" s="12"/>
      <c r="H9" s="10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>200</v>
      </c>
      <c r="I9" t="str">
        <f>IF(Tabela8I21222324[[#This Row],[EXAME]]&lt;&gt;"","Dra. Ilca","")</f>
        <v>Dra. Ilca</v>
      </c>
      <c r="J9" s="13">
        <v>65996288176</v>
      </c>
      <c r="K9" s="12" t="s">
        <v>32</v>
      </c>
      <c r="L9" s="12"/>
      <c r="M9" s="12"/>
    </row>
    <row r="10" spans="1:30">
      <c r="B10" s="8">
        <v>0.375</v>
      </c>
      <c r="C10" s="12" t="s">
        <v>133</v>
      </c>
      <c r="D10" s="12">
        <v>41</v>
      </c>
      <c r="E10" s="12" t="s">
        <v>83</v>
      </c>
      <c r="F10" s="12" t="s">
        <v>38</v>
      </c>
      <c r="G10" s="12"/>
      <c r="H10" s="10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>200</v>
      </c>
      <c r="I10" t="str">
        <f>IF(Tabela8I21222324[[#This Row],[EXAME]]&lt;&gt;"","Dra. Ilca","")</f>
        <v>Dra. Ilca</v>
      </c>
      <c r="J10" s="13">
        <v>65996288176</v>
      </c>
      <c r="K10" s="12" t="s">
        <v>32</v>
      </c>
      <c r="L10" s="12"/>
      <c r="M10" s="12"/>
    </row>
    <row r="11" spans="1:30">
      <c r="B11" s="9">
        <v>0.38541666666666702</v>
      </c>
      <c r="C11" s="12" t="s">
        <v>134</v>
      </c>
      <c r="D11" s="12">
        <v>24</v>
      </c>
      <c r="E11" s="12" t="s">
        <v>83</v>
      </c>
      <c r="F11" s="12" t="s">
        <v>38</v>
      </c>
      <c r="G11" s="31"/>
      <c r="H11" s="10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>200</v>
      </c>
      <c r="I11" t="str">
        <f>IF(Tabela8I21222324[[#This Row],[EXAME]]&lt;&gt;"","Dra. Ilca","")</f>
        <v>Dra. Ilca</v>
      </c>
      <c r="J11" s="13">
        <v>65996204787</v>
      </c>
      <c r="K11" s="12" t="s">
        <v>32</v>
      </c>
      <c r="L11" s="12"/>
      <c r="M11" s="12"/>
    </row>
    <row r="12" spans="1:30">
      <c r="B12" s="8">
        <v>0.39583333333333298</v>
      </c>
      <c r="C12" s="12" t="s">
        <v>135</v>
      </c>
      <c r="D12" s="12">
        <v>60</v>
      </c>
      <c r="E12" s="12" t="s">
        <v>83</v>
      </c>
      <c r="F12" s="12" t="s">
        <v>31</v>
      </c>
      <c r="G12" s="12"/>
      <c r="H12" s="10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>290</v>
      </c>
      <c r="I12" t="str">
        <f>IF(Tabela8I21222324[[#This Row],[EXAME]]&lt;&gt;"","Dra. Ilca","")</f>
        <v>Dra. Ilca</v>
      </c>
      <c r="J12" s="13" t="s">
        <v>136</v>
      </c>
      <c r="K12" s="12" t="s">
        <v>32</v>
      </c>
      <c r="L12" s="12"/>
      <c r="M12" s="12"/>
    </row>
    <row r="13" spans="1:30">
      <c r="B13" s="9">
        <v>0.40625</v>
      </c>
      <c r="C13" s="12" t="s">
        <v>135</v>
      </c>
      <c r="D13" s="12"/>
      <c r="E13" s="12" t="s">
        <v>102</v>
      </c>
      <c r="F13" s="12" t="s">
        <v>31</v>
      </c>
      <c r="G13" s="12"/>
      <c r="H13" s="10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>320</v>
      </c>
      <c r="I13" t="str">
        <f>IF(Tabela8I21222324[[#This Row],[EXAME]]&lt;&gt;"","Dra. Ilca","")</f>
        <v>Dra. Ilca</v>
      </c>
      <c r="J13" s="13"/>
      <c r="K13" s="12" t="s">
        <v>32</v>
      </c>
      <c r="L13" s="12"/>
      <c r="M13" s="12"/>
    </row>
    <row r="14" spans="1:30">
      <c r="B14" s="8">
        <v>0.41666666666666702</v>
      </c>
      <c r="C14" s="12" t="s">
        <v>137</v>
      </c>
      <c r="D14" s="12">
        <v>41</v>
      </c>
      <c r="E14" s="12" t="s">
        <v>83</v>
      </c>
      <c r="F14" s="12" t="s">
        <v>98</v>
      </c>
      <c r="G14" s="12">
        <v>11081223</v>
      </c>
      <c r="H14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4" t="str">
        <f>IF(Tabela8I21222324[[#This Row],[EXAME]]&lt;&gt;"","Dra. Ilca","")</f>
        <v>Dra. Ilca</v>
      </c>
      <c r="J14" s="13">
        <v>65999338265</v>
      </c>
      <c r="K14" s="12" t="s">
        <v>32</v>
      </c>
      <c r="L14" s="12"/>
      <c r="M14" s="12"/>
    </row>
    <row r="15" spans="1:30">
      <c r="B15" s="9">
        <v>0.42708333333333298</v>
      </c>
      <c r="C15" s="12" t="s">
        <v>138</v>
      </c>
      <c r="D15" s="12">
        <v>41</v>
      </c>
      <c r="E15" s="12" t="s">
        <v>102</v>
      </c>
      <c r="F15" s="12"/>
      <c r="G15" s="12"/>
      <c r="H15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5" t="str">
        <f>IF(Tabela8I21222324[[#This Row],[EXAME]]&lt;&gt;"","Dra. Ilca","")</f>
        <v>Dra. Ilca</v>
      </c>
      <c r="J15" s="13"/>
      <c r="K15" s="12" t="s">
        <v>32</v>
      </c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6" t="str">
        <f>IF(Tabela8I21222324[[#This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7" t="str">
        <f>IF(Tabela8I21222324[[#This Row],[EXAME]]&lt;&gt;"","Dra. Ilca","")</f>
        <v/>
      </c>
      <c r="J17" s="51"/>
      <c r="K17" s="12"/>
      <c r="L17" s="12"/>
      <c r="M17" s="12"/>
    </row>
    <row r="18" spans="2:13">
      <c r="B18" s="8">
        <v>0.45833333333333298</v>
      </c>
      <c r="C18" s="12" t="s">
        <v>139</v>
      </c>
      <c r="D18" s="12">
        <v>25</v>
      </c>
      <c r="E18" s="12" t="s">
        <v>86</v>
      </c>
      <c r="F18" s="12" t="s">
        <v>98</v>
      </c>
      <c r="G18" s="12">
        <v>11075710</v>
      </c>
      <c r="H18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8" t="str">
        <f>IF(Tabela8I21222324[[#This Row],[EXAME]]&lt;&gt;"","Dra. Ilca","")</f>
        <v>Dra. Ilca</v>
      </c>
      <c r="J18" s="13">
        <v>65999861761</v>
      </c>
      <c r="K18" s="12" t="s">
        <v>32</v>
      </c>
      <c r="L18" s="12"/>
      <c r="M18" s="12"/>
    </row>
    <row r="19" spans="2:13">
      <c r="B19" s="9">
        <v>0.46875</v>
      </c>
      <c r="C19" s="12" t="s">
        <v>140</v>
      </c>
      <c r="D19" s="12">
        <v>59</v>
      </c>
      <c r="E19" s="12" t="s">
        <v>102</v>
      </c>
      <c r="F19" s="12" t="s">
        <v>98</v>
      </c>
      <c r="G19" s="12">
        <v>11078663</v>
      </c>
      <c r="H19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9" t="str">
        <f>IF(Tabela8I21222324[[#This Row],[EXAME]]&lt;&gt;"","Dra. Ilca","")</f>
        <v>Dra. Ilca</v>
      </c>
      <c r="J19" s="13">
        <v>65999859303</v>
      </c>
      <c r="K19" s="12" t="s">
        <v>32</v>
      </c>
      <c r="L19" s="12"/>
      <c r="M19" s="12"/>
    </row>
    <row r="20" spans="2:13">
      <c r="B20" s="8">
        <v>0.47916666666666702</v>
      </c>
      <c r="C20" s="12" t="s">
        <v>141</v>
      </c>
      <c r="D20" s="12">
        <v>47</v>
      </c>
      <c r="E20" s="12" t="s">
        <v>102</v>
      </c>
      <c r="F20" s="12" t="s">
        <v>31</v>
      </c>
      <c r="G20" s="12"/>
      <c r="H20" s="10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>320</v>
      </c>
      <c r="I20" t="str">
        <f>IF(Tabela8I21222324[[#This Row],[EXAME]]&lt;&gt;"","Dra. Ilca","")</f>
        <v>Dra. Ilca</v>
      </c>
      <c r="J20" s="13">
        <v>64999208859</v>
      </c>
      <c r="K20" s="12" t="s">
        <v>32</v>
      </c>
      <c r="L20" s="12"/>
      <c r="M20" s="12"/>
    </row>
    <row r="21" spans="2:13">
      <c r="B21" s="9">
        <v>0.48958333333333298</v>
      </c>
      <c r="C21" s="12" t="s">
        <v>142</v>
      </c>
      <c r="D21" s="12"/>
      <c r="E21" s="12" t="s">
        <v>102</v>
      </c>
      <c r="F21" s="12" t="s">
        <v>38</v>
      </c>
      <c r="G21" s="12"/>
      <c r="H21" s="10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>200</v>
      </c>
      <c r="I21" t="str">
        <f>IF(Tabela8I21222324[[#This Row],[EXAME]]&lt;&gt;"","Dra. Ilca","")</f>
        <v>Dra. Ilca</v>
      </c>
      <c r="J21" s="13">
        <v>65999221088</v>
      </c>
      <c r="K21" s="12" t="s">
        <v>32</v>
      </c>
      <c r="L21" s="12"/>
      <c r="M21" s="12"/>
    </row>
    <row r="22" spans="2:13">
      <c r="B22" s="8">
        <v>0.5</v>
      </c>
      <c r="C22" s="12" t="s">
        <v>143</v>
      </c>
      <c r="D22" s="12">
        <v>59</v>
      </c>
      <c r="E22" s="12" t="s">
        <v>102</v>
      </c>
      <c r="F22" s="12" t="s">
        <v>31</v>
      </c>
      <c r="G22" s="12"/>
      <c r="H22" s="10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>320</v>
      </c>
      <c r="I22" t="str">
        <f>IF(Tabela8I21222324[[#This Row],[EXAME]]&lt;&gt;"","Dra. Ilca","")</f>
        <v>Dra. Ilca</v>
      </c>
      <c r="J22" s="13">
        <v>65996284293</v>
      </c>
      <c r="K22" s="12" t="s">
        <v>32</v>
      </c>
      <c r="L22" s="12"/>
      <c r="M22" s="12"/>
    </row>
    <row r="23" spans="2:13">
      <c r="B23" s="9">
        <v>0.51041666666666696</v>
      </c>
      <c r="C23" s="12" t="s">
        <v>144</v>
      </c>
      <c r="D23" s="12">
        <v>67</v>
      </c>
      <c r="E23" s="12" t="s">
        <v>145</v>
      </c>
      <c r="F23" s="12" t="s">
        <v>38</v>
      </c>
      <c r="G23" s="12"/>
      <c r="H23" s="10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>200</v>
      </c>
      <c r="I23" t="str">
        <f>IF(Tabela8I21222324[[#This Row],[EXAME]]&lt;&gt;"","Dra. Ilca","")</f>
        <v>Dra. Ilca</v>
      </c>
      <c r="J23" s="13">
        <v>65996168524</v>
      </c>
      <c r="K23" s="12" t="s">
        <v>32</v>
      </c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4" t="str">
        <f>IF(Tabela8I21222324[[#This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5" t="str">
        <f>IF(Tabela8I21222324[[#This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6" t="str">
        <f>IF(Tabela8I21222324[[#This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7" t="str">
        <f>IF(Tabela8I21222324[[#This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8" t="str">
        <f>IF(Tabela8I21222324[[#This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9" t="str">
        <f>IF(Tabela8I21222324[[#This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0" t="str">
        <f>IF(Tabela8I21222324[[#This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1" t="str">
        <f>IF(Tabela8I21222324[[#This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2" t="str">
        <f>IF(Tabela8I21222324[[#This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3" t="str">
        <f>IF(Tabela8I21222324[[#This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4" t="str">
        <f>IF(Tabela8I21222324[[#This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5" t="str">
        <f>IF(Tabela8I21222324[[#This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6" t="str">
        <f>IF(Tabela8I21222324[[#This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7" t="str">
        <f>IF(Tabela8I21222324[[#This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8" t="str">
        <f>IF(Tabela8I21222324[[#This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9" t="str">
        <f>IF(Tabela8I21222324[[#This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0" t="str">
        <f>IF(Tabela8I21222324[[#This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1" t="str">
        <f>IF(Tabela8I21222324[[#This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2" t="str">
        <f>IF(Tabela8I21222324[[#This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3" t="str">
        <f>IF(Tabela8I21222324[[#This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4" t="str">
        <f>IF(Tabela8I21222324[[#This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5" t="str">
        <f>IF(Tabela8I21222324[[#This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6" t="str">
        <f>IF(Tabela8I21222324[[#This Row],[EXAME]]&lt;&gt;"","Dra. Ilca","")</f>
        <v/>
      </c>
      <c r="J46" s="13"/>
      <c r="K46" s="12"/>
      <c r="L46" s="12"/>
      <c r="M46" s="12"/>
    </row>
    <row r="47" spans="2:13">
      <c r="C47">
        <f>SUBTOTAL(103,Tabela8I21222324[NOME])</f>
        <v>15</v>
      </c>
    </row>
  </sheetData>
  <sheetProtection sheet="1" sort="0" autoFilter="0"/>
  <conditionalFormatting sqref="K6:L46">
    <cfRule type="containsText" dxfId="182" priority="1" operator="containsText" text="Não confirmado">
      <formula>NOT(ISERROR(SEARCH("Não confirmado",K6)))</formula>
    </cfRule>
    <cfRule type="containsText" dxfId="18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1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J9" sqref="J9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81</v>
      </c>
      <c r="E2" s="35">
        <v>14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45030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 t="s">
        <v>146</v>
      </c>
      <c r="D6" s="12">
        <v>9</v>
      </c>
      <c r="E6" s="12" t="s">
        <v>102</v>
      </c>
      <c r="F6" s="12" t="s">
        <v>98</v>
      </c>
      <c r="G6" s="12">
        <v>11068004</v>
      </c>
      <c r="H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6" t="str">
        <f>IF(Tabela8I2122232425[[#This Row],[EXAME]]&lt;&gt;"","Dra. Ilca","")</f>
        <v>Dra. Ilca</v>
      </c>
      <c r="J6" s="13">
        <v>65999892426</v>
      </c>
      <c r="K6" s="12" t="s">
        <v>32</v>
      </c>
      <c r="L6" s="12"/>
      <c r="M6" s="12"/>
    </row>
    <row r="7" spans="1:30">
      <c r="B7" s="9">
        <v>0.34375</v>
      </c>
      <c r="C7" s="12" t="s">
        <v>147</v>
      </c>
      <c r="D7" s="12">
        <v>29</v>
      </c>
      <c r="E7" s="12" t="s">
        <v>83</v>
      </c>
      <c r="F7" s="12" t="s">
        <v>98</v>
      </c>
      <c r="G7" s="12"/>
      <c r="H7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7" t="str">
        <f>IF(Tabela8I2122232425[[#This Row],[EXAME]]&lt;&gt;"","Dra. Ilca","")</f>
        <v>Dra. Ilca</v>
      </c>
      <c r="J7" s="13">
        <v>65999675153</v>
      </c>
      <c r="K7" s="12" t="s">
        <v>32</v>
      </c>
      <c r="L7" s="12"/>
      <c r="M7" s="12"/>
    </row>
    <row r="8" spans="1:30">
      <c r="B8" s="8">
        <v>0.35416666666666702</v>
      </c>
      <c r="C8" s="12" t="s">
        <v>147</v>
      </c>
      <c r="D8" s="12"/>
      <c r="E8" s="12" t="s">
        <v>102</v>
      </c>
      <c r="F8" s="12" t="s">
        <v>98</v>
      </c>
      <c r="G8" s="12"/>
      <c r="H8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8" t="str">
        <f>IF(Tabela8I2122232425[[#This Row],[EXAME]]&lt;&gt;"","Dra. Ilca","")</f>
        <v>Dra. Ilca</v>
      </c>
      <c r="J8" s="13"/>
      <c r="K8" s="12" t="s">
        <v>32</v>
      </c>
      <c r="L8" s="12"/>
      <c r="M8" s="12"/>
    </row>
    <row r="9" spans="1:30">
      <c r="B9" s="9">
        <v>0.36458333333333298</v>
      </c>
      <c r="C9" s="50" t="s">
        <v>148</v>
      </c>
      <c r="D9" s="12">
        <v>30</v>
      </c>
      <c r="E9" s="12" t="s">
        <v>102</v>
      </c>
      <c r="F9" s="12" t="s">
        <v>38</v>
      </c>
      <c r="G9" s="12"/>
      <c r="H9" s="10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>200</v>
      </c>
      <c r="I9" t="str">
        <f>IF(Tabela8I2122232425[[#This Row],[EXAME]]&lt;&gt;"","Dra. Ilca","")</f>
        <v>Dra. Ilca</v>
      </c>
      <c r="J9" s="13">
        <v>65999080212</v>
      </c>
      <c r="K9" s="12" t="s">
        <v>45</v>
      </c>
      <c r="L9" s="12"/>
      <c r="M9" s="12"/>
    </row>
    <row r="10" spans="1:30">
      <c r="B10" s="8">
        <v>0.375</v>
      </c>
      <c r="C10" s="12" t="s">
        <v>149</v>
      </c>
      <c r="D10" s="12">
        <v>48</v>
      </c>
      <c r="E10" s="12" t="s">
        <v>102</v>
      </c>
      <c r="F10" s="12" t="s">
        <v>38</v>
      </c>
      <c r="G10" s="12"/>
      <c r="H10" s="10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>200</v>
      </c>
      <c r="I10" t="str">
        <f>IF(Tabela8I2122232425[[#This Row],[EXAME]]&lt;&gt;"","Dra. Ilca","")</f>
        <v>Dra. Ilca</v>
      </c>
      <c r="J10" s="13">
        <v>65999916327</v>
      </c>
      <c r="K10" s="12" t="s">
        <v>32</v>
      </c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1" t="str">
        <f>IF(Tabela8I2122232425[[#This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150</v>
      </c>
      <c r="D12" s="12">
        <v>47</v>
      </c>
      <c r="E12" s="12" t="s">
        <v>83</v>
      </c>
      <c r="F12" s="12" t="s">
        <v>31</v>
      </c>
      <c r="G12" s="12"/>
      <c r="H12" s="10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>290</v>
      </c>
      <c r="I12" t="str">
        <f>IF(Tabela8I2122232425[[#This Row],[EXAME]]&lt;&gt;"","Dra. Ilca","")</f>
        <v>Dra. Ilca</v>
      </c>
      <c r="J12" s="13">
        <v>65999841683</v>
      </c>
      <c r="K12" s="12" t="s">
        <v>32</v>
      </c>
      <c r="L12" s="12"/>
      <c r="M12" s="12"/>
    </row>
    <row r="13" spans="1:30">
      <c r="B13" s="9">
        <v>0.40625</v>
      </c>
      <c r="C13" s="12" t="s">
        <v>151</v>
      </c>
      <c r="D13" s="12">
        <v>25</v>
      </c>
      <c r="E13" s="12" t="s">
        <v>102</v>
      </c>
      <c r="F13" s="12" t="s">
        <v>38</v>
      </c>
      <c r="G13" s="12"/>
      <c r="H13" s="10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>200</v>
      </c>
      <c r="I13" t="str">
        <f>IF(Tabela8I2122232425[[#This Row],[EXAME]]&lt;&gt;"","Dra. Ilca","")</f>
        <v>Dra. Ilca</v>
      </c>
      <c r="J13" s="13">
        <v>65996006408</v>
      </c>
      <c r="K13" s="12" t="s">
        <v>32</v>
      </c>
      <c r="L13" s="12"/>
      <c r="M13" s="12"/>
    </row>
    <row r="14" spans="1:30">
      <c r="B14" s="8">
        <v>0.41666666666666702</v>
      </c>
      <c r="C14" s="12" t="s">
        <v>152</v>
      </c>
      <c r="D14" s="12">
        <v>40</v>
      </c>
      <c r="E14" s="12" t="s">
        <v>83</v>
      </c>
      <c r="F14" s="12" t="s">
        <v>98</v>
      </c>
      <c r="G14" s="12">
        <v>11080732</v>
      </c>
      <c r="H14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4" t="str">
        <f>IF(Tabela8I2122232425[[#This Row],[EXAME]]&lt;&gt;"","Dra. Ilca","")</f>
        <v>Dra. Ilca</v>
      </c>
      <c r="J14" s="13">
        <v>65999042420</v>
      </c>
      <c r="K14" s="12" t="s">
        <v>32</v>
      </c>
      <c r="L14" s="12"/>
      <c r="M14" s="12"/>
    </row>
    <row r="15" spans="1:30">
      <c r="B15" s="9">
        <v>0.42708333333333298</v>
      </c>
      <c r="C15" s="12" t="s">
        <v>66</v>
      </c>
      <c r="D15" s="12">
        <v>27</v>
      </c>
      <c r="E15" s="12" t="s">
        <v>86</v>
      </c>
      <c r="F15" s="12" t="s">
        <v>31</v>
      </c>
      <c r="G15" s="12"/>
      <c r="H15" s="10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>290</v>
      </c>
      <c r="I15" t="str">
        <f>IF(Tabela8I2122232425[[#This Row],[EXAME]]&lt;&gt;"","Dra. Ilca","")</f>
        <v>Dra. Ilca</v>
      </c>
      <c r="J15" s="13">
        <v>65996131780</v>
      </c>
      <c r="K15" s="12" t="s">
        <v>45</v>
      </c>
      <c r="L15" s="12"/>
      <c r="M15" s="12"/>
    </row>
    <row r="16" spans="1:30">
      <c r="B16" s="8">
        <v>0.4375</v>
      </c>
      <c r="C16" s="12" t="s">
        <v>153</v>
      </c>
      <c r="D16" s="12">
        <v>78</v>
      </c>
      <c r="E16" s="12" t="s">
        <v>145</v>
      </c>
      <c r="F16" s="12" t="s">
        <v>98</v>
      </c>
      <c r="G16" s="12"/>
      <c r="H1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6" t="str">
        <f>IF(Tabela8I2122232425[[#This Row],[EXAME]]&lt;&gt;"","Dra. Ilca","")</f>
        <v>Dra. Ilca</v>
      </c>
      <c r="J16" s="13">
        <v>65996224391</v>
      </c>
      <c r="K16" s="12" t="s">
        <v>32</v>
      </c>
      <c r="L16" s="12"/>
      <c r="M16" s="12"/>
    </row>
    <row r="17" spans="2:13">
      <c r="B17" s="9">
        <v>0.44791666666666702</v>
      </c>
      <c r="C17" s="12" t="s">
        <v>154</v>
      </c>
      <c r="D17" s="12">
        <v>43</v>
      </c>
      <c r="E17" s="12" t="s">
        <v>83</v>
      </c>
      <c r="F17" s="12" t="s">
        <v>38</v>
      </c>
      <c r="G17" s="12"/>
      <c r="H17" s="10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>200</v>
      </c>
      <c r="I17" t="str">
        <f>IF(Tabela8I2122232425[[#This Row],[EXAME]]&lt;&gt;"","Dra. Ilca","")</f>
        <v>Dra. Ilca</v>
      </c>
      <c r="J17" s="13">
        <v>65996884662</v>
      </c>
      <c r="K17" s="12" t="s">
        <v>32</v>
      </c>
      <c r="L17" s="12"/>
      <c r="M17" s="12"/>
    </row>
    <row r="18" spans="2:13">
      <c r="B18" s="8">
        <v>0.45833333333333298</v>
      </c>
      <c r="C18" s="12" t="s">
        <v>155</v>
      </c>
      <c r="D18" s="12">
        <v>36</v>
      </c>
      <c r="E18" s="12" t="s">
        <v>83</v>
      </c>
      <c r="F18" s="12" t="s">
        <v>31</v>
      </c>
      <c r="G18" s="12"/>
      <c r="H18" s="10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>290</v>
      </c>
      <c r="I18" t="str">
        <f>IF(Tabela8I2122232425[[#This Row],[EXAME]]&lt;&gt;"","Dra. Ilca","")</f>
        <v>Dra. Ilca</v>
      </c>
      <c r="J18" s="13" t="s">
        <v>69</v>
      </c>
      <c r="K18" s="12" t="s">
        <v>32</v>
      </c>
      <c r="L18" s="12"/>
      <c r="M18" s="12"/>
    </row>
    <row r="19" spans="2:13">
      <c r="B19" s="9">
        <v>0.46875</v>
      </c>
      <c r="C19" s="12" t="s">
        <v>155</v>
      </c>
      <c r="D19" s="12">
        <v>36</v>
      </c>
      <c r="E19" s="12" t="s">
        <v>102</v>
      </c>
      <c r="F19" s="12" t="s">
        <v>31</v>
      </c>
      <c r="G19" s="12"/>
      <c r="H19" s="10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>320</v>
      </c>
      <c r="I19" t="str">
        <f>IF(Tabela8I2122232425[[#This Row],[EXAME]]&lt;&gt;"","Dra. Ilca","")</f>
        <v>Dra. Ilca</v>
      </c>
      <c r="J19" s="13"/>
      <c r="K19" s="12" t="s">
        <v>32</v>
      </c>
      <c r="L19" s="12"/>
      <c r="M19" s="12"/>
    </row>
    <row r="20" spans="2:13">
      <c r="B20" s="8">
        <v>0.47916666666666702</v>
      </c>
      <c r="C20" s="12" t="s">
        <v>156</v>
      </c>
      <c r="D20" s="12">
        <v>9</v>
      </c>
      <c r="E20" s="12" t="s">
        <v>102</v>
      </c>
      <c r="F20" s="12" t="s">
        <v>38</v>
      </c>
      <c r="G20" s="12"/>
      <c r="H20" s="10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>200</v>
      </c>
      <c r="I20" t="str">
        <f>IF(Tabela8I2122232425[[#This Row],[EXAME]]&lt;&gt;"","Dra. Ilca","")</f>
        <v>Dra. Ilca</v>
      </c>
      <c r="J20" s="13">
        <v>65999947406</v>
      </c>
      <c r="K20" s="12" t="s">
        <v>32</v>
      </c>
      <c r="L20" s="12"/>
      <c r="M20" s="12"/>
    </row>
    <row r="21" spans="2:13">
      <c r="B21" s="9">
        <v>0.48958333333333298</v>
      </c>
      <c r="C21" s="12" t="s">
        <v>157</v>
      </c>
      <c r="D21" s="12">
        <v>4</v>
      </c>
      <c r="E21" s="12" t="s">
        <v>102</v>
      </c>
      <c r="F21" s="12" t="s">
        <v>98</v>
      </c>
      <c r="G21" s="12"/>
      <c r="H21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1" t="str">
        <f>IF(Tabela8I2122232425[[#This Row],[EXAME]]&lt;&gt;"","Dra. Ilca","")</f>
        <v>Dra. Ilca</v>
      </c>
      <c r="J21" s="13">
        <v>65996055118</v>
      </c>
      <c r="K21" s="12" t="s">
        <v>32</v>
      </c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2" t="str">
        <f>IF(Tabela8I2122232425[[#This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3" t="str">
        <f>IF(Tabela8I2122232425[[#This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4" t="str">
        <f>IF(Tabela8I2122232425[[#This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5" t="str">
        <f>IF(Tabela8I2122232425[[#This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6" t="str">
        <f>IF(Tabela8I2122232425[[#This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7" t="str">
        <f>IF(Tabela8I2122232425[[#This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8" t="str">
        <f>IF(Tabela8I2122232425[[#This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9" t="str">
        <f>IF(Tabela8I2122232425[[#This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0" t="str">
        <f>IF(Tabela8I2122232425[[#This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1" t="str">
        <f>IF(Tabela8I2122232425[[#This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2" t="str">
        <f>IF(Tabela8I2122232425[[#This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3" t="str">
        <f>IF(Tabela8I2122232425[[#This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4" t="str">
        <f>IF(Tabela8I2122232425[[#This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5" t="str">
        <f>IF(Tabela8I2122232425[[#This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6" t="str">
        <f>IF(Tabela8I2122232425[[#This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7" t="str">
        <f>IF(Tabela8I2122232425[[#This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8" t="str">
        <f>IF(Tabela8I2122232425[[#This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9" t="str">
        <f>IF(Tabela8I2122232425[[#This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0" t="str">
        <f>IF(Tabela8I2122232425[[#This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1" t="str">
        <f>IF(Tabela8I2122232425[[#This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2" t="str">
        <f>IF(Tabela8I2122232425[[#This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3" t="str">
        <f>IF(Tabela8I2122232425[[#This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4" t="str">
        <f>IF(Tabela8I2122232425[[#This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5" t="str">
        <f>IF(Tabela8I2122232425[[#This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6" t="str">
        <f>IF(Tabela8I2122232425[[#This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SUBTOTAL(103,Tabela8I2122232425[NOME])</f>
        <v>15</v>
      </c>
    </row>
  </sheetData>
  <sheetProtection sheet="1" sort="0" autoFilter="0"/>
  <conditionalFormatting sqref="K6:L46">
    <cfRule type="containsText" dxfId="167" priority="1" operator="containsText" text="Não confirmado">
      <formula>NOT(ISERROR(SEARCH("Não confirmado",K6)))</formula>
    </cfRule>
    <cfRule type="containsText" dxfId="16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4"/>
  <dimension ref="A1:AD47"/>
  <sheetViews>
    <sheetView showGridLines="0" showRowColHeaders="0" zoomScale="80" zoomScaleNormal="80" workbookViewId="0">
      <pane xSplit="2" ySplit="5" topLeftCell="E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81</v>
      </c>
      <c r="E2" s="35">
        <v>17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45033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 t="s">
        <v>27</v>
      </c>
      <c r="D6" s="12"/>
      <c r="E6" s="12"/>
      <c r="F6" s="12"/>
      <c r="G6" s="12"/>
      <c r="H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6" t="str">
        <f>IF(Tabela8I2122232425262728[[#This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7" t="str">
        <f>IF(Tabela8I2122232425262728[[#This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8" t="str">
        <f>IF(Tabela8I2122232425262728[[#This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9" t="str">
        <f>IF(Tabela8I2122232425262728[[#This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0" t="str">
        <f>IF(Tabela8I2122232425262728[[#This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1" t="str">
        <f>IF(Tabela8I2122232425262728[[#This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2" t="str">
        <f>IF(Tabela8I2122232425262728[[#This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3" t="str">
        <f>IF(Tabela8I2122232425262728[[#This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4" t="str">
        <f>IF(Tabela8I2122232425262728[[#This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5" t="str">
        <f>IF(Tabela8I2122232425262728[[#This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6" t="str">
        <f>IF(Tabela8I2122232425262728[[#This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7" t="str">
        <f>IF(Tabela8I2122232425262728[[#This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8" t="str">
        <f>IF(Tabela8I2122232425262728[[#This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9" t="str">
        <f>IF(Tabela8I2122232425262728[[#This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0" t="str">
        <f>IF(Tabela8I2122232425262728[[#This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1" t="str">
        <f>IF(Tabela8I2122232425262728[[#This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2" t="str">
        <f>IF(Tabela8I2122232425262728[[#This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3" t="str">
        <f>IF(Tabela8I2122232425262728[[#This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4" t="str">
        <f>IF(Tabela8I2122232425262728[[#This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5" t="str">
        <f>IF(Tabela8I2122232425262728[[#This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6" t="str">
        <f>IF(Tabela8I2122232425262728[[#This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7" t="str">
        <f>IF(Tabela8I2122232425262728[[#This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8" t="str">
        <f>IF(Tabela8I2122232425262728[[#This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 t="s">
        <v>27</v>
      </c>
      <c r="D29" s="12"/>
      <c r="E29" s="12"/>
      <c r="F29" s="12"/>
      <c r="G29" s="12"/>
      <c r="H29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9" t="str">
        <f>IF(Tabela8I2122232425262728[[#This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0" t="str">
        <f>IF(Tabela8I2122232425262728[[#This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 t="s">
        <v>27</v>
      </c>
      <c r="D31" s="12"/>
      <c r="E31" s="12"/>
      <c r="F31" s="12"/>
      <c r="G31" s="12"/>
      <c r="H31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1" t="str">
        <f>IF(Tabela8I2122232425262728[[#This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 t="s">
        <v>27</v>
      </c>
      <c r="D32" s="12"/>
      <c r="E32" s="12"/>
      <c r="F32" s="12"/>
      <c r="G32" s="12"/>
      <c r="H32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2" t="str">
        <f>IF(Tabela8I2122232425262728[[#This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 t="s">
        <v>27</v>
      </c>
      <c r="D33" s="12"/>
      <c r="E33" s="12"/>
      <c r="F33" s="12"/>
      <c r="G33" s="12"/>
      <c r="H33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3" t="str">
        <f>IF(Tabela8I2122232425262728[[#This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 t="s">
        <v>27</v>
      </c>
      <c r="D34" s="12"/>
      <c r="E34" s="12"/>
      <c r="F34" s="12"/>
      <c r="G34" s="12"/>
      <c r="H34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4" t="str">
        <f>IF(Tabela8I2122232425262728[[#This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 t="s">
        <v>27</v>
      </c>
      <c r="D35" s="12"/>
      <c r="E35" s="12"/>
      <c r="F35" s="12"/>
      <c r="G35" s="12"/>
      <c r="H35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5" t="str">
        <f>IF(Tabela8I2122232425262728[[#This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 t="s">
        <v>27</v>
      </c>
      <c r="D36" s="12"/>
      <c r="E36" s="12"/>
      <c r="F36" s="12"/>
      <c r="G36" s="12"/>
      <c r="H3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6" t="str">
        <f>IF(Tabela8I2122232425262728[[#This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 t="s">
        <v>27</v>
      </c>
      <c r="D37" s="12"/>
      <c r="E37" s="12"/>
      <c r="F37" s="12"/>
      <c r="G37" s="12"/>
      <c r="H37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7" t="str">
        <f>IF(Tabela8I2122232425262728[[#This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 t="s">
        <v>27</v>
      </c>
      <c r="D38" s="12"/>
      <c r="E38" s="12"/>
      <c r="F38" s="12"/>
      <c r="G38" s="12"/>
      <c r="H38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8" t="str">
        <f>IF(Tabela8I2122232425262728[[#This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 t="s">
        <v>27</v>
      </c>
      <c r="D39" s="12"/>
      <c r="E39" s="12"/>
      <c r="F39" s="12"/>
      <c r="G39" s="12"/>
      <c r="H39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9" t="str">
        <f>IF(Tabela8I2122232425262728[[#This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 t="s">
        <v>27</v>
      </c>
      <c r="D40" s="12"/>
      <c r="E40" s="12"/>
      <c r="F40" s="12"/>
      <c r="G40" s="12"/>
      <c r="H40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0" t="str">
        <f>IF(Tabela8I2122232425262728[[#This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 t="s">
        <v>27</v>
      </c>
      <c r="D41" s="12"/>
      <c r="E41" s="12"/>
      <c r="F41" s="12"/>
      <c r="G41" s="12"/>
      <c r="H41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1" t="str">
        <f>IF(Tabela8I2122232425262728[[#This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 t="s">
        <v>27</v>
      </c>
      <c r="D42" s="12"/>
      <c r="E42" s="12"/>
      <c r="F42" s="12"/>
      <c r="G42" s="12"/>
      <c r="H42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2" t="str">
        <f>IF(Tabela8I2122232425262728[[#This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 t="s">
        <v>27</v>
      </c>
      <c r="D43" s="12"/>
      <c r="E43" s="12"/>
      <c r="F43" s="12"/>
      <c r="G43" s="12"/>
      <c r="H43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3" t="str">
        <f>IF(Tabela8I2122232425262728[[#This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 t="s">
        <v>27</v>
      </c>
      <c r="D44" s="12"/>
      <c r="E44" s="12"/>
      <c r="F44" s="12"/>
      <c r="G44" s="12"/>
      <c r="H44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4" t="str">
        <f>IF(Tabela8I2122232425262728[[#This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 t="s">
        <v>27</v>
      </c>
      <c r="D45" s="12"/>
      <c r="E45" s="12"/>
      <c r="F45" s="12"/>
      <c r="G45" s="12"/>
      <c r="H45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5" t="str">
        <f>IF(Tabela8I2122232425262728[[#This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6" t="str">
        <f>IF(Tabela8I2122232425262728[[#This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SUBTOTAL(103,Tabela8I2122232425262728[NOME])</f>
        <v>40</v>
      </c>
    </row>
  </sheetData>
  <sheetProtection sheet="1" sort="0" autoFilter="0"/>
  <conditionalFormatting sqref="K6:L46">
    <cfRule type="containsText" dxfId="152" priority="1" operator="containsText" text="Não confirmado">
      <formula>NOT(ISERROR(SEARCH("Não confirmado",K6)))</formula>
    </cfRule>
    <cfRule type="containsText" dxfId="15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2">
    <pageSetUpPr fitToPage="1"/>
  </sheetPr>
  <dimension ref="A1:AD47"/>
  <sheetViews>
    <sheetView showGridLines="0" showRowColHeaders="0" zoomScale="80" zoomScaleNormal="80" workbookViewId="0">
      <pane xSplit="2" ySplit="5" topLeftCell="E14" activePane="bottomRight" state="frozen"/>
      <selection pane="topRight" activeCell="H6" sqref="H6"/>
      <selection pane="bottomLeft" activeCell="H6" sqref="H6"/>
      <selection pane="bottomRight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81</v>
      </c>
      <c r="E2" s="35">
        <v>18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45034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6" t="str">
        <f>IF(Tabela8I212223242526[[#This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7" t="str">
        <f>IF(Tabela8I212223242526[[#This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8" t="str">
        <f>IF(Tabela8I212223242526[[#This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9" t="str">
        <f>IF(Tabela8I212223242526[[#This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0" t="str">
        <f>IF(Tabela8I212223242526[[#This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1" t="str">
        <f>IF(Tabela8I212223242526[[#This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2" t="str">
        <f>IF(Tabela8I212223242526[[#This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3" t="str">
        <f>IF(Tabela8I212223242526[[#This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4" t="str">
        <f>IF(Tabela8I212223242526[[#This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5" t="str">
        <f>IF(Tabela8I212223242526[[#This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6" t="str">
        <f>IF(Tabela8I212223242526[[#This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7" t="str">
        <f>IF(Tabela8I212223242526[[#This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8" t="str">
        <f>IF(Tabela8I212223242526[[#This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9" t="str">
        <f>IF(Tabela8I212223242526[[#This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0" t="str">
        <f>IF(Tabela8I212223242526[[#This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1" t="str">
        <f>IF(Tabela8I212223242526[[#This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2" t="str">
        <f>IF(Tabela8I212223242526[[#This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3" t="str">
        <f>IF(Tabela8I212223242526[[#This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4" t="str">
        <f>IF(Tabela8I212223242526[[#This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5" t="str">
        <f>IF(Tabela8I212223242526[[#This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46</v>
      </c>
      <c r="D26" s="12"/>
      <c r="E26" s="12" t="s">
        <v>83</v>
      </c>
      <c r="F26" s="12" t="s">
        <v>31</v>
      </c>
      <c r="G26" s="12"/>
      <c r="H26" s="10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>290</v>
      </c>
      <c r="I26" t="str">
        <f>IF(Tabela8I212223242526[[#This Row],[EXAME]]&lt;&gt;"","Dra. Ilca","")</f>
        <v>Dra. Ilca</v>
      </c>
      <c r="J26" s="13">
        <v>65999538228</v>
      </c>
      <c r="K26" s="12" t="s">
        <v>32</v>
      </c>
      <c r="L26" s="12"/>
      <c r="M26" s="12"/>
    </row>
    <row r="27" spans="2:13">
      <c r="B27" s="9">
        <v>0.55208333333333304</v>
      </c>
      <c r="C27" s="12" t="s">
        <v>46</v>
      </c>
      <c r="D27" s="12"/>
      <c r="E27" s="12" t="s">
        <v>102</v>
      </c>
      <c r="F27" s="12" t="s">
        <v>31</v>
      </c>
      <c r="G27" s="12"/>
      <c r="H27" s="10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>320</v>
      </c>
      <c r="I27" t="str">
        <f>IF(Tabela8I212223242526[[#This Row],[EXAME]]&lt;&gt;"","Dra. Ilca","")</f>
        <v>Dra. Ilca</v>
      </c>
      <c r="J27" s="13"/>
      <c r="K27" s="12" t="s">
        <v>32</v>
      </c>
      <c r="L27" s="12"/>
      <c r="M27" s="12"/>
    </row>
    <row r="28" spans="2:13">
      <c r="B28" s="8">
        <v>0.5625</v>
      </c>
      <c r="C28" s="12" t="s">
        <v>48</v>
      </c>
      <c r="D28" s="12">
        <v>39</v>
      </c>
      <c r="E28" s="12" t="s">
        <v>83</v>
      </c>
      <c r="F28" s="12" t="s">
        <v>38</v>
      </c>
      <c r="G28" s="12"/>
      <c r="H28" s="10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>200</v>
      </c>
      <c r="I28" t="str">
        <f>IF(Tabela8I212223242526[[#This Row],[EXAME]]&lt;&gt;"","Dra. Ilca","")</f>
        <v>Dra. Ilca</v>
      </c>
      <c r="J28" s="13">
        <v>65999422392</v>
      </c>
      <c r="K28" s="12" t="s">
        <v>32</v>
      </c>
      <c r="L28" s="12"/>
      <c r="M28" s="12"/>
    </row>
    <row r="29" spans="2:13">
      <c r="B29" s="9">
        <v>0.57291666666666696</v>
      </c>
      <c r="C29" s="12" t="s">
        <v>158</v>
      </c>
      <c r="D29" s="12">
        <v>46</v>
      </c>
      <c r="E29" s="12" t="s">
        <v>145</v>
      </c>
      <c r="F29" s="12" t="s">
        <v>38</v>
      </c>
      <c r="G29" s="12"/>
      <c r="H29" s="10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>200</v>
      </c>
      <c r="I29" t="str">
        <f>IF(Tabela8I212223242526[[#This Row],[EXAME]]&lt;&gt;"","Dra. Ilca","")</f>
        <v>Dra. Ilca</v>
      </c>
      <c r="J29" s="13">
        <v>65999054943</v>
      </c>
      <c r="K29" s="12"/>
      <c r="L29" s="12"/>
      <c r="M29" s="12"/>
    </row>
    <row r="30" spans="2:13">
      <c r="B30" s="8">
        <v>0.58333333333333304</v>
      </c>
      <c r="C30" s="12" t="s">
        <v>159</v>
      </c>
      <c r="D30" s="12">
        <v>25</v>
      </c>
      <c r="E30" s="12" t="s">
        <v>83</v>
      </c>
      <c r="F30" s="12" t="s">
        <v>98</v>
      </c>
      <c r="G30" s="12"/>
      <c r="H30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0" t="str">
        <f>IF(Tabela8I212223242526[[#This Row],[EXAME]]&lt;&gt;"","Dra. Ilca","")</f>
        <v>Dra. Ilca</v>
      </c>
      <c r="J30" s="13">
        <v>65999742002</v>
      </c>
      <c r="K30" s="12" t="s">
        <v>32</v>
      </c>
      <c r="L30" s="12"/>
      <c r="M30" s="12"/>
    </row>
    <row r="31" spans="2:13">
      <c r="B31" s="9">
        <v>0.59375</v>
      </c>
      <c r="C31" s="50" t="s">
        <v>160</v>
      </c>
      <c r="D31" s="12"/>
      <c r="E31" s="12" t="s">
        <v>83</v>
      </c>
      <c r="F31" s="12" t="s">
        <v>98</v>
      </c>
      <c r="G31" s="12"/>
      <c r="H31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1" t="str">
        <f>IF(Tabela8I212223242526[[#This Row],[EXAME]]&lt;&gt;"","Dra. Ilca","")</f>
        <v>Dra. Ilca</v>
      </c>
      <c r="J31" s="13"/>
      <c r="K31" s="12"/>
      <c r="L31" s="12"/>
      <c r="M31" s="12"/>
    </row>
    <row r="32" spans="2:13">
      <c r="B32" s="8">
        <v>0.60416666666666696</v>
      </c>
      <c r="C32" s="12" t="s">
        <v>161</v>
      </c>
      <c r="D32" s="12">
        <v>43</v>
      </c>
      <c r="E32" s="12" t="s">
        <v>91</v>
      </c>
      <c r="F32" s="12" t="s">
        <v>38</v>
      </c>
      <c r="G32" s="12"/>
      <c r="H32" s="10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>200</v>
      </c>
      <c r="I32" t="str">
        <f>IF(Tabela8I212223242526[[#This Row],[EXAME]]&lt;&gt;"","Dra. Ilca","")</f>
        <v>Dra. Ilca</v>
      </c>
      <c r="J32" s="13">
        <v>65999095509</v>
      </c>
      <c r="K32" s="12"/>
      <c r="L32" s="12"/>
      <c r="M32" s="12"/>
    </row>
    <row r="33" spans="2:13">
      <c r="B33" s="9">
        <v>0.61458333333333304</v>
      </c>
      <c r="C33" s="12" t="s">
        <v>162</v>
      </c>
      <c r="D33" s="12">
        <v>30</v>
      </c>
      <c r="E33" s="12" t="s">
        <v>86</v>
      </c>
      <c r="F33" s="12" t="s">
        <v>98</v>
      </c>
      <c r="G33" s="12"/>
      <c r="H33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3" t="str">
        <f>IF(Tabela8I212223242526[[#This Row],[EXAME]]&lt;&gt;"","Dra. Ilca","")</f>
        <v>Dra. Ilca</v>
      </c>
      <c r="J33" s="13">
        <v>65999780167</v>
      </c>
      <c r="K33" s="12" t="s">
        <v>32</v>
      </c>
      <c r="L33" s="12"/>
      <c r="M33" s="12"/>
    </row>
    <row r="34" spans="2:13">
      <c r="B34" s="8">
        <v>0.625</v>
      </c>
      <c r="C34" s="12" t="s">
        <v>163</v>
      </c>
      <c r="D34" s="12">
        <v>62</v>
      </c>
      <c r="E34" s="12" t="s">
        <v>83</v>
      </c>
      <c r="F34" s="12" t="s">
        <v>38</v>
      </c>
      <c r="G34" s="12"/>
      <c r="H34" s="10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>200</v>
      </c>
      <c r="I34" t="str">
        <f>IF(Tabela8I212223242526[[#This Row],[EXAME]]&lt;&gt;"","Dra. Ilca","")</f>
        <v>Dra. Ilca</v>
      </c>
      <c r="J34" s="13">
        <v>65996127537</v>
      </c>
      <c r="K34" s="12" t="s">
        <v>32</v>
      </c>
      <c r="L34" s="12"/>
      <c r="M34" s="12"/>
    </row>
    <row r="35" spans="2:13">
      <c r="B35" s="9">
        <v>0.63541666666666696</v>
      </c>
      <c r="C35" s="12" t="s">
        <v>144</v>
      </c>
      <c r="D35" s="12">
        <v>67</v>
      </c>
      <c r="E35" s="12" t="s">
        <v>83</v>
      </c>
      <c r="F35" s="12" t="s">
        <v>38</v>
      </c>
      <c r="G35" s="12"/>
      <c r="H35" s="10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>200</v>
      </c>
      <c r="I35" t="str">
        <f>IF(Tabela8I212223242526[[#This Row],[EXAME]]&lt;&gt;"","Dra. Ilca","")</f>
        <v>Dra. Ilca</v>
      </c>
      <c r="J35" s="13">
        <v>65996168524</v>
      </c>
      <c r="K35" s="12" t="s">
        <v>32</v>
      </c>
      <c r="L35" s="12"/>
      <c r="M35" s="12"/>
    </row>
    <row r="36" spans="2:13">
      <c r="B36" s="8">
        <v>0.64583333333333404</v>
      </c>
      <c r="C36" s="12" t="s">
        <v>164</v>
      </c>
      <c r="D36" s="12">
        <v>23</v>
      </c>
      <c r="E36" s="12" t="s">
        <v>86</v>
      </c>
      <c r="F36" s="12" t="s">
        <v>98</v>
      </c>
      <c r="G36" s="12">
        <v>11082586</v>
      </c>
      <c r="H3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6" t="str">
        <f>IF(Tabela8I212223242526[[#This Row],[EXAME]]&lt;&gt;"","Dra. Ilca","")</f>
        <v>Dra. Ilca</v>
      </c>
      <c r="J36" s="13">
        <v>65999690013</v>
      </c>
      <c r="K36" s="12" t="s">
        <v>32</v>
      </c>
      <c r="L36" s="12"/>
      <c r="M36" s="12"/>
    </row>
    <row r="37" spans="2:13">
      <c r="B37" s="9">
        <v>0.65625</v>
      </c>
      <c r="C37" s="12" t="s">
        <v>165</v>
      </c>
      <c r="D37" s="12">
        <v>69</v>
      </c>
      <c r="E37" s="12" t="s">
        <v>129</v>
      </c>
      <c r="F37" s="12" t="s">
        <v>38</v>
      </c>
      <c r="G37" s="12"/>
      <c r="H37" s="10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>200</v>
      </c>
      <c r="I37" t="str">
        <f>IF(Tabela8I212223242526[[#This Row],[EXAME]]&lt;&gt;"","Dra. Ilca","")</f>
        <v>Dra. Ilca</v>
      </c>
      <c r="J37" s="13">
        <v>65999403771</v>
      </c>
      <c r="K37" s="12" t="s">
        <v>32</v>
      </c>
      <c r="L37" s="12"/>
      <c r="M37" s="12"/>
    </row>
    <row r="38" spans="2:13">
      <c r="B38" s="8">
        <v>0.66666666666666696</v>
      </c>
      <c r="C38" s="12" t="s">
        <v>166</v>
      </c>
      <c r="D38" s="12">
        <v>43</v>
      </c>
      <c r="E38" s="12"/>
      <c r="F38" s="12" t="s">
        <v>98</v>
      </c>
      <c r="G38" s="12"/>
      <c r="H38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8" t="str">
        <f>IF(Tabela8I212223242526[[#This Row],[EXAME]]&lt;&gt;"","Dra. Ilca","")</f>
        <v/>
      </c>
      <c r="J38" s="13">
        <v>65999612798</v>
      </c>
      <c r="K38" s="12" t="s">
        <v>32</v>
      </c>
      <c r="L38" s="12"/>
      <c r="M38" s="12"/>
    </row>
    <row r="39" spans="2:13">
      <c r="B39" s="9">
        <v>0.67708333333333404</v>
      </c>
      <c r="C39" s="12" t="s">
        <v>167</v>
      </c>
      <c r="D39" s="12">
        <v>23</v>
      </c>
      <c r="E39" s="12" t="s">
        <v>83</v>
      </c>
      <c r="F39" s="12" t="s">
        <v>31</v>
      </c>
      <c r="G39" s="12"/>
      <c r="H39" s="10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>290</v>
      </c>
      <c r="I39" t="str">
        <f>IF(Tabela8I212223242526[[#This Row],[EXAME]]&lt;&gt;"","Dra. Ilca","")</f>
        <v>Dra. Ilca</v>
      </c>
      <c r="J39" s="13">
        <v>65996605490</v>
      </c>
      <c r="K39" s="12" t="s">
        <v>32</v>
      </c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0" t="str">
        <f>IF(Tabela8I212223242526[[#This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1" t="str">
        <f>IF(Tabela8I212223242526[[#This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2" t="str">
        <f>IF(Tabela8I212223242526[[#This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3" t="str">
        <f>IF(Tabela8I212223242526[[#This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4" t="str">
        <f>IF(Tabela8I212223242526[[#This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5" t="str">
        <f>IF(Tabela8I212223242526[[#This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6" t="str">
        <f>IF(Tabela8I212223242526[[#This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SUBTOTAL(103,Tabela8I212223242526[NOME])</f>
        <v>14</v>
      </c>
    </row>
  </sheetData>
  <sheetProtection sheet="1" sort="0" autoFilter="0"/>
  <conditionalFormatting sqref="K6:L46">
    <cfRule type="containsText" dxfId="137" priority="1" operator="containsText" text="Não confirmado">
      <formula>NOT(ISERROR(SEARCH("Não confirmado",K6)))</formula>
    </cfRule>
    <cfRule type="containsText" dxfId="13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3">
    <pageSetUpPr fitToPage="1"/>
  </sheetPr>
  <dimension ref="A1:AD47"/>
  <sheetViews>
    <sheetView showGridLines="0" showRowColHeaders="0" zoomScale="80" zoomScaleNormal="80" workbookViewId="0">
      <pane xSplit="2" ySplit="5" topLeftCell="C25" activePane="bottomRight" state="frozen"/>
      <selection pane="topRight" activeCell="H6" sqref="H6"/>
      <selection pane="bottomLeft" activeCell="H6" sqref="H6"/>
      <selection pane="bottomRight" activeCell="J34" sqref="J34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81</v>
      </c>
      <c r="E2" s="35">
        <v>19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45035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6" t="str">
        <f>IF(Tabela8I21222324252627[[#This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7" t="str">
        <f>IF(Tabela8I21222324252627[[#This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8" t="str">
        <f>IF(Tabela8I21222324252627[[#This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9" t="str">
        <f>IF(Tabela8I21222324252627[[#This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37"/>
      <c r="D10" s="12"/>
      <c r="E10" s="12"/>
      <c r="F10" s="12"/>
      <c r="G10" s="12"/>
      <c r="H10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0" t="str">
        <f>IF(Tabela8I21222324252627[[#This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1" t="str">
        <f>IF(Tabela8I21222324252627[[#This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2" t="str">
        <f>IF(Tabela8I21222324252627[[#This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3" t="str">
        <f>IF(Tabela8I21222324252627[[#This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4" t="str">
        <f>IF(Tabela8I21222324252627[[#This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5" t="str">
        <f>IF(Tabela8I21222324252627[[#This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6" t="str">
        <f>IF(Tabela8I21222324252627[[#This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7" t="str">
        <f>IF(Tabela8I21222324252627[[#This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8" t="str">
        <f>IF(Tabela8I21222324252627[[#This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9" t="str">
        <f>IF(Tabela8I21222324252627[[#This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0" t="str">
        <f>IF(Tabela8I21222324252627[[#This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1" t="str">
        <f>IF(Tabela8I21222324252627[[#This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2" t="str">
        <f>IF(Tabela8I21222324252627[[#This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3" t="str">
        <f>IF(Tabela8I21222324252627[[#This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4" t="str">
        <f>IF(Tabela8I21222324252627[[#This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5" t="str">
        <f>IF(Tabela8I21222324252627[[#This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6" t="str">
        <f>IF(Tabela8I21222324252627[[#This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50" t="s">
        <v>59</v>
      </c>
      <c r="D27" s="12">
        <v>48</v>
      </c>
      <c r="E27" s="12" t="s">
        <v>83</v>
      </c>
      <c r="F27" s="12" t="s">
        <v>38</v>
      </c>
      <c r="G27" s="12"/>
      <c r="H27" s="10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>200</v>
      </c>
      <c r="I27" t="str">
        <f>IF(Tabela8I21222324252627[[#This Row],[EXAME]]&lt;&gt;"","Dra. Ilca","")</f>
        <v>Dra. Ilca</v>
      </c>
      <c r="J27" s="51">
        <v>65999242514</v>
      </c>
      <c r="K27" s="12" t="s">
        <v>32</v>
      </c>
      <c r="L27" s="12"/>
      <c r="M27" s="12"/>
    </row>
    <row r="28" spans="2:13">
      <c r="B28" s="8">
        <v>0.5625</v>
      </c>
      <c r="C28" s="12" t="s">
        <v>59</v>
      </c>
      <c r="D28" s="12">
        <v>48</v>
      </c>
      <c r="E28" s="12" t="s">
        <v>102</v>
      </c>
      <c r="F28" s="12" t="s">
        <v>38</v>
      </c>
      <c r="G28" s="12"/>
      <c r="H28" s="10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>200</v>
      </c>
      <c r="I28" t="str">
        <f>IF(Tabela8I21222324252627[[#This Row],[EXAME]]&lt;&gt;"","Dra. Ilca","")</f>
        <v>Dra. Ilca</v>
      </c>
      <c r="J28" s="13"/>
      <c r="K28" s="12" t="s">
        <v>32</v>
      </c>
      <c r="L28" s="12"/>
      <c r="M28" s="12"/>
    </row>
    <row r="29" spans="2:13">
      <c r="B29" s="9">
        <v>0.57291666666666696</v>
      </c>
      <c r="C29" s="50" t="s">
        <v>61</v>
      </c>
      <c r="D29" s="12">
        <v>35</v>
      </c>
      <c r="E29" s="12" t="s">
        <v>83</v>
      </c>
      <c r="F29" s="12" t="s">
        <v>31</v>
      </c>
      <c r="G29" s="12"/>
      <c r="H29" s="10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>290</v>
      </c>
      <c r="I29" t="str">
        <f>IF(Tabela8I21222324252627[[#This Row],[EXAME]]&lt;&gt;"","Dra. Ilca","")</f>
        <v>Dra. Ilca</v>
      </c>
      <c r="J29" s="51">
        <v>65999713950</v>
      </c>
      <c r="K29" s="12" t="s">
        <v>32</v>
      </c>
      <c r="L29" s="12"/>
      <c r="M29" s="12"/>
    </row>
    <row r="30" spans="2:13">
      <c r="B30" s="8">
        <v>0.58333333333333304</v>
      </c>
      <c r="C30" s="12" t="s">
        <v>61</v>
      </c>
      <c r="D30" s="12"/>
      <c r="E30" s="12" t="s">
        <v>102</v>
      </c>
      <c r="F30" s="12" t="s">
        <v>31</v>
      </c>
      <c r="G30" s="12"/>
      <c r="H30" s="10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>320</v>
      </c>
      <c r="I30" t="str">
        <f>IF(Tabela8I21222324252627[[#This Row],[EXAME]]&lt;&gt;"","Dra. Ilca","")</f>
        <v>Dra. Ilca</v>
      </c>
      <c r="J30" s="51"/>
      <c r="K30" s="12" t="s">
        <v>32</v>
      </c>
      <c r="L30" s="12"/>
      <c r="M30" s="12"/>
    </row>
    <row r="31" spans="2:13">
      <c r="B31" s="9">
        <v>0.59375</v>
      </c>
      <c r="C31" s="12" t="s">
        <v>168</v>
      </c>
      <c r="D31" s="12">
        <v>24</v>
      </c>
      <c r="E31" s="12" t="s">
        <v>83</v>
      </c>
      <c r="F31" s="12" t="s">
        <v>38</v>
      </c>
      <c r="G31" s="12"/>
      <c r="H31" s="10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>200</v>
      </c>
      <c r="I31" t="str">
        <f>IF(Tabela8I21222324252627[[#This Row],[EXAME]]&lt;&gt;"","Dra. Ilca","")</f>
        <v>Dra. Ilca</v>
      </c>
      <c r="J31" s="13" t="s">
        <v>169</v>
      </c>
      <c r="K31" s="12" t="s">
        <v>32</v>
      </c>
      <c r="L31" s="12"/>
      <c r="M31" s="12"/>
    </row>
    <row r="32" spans="2:13">
      <c r="B32" s="8">
        <v>0.60416666666666696</v>
      </c>
      <c r="C32" s="12" t="s">
        <v>170</v>
      </c>
      <c r="D32" s="12">
        <v>27</v>
      </c>
      <c r="E32" s="12" t="s">
        <v>102</v>
      </c>
      <c r="F32" s="12" t="s">
        <v>98</v>
      </c>
      <c r="G32" s="12"/>
      <c r="H32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2" t="str">
        <f>IF(Tabela8I21222324252627[[#This Row],[EXAME]]&lt;&gt;"","Dra. Ilca","")</f>
        <v>Dra. Ilca</v>
      </c>
      <c r="J32" s="13">
        <v>65999583315</v>
      </c>
      <c r="K32" s="12" t="s">
        <v>32</v>
      </c>
      <c r="L32" s="12"/>
      <c r="M32" s="12"/>
    </row>
    <row r="33" spans="2:13">
      <c r="B33" s="9">
        <v>0.61458333333333304</v>
      </c>
      <c r="C33" s="12" t="s">
        <v>171</v>
      </c>
      <c r="D33" s="12">
        <v>35</v>
      </c>
      <c r="E33" s="12" t="s">
        <v>102</v>
      </c>
      <c r="F33" s="12" t="s">
        <v>31</v>
      </c>
      <c r="G33" s="12"/>
      <c r="H33" s="10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>320</v>
      </c>
      <c r="I33" t="str">
        <f>IF(Tabela8I21222324252627[[#This Row],[EXAME]]&lt;&gt;"","Dra. Ilca","")</f>
        <v>Dra. Ilca</v>
      </c>
      <c r="J33" s="13">
        <v>65999928282</v>
      </c>
      <c r="K33" s="12" t="s">
        <v>32</v>
      </c>
      <c r="L33" s="12"/>
      <c r="M33" s="12"/>
    </row>
    <row r="34" spans="2:13">
      <c r="B34" s="8">
        <v>0.625</v>
      </c>
      <c r="C34" s="50" t="s">
        <v>132</v>
      </c>
      <c r="D34" s="12">
        <v>40</v>
      </c>
      <c r="E34" s="12" t="s">
        <v>83</v>
      </c>
      <c r="F34" s="12" t="s">
        <v>31</v>
      </c>
      <c r="G34" s="12"/>
      <c r="H34" s="10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>290</v>
      </c>
      <c r="I34" t="str">
        <f>IF(Tabela8I21222324252627[[#This Row],[EXAME]]&lt;&gt;"","Dra. Ilca","")</f>
        <v>Dra. Ilca</v>
      </c>
      <c r="J34" s="13">
        <v>65999736637</v>
      </c>
      <c r="K34" s="12" t="s">
        <v>32</v>
      </c>
      <c r="L34" s="12"/>
      <c r="M34" s="12"/>
    </row>
    <row r="35" spans="2:13">
      <c r="B35" s="9">
        <v>0.63541666666666696</v>
      </c>
      <c r="C35" s="12"/>
      <c r="D35" s="12"/>
      <c r="E35" s="12" t="s">
        <v>102</v>
      </c>
      <c r="F35" s="12" t="s">
        <v>31</v>
      </c>
      <c r="G35" s="12"/>
      <c r="H35" s="10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>320</v>
      </c>
      <c r="I35" t="str">
        <f>IF(Tabela8I21222324252627[[#This Row],[EXAME]]&lt;&gt;"","Dra. Ilca","")</f>
        <v>Dra. Ilca</v>
      </c>
      <c r="J35" s="51">
        <v>65999736637</v>
      </c>
      <c r="K35" s="12" t="s">
        <v>32</v>
      </c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6" t="str">
        <f>IF(Tabela8I21222324252627[[#This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7" t="str">
        <f>IF(Tabela8I21222324252627[[#This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8" t="str">
        <f>IF(Tabela8I21222324252627[[#This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9" t="str">
        <f>IF(Tabela8I21222324252627[[#This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0" t="str">
        <f>IF(Tabela8I21222324252627[[#This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1" t="str">
        <f>IF(Tabela8I21222324252627[[#This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2" t="str">
        <f>IF(Tabela8I21222324252627[[#This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3" t="str">
        <f>IF(Tabela8I21222324252627[[#This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4" t="str">
        <f>IF(Tabela8I21222324252627[[#This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5" t="str">
        <f>IF(Tabela8I21222324252627[[#This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6" t="str">
        <f>IF(Tabela8I21222324252627[[#This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SUBTOTAL(103,Tabela8I21222324252627[NOME])</f>
        <v>8</v>
      </c>
    </row>
  </sheetData>
  <sheetProtection sheet="1" sort="0" autoFilter="0"/>
  <conditionalFormatting sqref="K6:L46">
    <cfRule type="containsText" dxfId="122" priority="1" operator="containsText" text="Não confirmado">
      <formula>NOT(ISERROR(SEARCH("Não confirmado",K6)))</formula>
    </cfRule>
    <cfRule type="containsText" dxfId="12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5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J27" sqref="J27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81</v>
      </c>
      <c r="E2" s="35">
        <v>20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45036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6" t="str">
        <f>IF(Tabela8I212223242526272829[[#This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7" t="str">
        <f>IF(Tabela8I212223242526272829[[#This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8" t="str">
        <f>IF(Tabela8I212223242526272829[[#This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172</v>
      </c>
      <c r="D9" s="12">
        <v>22</v>
      </c>
      <c r="E9" s="12" t="s">
        <v>83</v>
      </c>
      <c r="F9" s="12"/>
      <c r="G9" s="12"/>
      <c r="H9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9" t="str">
        <f>IF(Tabela8I212223242526272829[[#This Row],[EXAME]]&lt;&gt;"","Dra. Ilca","")</f>
        <v>Dra. Ilca</v>
      </c>
      <c r="J9" s="13"/>
      <c r="K9" s="12"/>
      <c r="L9" s="12"/>
      <c r="M9" s="12"/>
    </row>
    <row r="10" spans="1:30">
      <c r="B10" s="8">
        <v>0.375</v>
      </c>
      <c r="C10" s="12" t="s">
        <v>172</v>
      </c>
      <c r="D10" s="12">
        <v>22</v>
      </c>
      <c r="E10" s="12" t="s">
        <v>102</v>
      </c>
      <c r="F10" s="12" t="s">
        <v>98</v>
      </c>
      <c r="G10" s="12">
        <v>11081257</v>
      </c>
      <c r="H10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0" t="str">
        <f>IF(Tabela8I212223242526272829[[#This Row],[EXAME]]&lt;&gt;"","Dra. Ilca","")</f>
        <v>Dra. Ilca</v>
      </c>
      <c r="J10" s="13">
        <v>65999055223</v>
      </c>
      <c r="K10" s="12"/>
      <c r="L10" s="12"/>
      <c r="M10" s="12"/>
    </row>
    <row r="11" spans="1:30">
      <c r="B11" s="9">
        <v>0.38541666666666702</v>
      </c>
      <c r="C11" s="50" t="s">
        <v>132</v>
      </c>
      <c r="D11" s="12"/>
      <c r="E11" s="12" t="s">
        <v>83</v>
      </c>
      <c r="F11" s="12"/>
      <c r="G11" s="12"/>
      <c r="H11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1" t="str">
        <f>IF(Tabela8I212223242526272829[[#This Row],[EXAME]]&lt;&gt;"","Dra. Ilca","")</f>
        <v>Dra. Ilca</v>
      </c>
      <c r="J11" s="51">
        <v>65999736637</v>
      </c>
      <c r="K11" s="12"/>
      <c r="L11" s="12"/>
      <c r="M11" s="12"/>
    </row>
    <row r="12" spans="1:30">
      <c r="B12" s="8">
        <v>0.39583333333333298</v>
      </c>
      <c r="C12" s="50" t="s">
        <v>132</v>
      </c>
      <c r="D12" s="12"/>
      <c r="E12" s="12" t="s">
        <v>102</v>
      </c>
      <c r="F12" s="12"/>
      <c r="G12" s="12"/>
      <c r="H12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2" t="str">
        <f>IF(Tabela8I212223242526272829[[#This Row],[EXAME]]&lt;&gt;"","Dra. Ilca","")</f>
        <v>Dra. Ilca</v>
      </c>
      <c r="J12" s="51"/>
      <c r="K12" s="12"/>
      <c r="L12" s="12"/>
      <c r="M12" s="12"/>
    </row>
    <row r="13" spans="1:30">
      <c r="B13" s="9">
        <v>0.40625</v>
      </c>
      <c r="C13" s="12" t="s">
        <v>173</v>
      </c>
      <c r="D13" s="12">
        <v>48</v>
      </c>
      <c r="E13" s="12" t="s">
        <v>102</v>
      </c>
      <c r="F13" s="12" t="s">
        <v>38</v>
      </c>
      <c r="G13" s="12"/>
      <c r="H13" s="10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>200</v>
      </c>
      <c r="I13" t="str">
        <f>IF(Tabela8I212223242526272829[[#This Row],[EXAME]]&lt;&gt;"","Dra. Ilca","")</f>
        <v>Dra. Ilca</v>
      </c>
      <c r="J13" s="13">
        <v>65999916327</v>
      </c>
      <c r="K13" s="12"/>
      <c r="L13" s="12"/>
      <c r="M13" s="12"/>
    </row>
    <row r="14" spans="1:30">
      <c r="B14" s="8">
        <v>0.41666666666666702</v>
      </c>
      <c r="C14" s="12" t="s">
        <v>174</v>
      </c>
      <c r="D14" s="12">
        <v>50</v>
      </c>
      <c r="E14" s="12" t="s">
        <v>83</v>
      </c>
      <c r="F14" s="12"/>
      <c r="G14" s="12"/>
      <c r="H14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4" t="str">
        <f>IF(Tabela8I212223242526272829[[#This Row],[EXAME]]&lt;&gt;"","Dra. Ilca","")</f>
        <v>Dra. Ilca</v>
      </c>
      <c r="J14" s="13"/>
      <c r="K14" s="12"/>
      <c r="L14" s="12"/>
      <c r="M14" s="12"/>
    </row>
    <row r="15" spans="1:30">
      <c r="B15" s="9">
        <v>0.42708333333333298</v>
      </c>
      <c r="C15" s="12"/>
      <c r="D15" s="12">
        <v>44</v>
      </c>
      <c r="E15" s="12" t="s">
        <v>102</v>
      </c>
      <c r="F15" s="12" t="s">
        <v>98</v>
      </c>
      <c r="G15" s="12"/>
      <c r="H15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5" t="str">
        <f>IF(Tabela8I212223242526272829[[#This Row],[EXAME]]&lt;&gt;"","Dra. Ilca","")</f>
        <v>Dra. Ilca</v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 t="s">
        <v>98</v>
      </c>
      <c r="G16" s="12">
        <v>11080992</v>
      </c>
      <c r="H1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6" t="str">
        <f>IF(Tabela8I212223242526272829[[#This Row],[EXAME]]&lt;&gt;"","Dra. Ilca","")</f>
        <v/>
      </c>
      <c r="J16" s="13">
        <v>65992240581</v>
      </c>
      <c r="K16" s="12"/>
      <c r="L16" s="12"/>
      <c r="M16" s="12"/>
    </row>
    <row r="17" spans="2:13">
      <c r="B17" s="9">
        <v>0.44791666666666702</v>
      </c>
      <c r="C17" s="12" t="s">
        <v>175</v>
      </c>
      <c r="D17" s="12">
        <v>44</v>
      </c>
      <c r="E17" s="12" t="s">
        <v>83</v>
      </c>
      <c r="F17" s="12" t="s">
        <v>38</v>
      </c>
      <c r="G17" s="12"/>
      <c r="H17" s="10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>200</v>
      </c>
      <c r="I17" t="str">
        <f>IF(Tabela8I212223242526272829[[#This Row],[EXAME]]&lt;&gt;"","Dra. Ilca","")</f>
        <v>Dra. Ilca</v>
      </c>
      <c r="J17" s="13">
        <v>65984735364</v>
      </c>
      <c r="K17" s="12"/>
      <c r="L17" s="12"/>
      <c r="M17" s="12"/>
    </row>
    <row r="18" spans="2:13">
      <c r="B18" s="8">
        <v>0.45833333333333298</v>
      </c>
      <c r="C18" s="12" t="s">
        <v>175</v>
      </c>
      <c r="D18" s="12">
        <v>44</v>
      </c>
      <c r="E18" s="12" t="s">
        <v>102</v>
      </c>
      <c r="F18" s="12" t="s">
        <v>38</v>
      </c>
      <c r="G18" s="12"/>
      <c r="H18" s="10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>200</v>
      </c>
      <c r="I18" t="str">
        <f>IF(Tabela8I212223242526272829[[#This Row],[EXAME]]&lt;&gt;"","Dra. Ilca","")</f>
        <v>Dra. Ilca</v>
      </c>
      <c r="J18" s="51">
        <v>65984735364</v>
      </c>
      <c r="K18" s="12"/>
      <c r="L18" s="12"/>
      <c r="M18" s="12"/>
    </row>
    <row r="19" spans="2:13">
      <c r="B19" s="9">
        <v>0.46875</v>
      </c>
      <c r="C19" s="12" t="s">
        <v>176</v>
      </c>
      <c r="D19" s="12">
        <v>20</v>
      </c>
      <c r="E19" s="12" t="s">
        <v>102</v>
      </c>
      <c r="F19" s="12" t="s">
        <v>38</v>
      </c>
      <c r="G19" s="12"/>
      <c r="H19" s="10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>200</v>
      </c>
      <c r="I19" t="str">
        <f>IF(Tabela8I212223242526272829[[#This Row],[EXAME]]&lt;&gt;"","Dra. Ilca","")</f>
        <v>Dra. Ilca</v>
      </c>
      <c r="J19" s="13">
        <v>65996298709</v>
      </c>
      <c r="K19" s="12"/>
      <c r="L19" s="12"/>
      <c r="M19" s="12"/>
    </row>
    <row r="20" spans="2:13">
      <c r="B20" s="8">
        <v>0.47916666666666702</v>
      </c>
      <c r="C20" s="12" t="s">
        <v>177</v>
      </c>
      <c r="D20" s="12">
        <v>61</v>
      </c>
      <c r="E20" s="12" t="s">
        <v>102</v>
      </c>
      <c r="F20" s="12" t="s">
        <v>38</v>
      </c>
      <c r="G20" s="12"/>
      <c r="H20" s="10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>200</v>
      </c>
      <c r="I20" t="str">
        <f>IF(Tabela8I212223242526272829[[#This Row],[EXAME]]&lt;&gt;"","Dra. Ilca","")</f>
        <v>Dra. Ilca</v>
      </c>
      <c r="J20" s="13">
        <v>65999995558</v>
      </c>
      <c r="K20" s="12"/>
      <c r="L20" s="12"/>
      <c r="M20" s="12"/>
    </row>
    <row r="21" spans="2:13">
      <c r="B21" s="9">
        <v>0.48958333333333298</v>
      </c>
      <c r="C21" s="12" t="s">
        <v>178</v>
      </c>
      <c r="D21" s="12">
        <v>70</v>
      </c>
      <c r="E21" s="12" t="s">
        <v>102</v>
      </c>
      <c r="F21" s="12" t="s">
        <v>98</v>
      </c>
      <c r="G21" s="12">
        <v>11083912</v>
      </c>
      <c r="H21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1" t="str">
        <f>IF(Tabela8I212223242526272829[[#This Row],[EXAME]]&lt;&gt;"","Dra. Ilca","")</f>
        <v>Dra. Ilca</v>
      </c>
      <c r="J21" s="13">
        <v>65996414111</v>
      </c>
      <c r="K21" s="12"/>
      <c r="L21" s="12"/>
      <c r="M21" s="12"/>
    </row>
    <row r="22" spans="2:13">
      <c r="B22" s="8">
        <v>0.5</v>
      </c>
      <c r="C22" s="12" t="s">
        <v>75</v>
      </c>
      <c r="D22" s="12">
        <v>49</v>
      </c>
      <c r="E22" s="12" t="s">
        <v>83</v>
      </c>
      <c r="F22" s="12" t="s">
        <v>31</v>
      </c>
      <c r="G22" s="12"/>
      <c r="H22" s="10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>290</v>
      </c>
      <c r="I22" t="str">
        <f>IF(Tabela8I212223242526272829[[#This Row],[EXAME]]&lt;&gt;"","Dra. Ilca","")</f>
        <v>Dra. Ilca</v>
      </c>
      <c r="J22" s="13">
        <v>65999212420</v>
      </c>
      <c r="K22" s="12"/>
      <c r="L22" s="12"/>
      <c r="M22" s="12"/>
    </row>
    <row r="23" spans="2:13">
      <c r="B23" s="9">
        <v>0.51041666666666696</v>
      </c>
      <c r="C23" s="12" t="s">
        <v>75</v>
      </c>
      <c r="D23" s="12"/>
      <c r="E23" s="12" t="s">
        <v>102</v>
      </c>
      <c r="F23" s="12" t="s">
        <v>31</v>
      </c>
      <c r="G23" s="12"/>
      <c r="H23" s="10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>320</v>
      </c>
      <c r="I23" t="str">
        <f>IF(Tabela8I212223242526272829[[#This Row],[EXAME]]&lt;&gt;"","Dra. Ilca","")</f>
        <v>Dra. Ilca</v>
      </c>
      <c r="J23" s="13"/>
      <c r="K23" s="12"/>
      <c r="L23" s="12"/>
      <c r="M23" s="12"/>
    </row>
    <row r="24" spans="2:13">
      <c r="B24" s="8">
        <v>0.52083333333333304</v>
      </c>
      <c r="C24" s="50" t="s">
        <v>179</v>
      </c>
      <c r="D24" s="12">
        <v>35</v>
      </c>
      <c r="E24" s="12" t="s">
        <v>83</v>
      </c>
      <c r="F24" s="12" t="s">
        <v>31</v>
      </c>
      <c r="G24" s="12"/>
      <c r="H24" s="10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>290</v>
      </c>
      <c r="I24" t="str">
        <f>IF(Tabela8I212223242526272829[[#This Row],[EXAME]]&lt;&gt;"","Dra. Ilca","")</f>
        <v>Dra. Ilca</v>
      </c>
      <c r="J24" s="51" t="s">
        <v>180</v>
      </c>
      <c r="K24" s="12"/>
      <c r="L24" s="12"/>
      <c r="M24" s="12"/>
    </row>
    <row r="25" spans="2:13">
      <c r="B25" s="9">
        <v>0.53125</v>
      </c>
      <c r="C25" s="12" t="s">
        <v>181</v>
      </c>
      <c r="D25" s="12">
        <v>11</v>
      </c>
      <c r="E25" s="12" t="s">
        <v>102</v>
      </c>
      <c r="F25" s="12" t="s">
        <v>98</v>
      </c>
      <c r="G25" s="12">
        <v>3109</v>
      </c>
      <c r="H25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5" t="str">
        <f>IF(Tabela8I212223242526272829[[#This Row],[EXAME]]&lt;&gt;"","Dra. Ilca","")</f>
        <v>Dra. Ilca</v>
      </c>
      <c r="J25" s="13">
        <v>65996907942</v>
      </c>
      <c r="K25" s="12"/>
      <c r="L25" s="12"/>
      <c r="M25" s="12"/>
    </row>
    <row r="26" spans="2:13">
      <c r="B26" s="8">
        <v>0.54166666666666696</v>
      </c>
      <c r="C26" s="12" t="s">
        <v>148</v>
      </c>
      <c r="D26" s="12">
        <v>30</v>
      </c>
      <c r="E26" s="12" t="s">
        <v>102</v>
      </c>
      <c r="F26" s="12" t="s">
        <v>38</v>
      </c>
      <c r="G26" s="12"/>
      <c r="H26" s="10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>200</v>
      </c>
      <c r="I26" t="str">
        <f>IF(Tabela8I212223242526272829[[#This Row],[EXAME]]&lt;&gt;"","Dra. Ilca","")</f>
        <v>Dra. Ilca</v>
      </c>
      <c r="J26" s="55">
        <v>65999080212</v>
      </c>
      <c r="K26" s="12"/>
      <c r="L26" s="12"/>
      <c r="M26" s="12"/>
    </row>
    <row r="27" spans="2:13">
      <c r="B27" s="9">
        <v>0.55208333333333304</v>
      </c>
      <c r="C27" s="12" t="s">
        <v>182</v>
      </c>
      <c r="D27" s="12">
        <v>52</v>
      </c>
      <c r="E27" s="12" t="s">
        <v>102</v>
      </c>
      <c r="F27" s="12" t="s">
        <v>38</v>
      </c>
      <c r="G27" s="12"/>
      <c r="H27" s="10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>200</v>
      </c>
      <c r="I27" t="str">
        <f>IF(Tabela8I212223242526272829[[#This Row],[EXAME]]&lt;&gt;"","Dra. Ilca","")</f>
        <v>Dra. Ilca</v>
      </c>
      <c r="J27" s="13">
        <v>65999408084</v>
      </c>
      <c r="K27" s="12" t="s">
        <v>32</v>
      </c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8" t="str">
        <f>IF(Tabela8I212223242526272829[[#This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9" t="str">
        <f>IF(Tabela8I212223242526272829[[#This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0" t="str">
        <f>IF(Tabela8I212223242526272829[[#This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1" t="str">
        <f>IF(Tabela8I212223242526272829[[#This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2" t="str">
        <f>IF(Tabela8I212223242526272829[[#This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3" t="str">
        <f>IF(Tabela8I212223242526272829[[#This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4" t="str">
        <f>IF(Tabela8I212223242526272829[[#This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5" t="str">
        <f>IF(Tabela8I212223242526272829[[#This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6" t="str">
        <f>IF(Tabela8I212223242526272829[[#This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7" t="str">
        <f>IF(Tabela8I212223242526272829[[#This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8" t="str">
        <f>IF(Tabela8I212223242526272829[[#This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9" t="str">
        <f>IF(Tabela8I212223242526272829[[#This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0" t="str">
        <f>IF(Tabela8I212223242526272829[[#This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1" t="str">
        <f>IF(Tabela8I212223242526272829[[#This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2" t="str">
        <f>IF(Tabela8I212223242526272829[[#This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3" t="str">
        <f>IF(Tabela8I212223242526272829[[#This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4" t="str">
        <f>IF(Tabela8I212223242526272829[[#This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5" t="str">
        <f>IF(Tabela8I212223242526272829[[#This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6" t="str">
        <f>IF(Tabela8I212223242526272829[[#This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SUBTOTAL(103,Tabela8I212223242526272829[NOME])</f>
        <v>17</v>
      </c>
    </row>
  </sheetData>
  <sheetProtection sheet="1" sort="0" autoFilter="0"/>
  <conditionalFormatting sqref="K6:L25 J26 L26 K27:L46">
    <cfRule type="containsText" dxfId="107" priority="1" operator="containsText" text="Não confirmado">
      <formula>NOT(ISERROR(SEARCH("Não confirmado",J6)))</formula>
    </cfRule>
    <cfRule type="containsText" dxfId="106" priority="2" operator="containsText" text="Confirmado">
      <formula>NOT(ISERROR(SEARCH("Confirmado",J6)))</formula>
    </cfRule>
  </conditionalFormatting>
  <dataValidations count="4"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  <dataValidation type="list" allowBlank="1" showInputMessage="1" showErrorMessage="1" sqref="K6:K25 K27:K46">
      <formula1>"Confirmado, Não confirmado"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6"/>
  <dimension ref="A1:AD47"/>
  <sheetViews>
    <sheetView showGridLines="0" showRowColHeaders="0" zoomScale="80" zoomScaleNormal="80" workbookViewId="0">
      <pane xSplit="2" ySplit="5" topLeftCell="E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81</v>
      </c>
      <c r="E2" s="35">
        <v>21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45037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 t="s">
        <v>183</v>
      </c>
      <c r="D6" s="12"/>
      <c r="E6" s="12"/>
      <c r="F6" s="12"/>
      <c r="G6" s="12"/>
      <c r="H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6" t="str">
        <f>IF(Tabela8I21222324252627282930[[#This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 t="s">
        <v>183</v>
      </c>
      <c r="D7" s="12"/>
      <c r="E7" s="12"/>
      <c r="F7" s="12"/>
      <c r="G7" s="12"/>
      <c r="H7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7" t="str">
        <f>IF(Tabela8I21222324252627282930[[#This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183</v>
      </c>
      <c r="D8" s="12"/>
      <c r="E8" s="12"/>
      <c r="F8" s="12"/>
      <c r="G8" s="12"/>
      <c r="H8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8" t="str">
        <f>IF(Tabela8I21222324252627282930[[#This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183</v>
      </c>
      <c r="D9" s="12"/>
      <c r="E9" s="12"/>
      <c r="F9" s="12"/>
      <c r="G9" s="12"/>
      <c r="H9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9" t="str">
        <f>IF(Tabela8I21222324252627282930[[#This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 t="s">
        <v>183</v>
      </c>
      <c r="D10" s="12"/>
      <c r="E10" s="12"/>
      <c r="F10" s="12"/>
      <c r="G10" s="12"/>
      <c r="H10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0" t="str">
        <f>IF(Tabela8I21222324252627282930[[#This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183</v>
      </c>
      <c r="D11" s="12"/>
      <c r="E11" s="12"/>
      <c r="F11" s="12"/>
      <c r="G11" s="12"/>
      <c r="H11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1" t="str">
        <f>IF(Tabela8I21222324252627282930[[#This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183</v>
      </c>
      <c r="D12" s="12"/>
      <c r="E12" s="12"/>
      <c r="F12" s="12"/>
      <c r="G12" s="12"/>
      <c r="H12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2" t="str">
        <f>IF(Tabela8I21222324252627282930[[#This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 t="s">
        <v>183</v>
      </c>
      <c r="D13" s="12"/>
      <c r="E13" s="12"/>
      <c r="F13" s="12"/>
      <c r="G13" s="12"/>
      <c r="H13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3" t="str">
        <f>IF(Tabela8I21222324252627282930[[#This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183</v>
      </c>
      <c r="D14" s="12"/>
      <c r="E14" s="12"/>
      <c r="F14" s="12"/>
      <c r="G14" s="12"/>
      <c r="H14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4" t="str">
        <f>IF(Tabela8I21222324252627282930[[#This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183</v>
      </c>
      <c r="D15" s="12"/>
      <c r="E15" s="12"/>
      <c r="F15" s="12"/>
      <c r="G15" s="12"/>
      <c r="H15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5" t="str">
        <f>IF(Tabela8I21222324252627282930[[#This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 t="s">
        <v>183</v>
      </c>
      <c r="D16" s="12"/>
      <c r="E16" s="12"/>
      <c r="F16" s="12"/>
      <c r="G16" s="12"/>
      <c r="H1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6" t="str">
        <f>IF(Tabela8I21222324252627282930[[#This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183</v>
      </c>
      <c r="D17" s="12"/>
      <c r="E17" s="12"/>
      <c r="F17" s="12"/>
      <c r="G17" s="12"/>
      <c r="H17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7" t="str">
        <f>IF(Tabela8I21222324252627282930[[#This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183</v>
      </c>
      <c r="D18" s="12"/>
      <c r="E18" s="12"/>
      <c r="F18" s="12"/>
      <c r="G18" s="12"/>
      <c r="H18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8" t="str">
        <f>IF(Tabela8I21222324252627282930[[#This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 t="s">
        <v>183</v>
      </c>
      <c r="D19" s="12"/>
      <c r="E19" s="12"/>
      <c r="F19" s="12"/>
      <c r="G19" s="12"/>
      <c r="H19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9" t="str">
        <f>IF(Tabela8I21222324252627282930[[#This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183</v>
      </c>
      <c r="D20" s="12"/>
      <c r="E20" s="12"/>
      <c r="F20" s="12"/>
      <c r="G20" s="12"/>
      <c r="H20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0" t="str">
        <f>IF(Tabela8I21222324252627282930[[#This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183</v>
      </c>
      <c r="D21" s="12"/>
      <c r="E21" s="12"/>
      <c r="F21" s="12"/>
      <c r="G21" s="12"/>
      <c r="H21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1" t="str">
        <f>IF(Tabela8I21222324252627282930[[#This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 t="s">
        <v>183</v>
      </c>
      <c r="D22" s="12"/>
      <c r="E22" s="12"/>
      <c r="F22" s="12"/>
      <c r="G22" s="12"/>
      <c r="H22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2" t="str">
        <f>IF(Tabela8I21222324252627282930[[#This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183</v>
      </c>
      <c r="D23" s="12"/>
      <c r="E23" s="12"/>
      <c r="F23" s="12"/>
      <c r="G23" s="12"/>
      <c r="H23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3" t="str">
        <f>IF(Tabela8I21222324252627282930[[#This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183</v>
      </c>
      <c r="D24" s="12"/>
      <c r="E24" s="12"/>
      <c r="F24" s="12"/>
      <c r="G24" s="12"/>
      <c r="H24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4" t="str">
        <f>IF(Tabela8I21222324252627282930[[#This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 t="s">
        <v>183</v>
      </c>
      <c r="D25" s="12"/>
      <c r="E25" s="12"/>
      <c r="F25" s="12"/>
      <c r="G25" s="12"/>
      <c r="H25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5" t="str">
        <f>IF(Tabela8I21222324252627282930[[#This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6" t="str">
        <f>IF(Tabela8I21222324252627282930[[#This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7" t="str">
        <f>IF(Tabela8I21222324252627282930[[#This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8" t="str">
        <f>IF(Tabela8I21222324252627282930[[#This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9" t="str">
        <f>IF(Tabela8I21222324252627282930[[#This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0" t="str">
        <f>IF(Tabela8I21222324252627282930[[#This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1" t="str">
        <f>IF(Tabela8I21222324252627282930[[#This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2" t="str">
        <f>IF(Tabela8I21222324252627282930[[#This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3" t="str">
        <f>IF(Tabela8I21222324252627282930[[#This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4" t="str">
        <f>IF(Tabela8I21222324252627282930[[#This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5" t="str">
        <f>IF(Tabela8I21222324252627282930[[#This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6" t="str">
        <f>IF(Tabela8I21222324252627282930[[#This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7" t="str">
        <f>IF(Tabela8I21222324252627282930[[#This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8" t="str">
        <f>IF(Tabela8I21222324252627282930[[#This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9" t="str">
        <f>IF(Tabela8I21222324252627282930[[#This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0" t="str">
        <f>IF(Tabela8I21222324252627282930[[#This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1" t="str">
        <f>IF(Tabela8I21222324252627282930[[#This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2" t="str">
        <f>IF(Tabela8I21222324252627282930[[#This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3" t="str">
        <f>IF(Tabela8I21222324252627282930[[#This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4" t="str">
        <f>IF(Tabela8I21222324252627282930[[#This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5" t="str">
        <f>IF(Tabela8I21222324252627282930[[#This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6" t="str">
        <f>IF(Tabela8I21222324252627282930[[#This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SUBTOTAL(103,Tabela8I21222324252627282930[NOME])</f>
        <v>20</v>
      </c>
    </row>
  </sheetData>
  <sheetProtection sheet="1" sort="0" autoFilter="0"/>
  <conditionalFormatting sqref="K6:L46">
    <cfRule type="containsText" dxfId="92" priority="1" operator="containsText" text="Não confirmado">
      <formula>NOT(ISERROR(SEARCH("Não confirmado",K6)))</formula>
    </cfRule>
    <cfRule type="containsText" dxfId="9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9"/>
  <dimension ref="A1:AD47"/>
  <sheetViews>
    <sheetView showGridLines="0" showRowColHeaders="0" zoomScale="80" zoomScaleNormal="80" workbookViewId="0">
      <pane xSplit="2" ySplit="5" topLeftCell="F37" activePane="bottomRight" state="frozen"/>
      <selection pane="topRight" activeCell="H6" sqref="H6"/>
      <selection pane="bottomLeft" activeCell="H6" sqref="H6"/>
      <selection pane="bottomRight" activeCell="C6" sqref="C6:C44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81</v>
      </c>
      <c r="E2" s="35">
        <v>24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45040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 t="s">
        <v>27</v>
      </c>
      <c r="D6" s="12"/>
      <c r="E6" s="12"/>
      <c r="F6" s="12"/>
      <c r="G6" s="12"/>
      <c r="H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6" t="str">
        <f>IF(Tabela8I21222324252627282930313233[[#This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7" t="str">
        <f>IF(Tabela8I21222324252627282930313233[[#This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8" t="str">
        <f>IF(Tabela8I21222324252627282930313233[[#This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9" t="str">
        <f>IF(Tabela8I21222324252627282930313233[[#This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0" t="str">
        <f>IF(Tabela8I21222324252627282930313233[[#This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1" t="str">
        <f>IF(Tabela8I21222324252627282930313233[[#This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2" t="str">
        <f>IF(Tabela8I21222324252627282930313233[[#This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3" t="str">
        <f>IF(Tabela8I21222324252627282930313233[[#This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4" t="str">
        <f>IF(Tabela8I21222324252627282930313233[[#This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5" t="str">
        <f>IF(Tabela8I21222324252627282930313233[[#This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6" t="str">
        <f>IF(Tabela8I21222324252627282930313233[[#This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7" t="str">
        <f>IF(Tabela8I21222324252627282930313233[[#This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8" t="str">
        <f>IF(Tabela8I21222324252627282930313233[[#This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9" t="str">
        <f>IF(Tabela8I21222324252627282930313233[[#This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0" t="str">
        <f>IF(Tabela8I21222324252627282930313233[[#This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1" t="str">
        <f>IF(Tabela8I21222324252627282930313233[[#This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2" t="str">
        <f>IF(Tabela8I21222324252627282930313233[[#This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3" t="str">
        <f>IF(Tabela8I21222324252627282930313233[[#This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4" t="str">
        <f>IF(Tabela8I21222324252627282930313233[[#This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5" t="str">
        <f>IF(Tabela8I21222324252627282930313233[[#This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6" t="str">
        <f>IF(Tabela8I21222324252627282930313233[[#This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7" t="str">
        <f>IF(Tabela8I21222324252627282930313233[[#This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8" t="str">
        <f>IF(Tabela8I21222324252627282930313233[[#This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 t="s">
        <v>27</v>
      </c>
      <c r="D29" s="12"/>
      <c r="E29" s="12"/>
      <c r="F29" s="12"/>
      <c r="G29" s="12"/>
      <c r="H29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9" t="str">
        <f>IF(Tabela8I21222324252627282930313233[[#This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0" t="str">
        <f>IF(Tabela8I21222324252627282930313233[[#This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 t="s">
        <v>27</v>
      </c>
      <c r="D31" s="12"/>
      <c r="E31" s="12"/>
      <c r="F31" s="12"/>
      <c r="G31" s="12"/>
      <c r="H31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1" t="str">
        <f>IF(Tabela8I21222324252627282930313233[[#This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 t="s">
        <v>27</v>
      </c>
      <c r="D32" s="12"/>
      <c r="E32" s="12"/>
      <c r="F32" s="12"/>
      <c r="G32" s="12"/>
      <c r="H32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2" t="str">
        <f>IF(Tabela8I21222324252627282930313233[[#This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 t="s">
        <v>27</v>
      </c>
      <c r="D33" s="12"/>
      <c r="E33" s="12"/>
      <c r="F33" s="12"/>
      <c r="G33" s="12"/>
      <c r="H33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3" t="str">
        <f>IF(Tabela8I21222324252627282930313233[[#This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 t="s">
        <v>27</v>
      </c>
      <c r="D34" s="12"/>
      <c r="E34" s="12"/>
      <c r="F34" s="12"/>
      <c r="G34" s="12"/>
      <c r="H34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4" t="str">
        <f>IF(Tabela8I21222324252627282930313233[[#This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 t="s">
        <v>27</v>
      </c>
      <c r="D35" s="12"/>
      <c r="E35" s="12"/>
      <c r="F35" s="12"/>
      <c r="G35" s="12"/>
      <c r="H35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5" t="str">
        <f>IF(Tabela8I21222324252627282930313233[[#This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 t="s">
        <v>27</v>
      </c>
      <c r="D36" s="12"/>
      <c r="E36" s="12"/>
      <c r="F36" s="12"/>
      <c r="G36" s="12"/>
      <c r="H3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6" t="str">
        <f>IF(Tabela8I21222324252627282930313233[[#This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 t="s">
        <v>27</v>
      </c>
      <c r="D37" s="12"/>
      <c r="E37" s="12"/>
      <c r="F37" s="12"/>
      <c r="G37" s="12"/>
      <c r="H37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7" t="str">
        <f>IF(Tabela8I21222324252627282930313233[[#This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 t="s">
        <v>27</v>
      </c>
      <c r="D38" s="12"/>
      <c r="E38" s="12"/>
      <c r="F38" s="12"/>
      <c r="G38" s="12"/>
      <c r="H38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8" t="str">
        <f>IF(Tabela8I21222324252627282930313233[[#This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 t="s">
        <v>27</v>
      </c>
      <c r="D39" s="12"/>
      <c r="E39" s="12"/>
      <c r="F39" s="12"/>
      <c r="G39" s="12"/>
      <c r="H39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9" t="str">
        <f>IF(Tabela8I21222324252627282930313233[[#This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 t="s">
        <v>27</v>
      </c>
      <c r="D40" s="12"/>
      <c r="E40" s="12"/>
      <c r="F40" s="12"/>
      <c r="G40" s="12"/>
      <c r="H40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0" t="str">
        <f>IF(Tabela8I21222324252627282930313233[[#This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 t="s">
        <v>27</v>
      </c>
      <c r="D41" s="12"/>
      <c r="E41" s="12"/>
      <c r="F41" s="12"/>
      <c r="G41" s="12"/>
      <c r="H41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1" t="str">
        <f>IF(Tabela8I21222324252627282930313233[[#This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 t="s">
        <v>27</v>
      </c>
      <c r="D42" s="12"/>
      <c r="E42" s="12"/>
      <c r="F42" s="12"/>
      <c r="G42" s="12"/>
      <c r="H42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2" t="str">
        <f>IF(Tabela8I21222324252627282930313233[[#This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 t="s">
        <v>27</v>
      </c>
      <c r="D43" s="12"/>
      <c r="E43" s="12"/>
      <c r="F43" s="12"/>
      <c r="G43" s="12"/>
      <c r="H43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3" t="str">
        <f>IF(Tabela8I21222324252627282930313233[[#This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 t="s">
        <v>27</v>
      </c>
      <c r="D44" s="12"/>
      <c r="E44" s="12"/>
      <c r="F44" s="12"/>
      <c r="G44" s="12"/>
      <c r="H44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4" t="str">
        <f>IF(Tabela8I21222324252627282930313233[[#This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5" t="str">
        <f>IF(Tabela8I21222324252627282930313233[[#This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6" t="str">
        <f>IF(Tabela8I21222324252627282930313233[[#This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SUBTOTAL(103,Tabela8I21222324252627282930313233[NOME])</f>
        <v>39</v>
      </c>
    </row>
  </sheetData>
  <sheetProtection sheet="1" sort="0" autoFilter="0"/>
  <conditionalFormatting sqref="K6:L46">
    <cfRule type="containsText" dxfId="77" priority="1" operator="containsText" text="Não confirmado">
      <formula>NOT(ISERROR(SEARCH("Não confirmado",K6)))</formula>
    </cfRule>
    <cfRule type="containsText" dxfId="7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7"/>
  <dimension ref="A1:AD47"/>
  <sheetViews>
    <sheetView showGridLines="0" showRowColHeaders="0" zoomScale="80" zoomScaleNormal="80" workbookViewId="0">
      <pane xSplit="2" ySplit="5" topLeftCell="E13" activePane="bottomRight" state="frozen"/>
      <selection pane="topRight" activeCell="H6" sqref="H6"/>
      <selection pane="bottomLeft" activeCell="H6" sqref="H6"/>
      <selection pane="bottomRight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81</v>
      </c>
      <c r="E2" s="35">
        <v>25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45041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6" t="str">
        <f>IF(Tabela8I2122232425262728293031[[#This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7" t="str">
        <f>IF(Tabela8I2122232425262728293031[[#This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8" t="str">
        <f>IF(Tabela8I2122232425262728293031[[#This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9" t="str">
        <f>IF(Tabela8I2122232425262728293031[[#This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0" t="str">
        <f>IF(Tabela8I2122232425262728293031[[#This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1" t="str">
        <f>IF(Tabela8I2122232425262728293031[[#This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2" t="str">
        <f>IF(Tabela8I2122232425262728293031[[#This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3" t="str">
        <f>IF(Tabela8I2122232425262728293031[[#This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4" t="str">
        <f>IF(Tabela8I2122232425262728293031[[#This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5" t="str">
        <f>IF(Tabela8I2122232425262728293031[[#This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6" t="str">
        <f>IF(Tabela8I2122232425262728293031[[#This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7" t="str">
        <f>IF(Tabela8I2122232425262728293031[[#This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8" t="str">
        <f>IF(Tabela8I2122232425262728293031[[#This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9" t="str">
        <f>IF(Tabela8I2122232425262728293031[[#This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0" t="str">
        <f>IF(Tabela8I2122232425262728293031[[#This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1" t="str">
        <f>IF(Tabela8I2122232425262728293031[[#This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2" t="str">
        <f>IF(Tabela8I2122232425262728293031[[#This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3" t="str">
        <f>IF(Tabela8I2122232425262728293031[[#This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4" t="str">
        <f>IF(Tabela8I2122232425262728293031[[#This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5" t="str">
        <f>IF(Tabela8I2122232425262728293031[[#This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6" t="str">
        <f>IF(Tabela8I2122232425262728293031[[#This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50" t="s">
        <v>70</v>
      </c>
      <c r="D27" s="12">
        <v>34</v>
      </c>
      <c r="E27" s="12" t="s">
        <v>83</v>
      </c>
      <c r="F27" s="12" t="s">
        <v>31</v>
      </c>
      <c r="G27" s="12"/>
      <c r="H27" s="10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>290</v>
      </c>
      <c r="I27" t="str">
        <f>IF(Tabela8I2122232425262728293031[[#This Row],[EXAME]]&lt;&gt;"","Dra. Ilca","")</f>
        <v>Dra. Ilca</v>
      </c>
      <c r="J27" s="51">
        <v>6598433104</v>
      </c>
      <c r="K27" s="12"/>
      <c r="L27" s="12"/>
      <c r="M27" s="12"/>
    </row>
    <row r="28" spans="2:13">
      <c r="B28" s="8">
        <v>0.5625</v>
      </c>
      <c r="C28" s="12" t="s">
        <v>70</v>
      </c>
      <c r="D28" s="12">
        <v>34</v>
      </c>
      <c r="E28" s="12" t="s">
        <v>102</v>
      </c>
      <c r="F28" s="12"/>
      <c r="G28" s="12"/>
      <c r="H28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8" t="str">
        <f>IF(Tabela8I2122232425262728293031[[#This Row],[EXAME]]&lt;&gt;"","Dra. Ilca","")</f>
        <v>Dra. Ilca</v>
      </c>
      <c r="J28" s="51">
        <v>65984333104</v>
      </c>
      <c r="K28" s="12"/>
      <c r="L28" s="12"/>
      <c r="M28" s="12"/>
    </row>
    <row r="29" spans="2:13">
      <c r="B29" s="9">
        <v>0.57291666666666696</v>
      </c>
      <c r="C29" s="54" t="s">
        <v>184</v>
      </c>
      <c r="D29" s="12">
        <v>36</v>
      </c>
      <c r="E29" s="12" t="s">
        <v>83</v>
      </c>
      <c r="F29" s="12" t="s">
        <v>38</v>
      </c>
      <c r="G29" s="12"/>
      <c r="H29" s="10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>200</v>
      </c>
      <c r="I29" t="str">
        <f>IF(Tabela8I2122232425262728293031[[#This Row],[EXAME]]&lt;&gt;"","Dra. Ilca","")</f>
        <v>Dra. Ilca</v>
      </c>
      <c r="J29" s="13">
        <v>65999213872</v>
      </c>
      <c r="K29" s="12"/>
      <c r="L29" s="12"/>
      <c r="M29" s="12"/>
    </row>
    <row r="30" spans="2:13">
      <c r="B30" s="8">
        <v>0.58333333333333304</v>
      </c>
      <c r="C30" s="54" t="s">
        <v>185</v>
      </c>
      <c r="D30" s="12">
        <v>17</v>
      </c>
      <c r="E30" s="12" t="s">
        <v>86</v>
      </c>
      <c r="F30" s="12" t="s">
        <v>31</v>
      </c>
      <c r="G30" s="12"/>
      <c r="H30" s="10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>290</v>
      </c>
      <c r="I30" t="str">
        <f>IF(Tabela8I2122232425262728293031[[#This Row],[EXAME]]&lt;&gt;"","Dra. Ilca","")</f>
        <v>Dra. Ilca</v>
      </c>
      <c r="J30" s="13">
        <v>65999488724</v>
      </c>
      <c r="K30" s="12"/>
      <c r="L30" s="12"/>
      <c r="M30" s="12"/>
    </row>
    <row r="31" spans="2:13">
      <c r="B31" s="9">
        <v>0.59375</v>
      </c>
      <c r="C31" s="12" t="s">
        <v>186</v>
      </c>
      <c r="D31" s="12">
        <v>48</v>
      </c>
      <c r="E31" s="12" t="s">
        <v>83</v>
      </c>
      <c r="F31" s="12" t="s">
        <v>38</v>
      </c>
      <c r="G31" s="12"/>
      <c r="H31" s="10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>200</v>
      </c>
      <c r="I31" t="str">
        <f>IF(Tabela8I2122232425262728293031[[#This Row],[EXAME]]&lt;&gt;"","Dra. Ilca","")</f>
        <v>Dra. Ilca</v>
      </c>
      <c r="J31" s="13">
        <v>65996050971</v>
      </c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2" t="str">
        <f>IF(Tabela8I2122232425262728293031[[#This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3" t="str">
        <f>IF(Tabela8I2122232425262728293031[[#This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4" t="str">
        <f>IF(Tabela8I2122232425262728293031[[#This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5" t="str">
        <f>IF(Tabela8I2122232425262728293031[[#This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6" t="str">
        <f>IF(Tabela8I2122232425262728293031[[#This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7" t="str">
        <f>IF(Tabela8I2122232425262728293031[[#This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8" t="str">
        <f>IF(Tabela8I2122232425262728293031[[#This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9" t="str">
        <f>IF(Tabela8I2122232425262728293031[[#This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0" t="str">
        <f>IF(Tabela8I2122232425262728293031[[#This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1" t="str">
        <f>IF(Tabela8I2122232425262728293031[[#This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2" t="str">
        <f>IF(Tabela8I2122232425262728293031[[#This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3" t="str">
        <f>IF(Tabela8I2122232425262728293031[[#This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4" t="str">
        <f>IF(Tabela8I2122232425262728293031[[#This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5" t="str">
        <f>IF(Tabela8I2122232425262728293031[[#This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6" t="str">
        <f>IF(Tabela8I2122232425262728293031[[#This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SUBTOTAL(103,Tabela8I2122232425262728293031[NOME])</f>
        <v>5</v>
      </c>
    </row>
  </sheetData>
  <sheetProtection sheet="1" sort="0" autoFilter="0"/>
  <conditionalFormatting sqref="K6:L46">
    <cfRule type="containsText" dxfId="62" priority="1" operator="containsText" text="Não confirmado">
      <formula>NOT(ISERROR(SEARCH("Não confirmado",K6)))</formula>
    </cfRule>
    <cfRule type="containsText" dxfId="6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8"/>
  <dimension ref="A1:AD47"/>
  <sheetViews>
    <sheetView showGridLines="0" showRowColHeaders="0" tabSelected="1" zoomScale="80" zoomScaleNormal="80" workbookViewId="0">
      <pane xSplit="2" ySplit="5" topLeftCell="F6" activePane="bottomRight" state="frozen"/>
      <selection pane="topRight" activeCell="H6" sqref="H6"/>
      <selection pane="bottomLeft" activeCell="H6" sqref="H6"/>
      <selection pane="bottomRight" activeCell="K9" sqref="K9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81</v>
      </c>
      <c r="E2" s="35">
        <v>26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45042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6" t="str">
        <f>IF(Tabela8I212223242526272829303132[[#This Row],[EXAME]]&lt;&gt;"","Dra. Ilca","")</f>
        <v/>
      </c>
      <c r="J6" s="13"/>
      <c r="K6" s="12"/>
      <c r="L6" s="12"/>
      <c r="M6" s="12"/>
    </row>
    <row r="7" spans="1:30" ht="16.5">
      <c r="B7" s="9">
        <v>0.34375</v>
      </c>
      <c r="C7" s="12" t="s">
        <v>40</v>
      </c>
      <c r="D7" s="12">
        <v>59</v>
      </c>
      <c r="E7" s="12" t="s">
        <v>102</v>
      </c>
      <c r="F7" s="12" t="s">
        <v>31</v>
      </c>
      <c r="G7" s="12"/>
      <c r="H7" s="10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>320</v>
      </c>
      <c r="I7" t="str">
        <f>IF(Tabela8I212223242526272829303132[[#This Row],[EXAME]]&lt;&gt;"","Dra. Ilca","")</f>
        <v>Dra. Ilca</v>
      </c>
      <c r="J7" s="52">
        <v>14997313922</v>
      </c>
      <c r="K7" s="12"/>
      <c r="L7" s="12"/>
      <c r="M7" s="12"/>
    </row>
    <row r="8" spans="1:30">
      <c r="B8" s="8">
        <v>0.35416666666666702</v>
      </c>
      <c r="C8" s="50" t="s">
        <v>40</v>
      </c>
      <c r="D8" s="12">
        <v>59</v>
      </c>
      <c r="E8" s="12" t="s">
        <v>83</v>
      </c>
      <c r="F8" s="12" t="s">
        <v>31</v>
      </c>
      <c r="G8" s="12"/>
      <c r="H8" s="10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>290</v>
      </c>
      <c r="I8" t="str">
        <f>IF(Tabela8I212223242526272829303132[[#This Row],[EXAME]]&lt;&gt;"","Dra. Ilca","")</f>
        <v>Dra. Ilca</v>
      </c>
      <c r="J8" s="13"/>
      <c r="K8" s="12"/>
      <c r="L8" s="12"/>
      <c r="M8" s="12"/>
    </row>
    <row r="9" spans="1:30">
      <c r="B9" s="9">
        <v>0.36458333333333298</v>
      </c>
      <c r="C9" s="12" t="s">
        <v>187</v>
      </c>
      <c r="D9" s="12">
        <v>64</v>
      </c>
      <c r="E9" s="12" t="s">
        <v>83</v>
      </c>
      <c r="F9" s="12" t="s">
        <v>31</v>
      </c>
      <c r="G9" s="12"/>
      <c r="H9" s="10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>290</v>
      </c>
      <c r="I9" t="str">
        <f>IF(Tabela8I212223242526272829303132[[#This Row],[EXAME]]&lt;&gt;"","Dra. Ilca","")</f>
        <v>Dra. Ilca</v>
      </c>
      <c r="J9" s="13" t="s">
        <v>188</v>
      </c>
      <c r="K9" s="12"/>
      <c r="L9" s="12"/>
      <c r="M9" s="12"/>
    </row>
    <row r="10" spans="1:30">
      <c r="B10" s="8">
        <v>0.375</v>
      </c>
      <c r="C10" s="12" t="s">
        <v>187</v>
      </c>
      <c r="D10" s="12">
        <v>64</v>
      </c>
      <c r="E10" s="12" t="s">
        <v>102</v>
      </c>
      <c r="F10" s="12" t="s">
        <v>31</v>
      </c>
      <c r="G10" s="12"/>
      <c r="H10" s="10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>320</v>
      </c>
      <c r="I10" t="str">
        <f>IF(Tabela8I212223242526272829303132[[#This Row],[EXAME]]&lt;&gt;"","Dra. Ilca","")</f>
        <v>Dra. Ilca</v>
      </c>
      <c r="J10" s="13">
        <v>65996822122</v>
      </c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1" t="str">
        <f>IF(Tabela8I212223242526272829303132[[#This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2" t="str">
        <f>IF(Tabela8I212223242526272829303132[[#This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3" t="str">
        <f>IF(Tabela8I212223242526272829303132[[#This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4" t="str">
        <f>IF(Tabela8I212223242526272829303132[[#This Row],[EXAME]]&lt;&gt;"","Dra. Ilca","")</f>
        <v/>
      </c>
      <c r="J14" s="40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5" t="str">
        <f>IF(Tabela8I212223242526272829303132[[#This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6" t="str">
        <f>IF(Tabela8I212223242526272829303132[[#This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7" t="str">
        <f>IF(Tabela8I212223242526272829303132[[#This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8" t="str">
        <f>IF(Tabela8I212223242526272829303132[[#This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9" t="str">
        <f>IF(Tabela8I212223242526272829303132[[#This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0" t="str">
        <f>IF(Tabela8I212223242526272829303132[[#This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1" t="str">
        <f>IF(Tabela8I212223242526272829303132[[#This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2" t="str">
        <f>IF(Tabela8I212223242526272829303132[[#This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3" t="str">
        <f>IF(Tabela8I212223242526272829303132[[#This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4" t="str">
        <f>IF(Tabela8I212223242526272829303132[[#This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5" t="str">
        <f>IF(Tabela8I212223242526272829303132[[#This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6" t="str">
        <f>IF(Tabela8I212223242526272829303132[[#This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7" t="str">
        <f>IF(Tabela8I212223242526272829303132[[#This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30"/>
      <c r="E28" s="12"/>
      <c r="F28" s="12"/>
      <c r="G28" s="12"/>
      <c r="H28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8" t="str">
        <f>IF(Tabela8I212223242526272829303132[[#This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9" t="str">
        <f>IF(Tabela8I212223242526272829303132[[#This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0" t="str">
        <f>IF(Tabela8I212223242526272829303132[[#This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1" t="str">
        <f>IF(Tabela8I212223242526272829303132[[#This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2" t="str">
        <f>IF(Tabela8I212223242526272829303132[[#This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3" t="str">
        <f>IF(Tabela8I212223242526272829303132[[#This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4" t="str">
        <f>IF(Tabela8I212223242526272829303132[[#This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5" t="str">
        <f>IF(Tabela8I212223242526272829303132[[#This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6" t="str">
        <f>IF(Tabela8I212223242526272829303132[[#This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7" t="str">
        <f>IF(Tabela8I212223242526272829303132[[#This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8" t="str">
        <f>IF(Tabela8I212223242526272829303132[[#This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9" t="str">
        <f>IF(Tabela8I212223242526272829303132[[#This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0" t="str">
        <f>IF(Tabela8I212223242526272829303132[[#This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1" t="str">
        <f>IF(Tabela8I212223242526272829303132[[#This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2" t="str">
        <f>IF(Tabela8I212223242526272829303132[[#This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3" t="str">
        <f>IF(Tabela8I212223242526272829303132[[#This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4" t="str">
        <f>IF(Tabela8I212223242526272829303132[[#This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5" t="str">
        <f>IF(Tabela8I212223242526272829303132[[#This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6" t="str">
        <f>IF(Tabela8I212223242526272829303132[[#This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SUBTOTAL(103,Tabela8I212223242526272829303132[NOME])</f>
        <v>4</v>
      </c>
    </row>
  </sheetData>
  <sheetProtection sheet="1" sort="0" autoFilter="0"/>
  <conditionalFormatting sqref="K6:L46">
    <cfRule type="containsText" dxfId="47" priority="1" operator="containsText" text="Não confirmado">
      <formula>NOT(ISERROR(SEARCH("Não confirmado",K6)))</formula>
    </cfRule>
    <cfRule type="containsText" dxfId="4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pageSetUpPr fitToPage="1"/>
  </sheetPr>
  <dimension ref="A1:AD47"/>
  <sheetViews>
    <sheetView showGridLines="0" showRowColHeaders="0" zoomScale="80" zoomScaleNormal="80" workbookViewId="0">
      <pane xSplit="2" ySplit="5" topLeftCell="E6" activePane="bottomRight" state="frozen"/>
      <selection pane="topRight" activeCell="I45" sqref="I45"/>
      <selection pane="bottomLeft" activeCell="I45" sqref="I45"/>
      <selection pane="bottomRight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5">
        <v>5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45021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 t="s">
        <v>27</v>
      </c>
      <c r="D6" s="12"/>
      <c r="E6" s="12"/>
      <c r="F6" s="12"/>
      <c r="G6" s="12"/>
      <c r="H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6" t="str">
        <f>IF(Tabela8J143839[[#This Row],[EXAME]]&lt;&gt;"","Dra. Joizeanne","")</f>
        <v/>
      </c>
      <c r="J6" s="13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Preços'!E23,IF(AND(Tabela8J143839[[#This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7" t="str">
        <f>IF(Tabela8J143839[[#This Row],[EXAME]]&lt;&gt;"","Dra. Joizeanne","")</f>
        <v/>
      </c>
      <c r="J7" s="13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Preços'!E24,IF(AND(Tabela8J143839[[#This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8" t="str">
        <f>IF(Tabela8J143839[[#This Row],[EXAME]]&lt;&gt;"","Dra. Joizeanne","")</f>
        <v/>
      </c>
      <c r="J8" s="13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Preços'!E25,IF(AND(Tabela8J143839[[#This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9" t="str">
        <f>IF(Tabela8J143839[[#This Row],[EXAME]]&lt;&gt;"","Dra. Joizeanne","")</f>
        <v/>
      </c>
      <c r="J9" s="13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Preços'!E26,IF(AND(Tabela8J143839[[#This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0" t="str">
        <f>IF(Tabela8J143839[[#This Row],[EXAME]]&lt;&gt;"","Dra. Joizeanne","")</f>
        <v/>
      </c>
      <c r="J10" s="13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Preços'!E27,IF(AND(Tabela8J143839[[#This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1" t="str">
        <f>IF(Tabela8J143839[[#This Row],[EXAME]]&lt;&gt;"","Dra. Joizeanne","")</f>
        <v/>
      </c>
      <c r="J11" s="13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Preços'!E28,IF(AND(Tabela8J143839[[#This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2" t="str">
        <f>IF(Tabela8J143839[[#This Row],[EXAME]]&lt;&gt;"","Dra. Joizeanne","")</f>
        <v/>
      </c>
      <c r="J12" s="27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Preços'!E29,IF(AND(Tabela8J143839[[#This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3" t="str">
        <f>IF(Tabela8J143839[[#This Row],[EXAME]]&lt;&gt;"","Dra. Joizeanne","")</f>
        <v/>
      </c>
      <c r="J13" s="13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Preços'!E30,IF(AND(Tabela8J143839[[#This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4" t="str">
        <f>IF(Tabela8J143839[[#This Row],[EXAME]]&lt;&gt;"","Dra. Joizeanne","")</f>
        <v/>
      </c>
      <c r="J14" s="13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Preços'!E31,IF(AND(Tabela8J143839[[#This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5" t="str">
        <f>IF(Tabela8J143839[[#This Row],[EXAME]]&lt;&gt;"","Dra. Joizeanne","")</f>
        <v/>
      </c>
      <c r="J15" s="13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6" t="str">
        <f>IF(Tabela8J143839[[#This Row],[EXAME]]&lt;&gt;"","Dra. Joizeanne","")</f>
        <v/>
      </c>
      <c r="J16" s="13"/>
    </row>
    <row r="17" spans="2:10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Preços'!E33,IF(AND(Tabela8J143839[[#This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7" t="str">
        <f>IF(Tabela8J143839[[#This Row],[EXAME]]&lt;&gt;"","Dra. Joizeanne","")</f>
        <v/>
      </c>
      <c r="J17" s="13"/>
    </row>
    <row r="18" spans="2:10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Preços'!E34,IF(AND(Tabela8J143839[[#This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8" t="str">
        <f>IF(Tabela8J143839[[#This Row],[EXAME]]&lt;&gt;"","Dra. Joizeanne","")</f>
        <v/>
      </c>
      <c r="J18" s="13"/>
    </row>
    <row r="19" spans="2:10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Preços'!E35,IF(AND(Tabela8J143839[[#This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9" t="str">
        <f>IF(Tabela8J143839[[#This Row],[EXAME]]&lt;&gt;"","Dra. Joizeanne","")</f>
        <v/>
      </c>
      <c r="J19" s="13"/>
    </row>
    <row r="20" spans="2:10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Preços'!E36,IF(AND(Tabela8J143839[[#This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0" t="str">
        <f>IF(Tabela8J143839[[#This Row],[EXAME]]&lt;&gt;"","Dra. Joizeanne","")</f>
        <v/>
      </c>
      <c r="J20" s="13"/>
    </row>
    <row r="21" spans="2:10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Preços'!E37,IF(AND(Tabela8J143839[[#This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1" t="str">
        <f>IF(Tabela8J143839[[#This Row],[EXAME]]&lt;&gt;"","Dra. Joizeanne","")</f>
        <v/>
      </c>
      <c r="J21" s="13"/>
    </row>
    <row r="22" spans="2:10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Preços'!E38,IF(AND(Tabela8J143839[[#This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2" t="str">
        <f>IF(Tabela8J143839[[#This Row],[EXAME]]&lt;&gt;"","Dra. Joizeanne","")</f>
        <v/>
      </c>
      <c r="J22" s="13"/>
    </row>
    <row r="23" spans="2:10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Preços'!E39,IF(AND(Tabela8J143839[[#This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3" t="str">
        <f>IF(Tabela8J143839[[#This Row],[EXAME]]&lt;&gt;"","Dra. Joizeanne","")</f>
        <v/>
      </c>
      <c r="J23" s="13"/>
    </row>
    <row r="24" spans="2:10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Preços'!E40,IF(AND(Tabela8J143839[[#This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4" t="str">
        <f>IF(Tabela8J143839[[#This Row],[EXAME]]&lt;&gt;"","Dra. Joizeanne","")</f>
        <v/>
      </c>
      <c r="J24" s="13"/>
    </row>
    <row r="25" spans="2:10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Preços'!E41,IF(AND(Tabela8J143839[[#This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5" t="str">
        <f>IF(Tabela8J143839[[#This Row],[EXAME]]&lt;&gt;"","Dra. Joizeanne","")</f>
        <v/>
      </c>
      <c r="J25" s="13"/>
    </row>
    <row r="26" spans="2:10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6" t="str">
        <f>IF(Tabela8J143839[[#This Row],[EXAME]]&lt;&gt;"","Dra. Joizeanne","")</f>
        <v/>
      </c>
      <c r="J26" s="13"/>
    </row>
    <row r="27" spans="2:10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Preços'!E43,IF(AND(Tabela8J143839[[#This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7" t="str">
        <f>IF(Tabela8J143839[[#This Row],[EXAME]]&lt;&gt;"","Dra. Joizeanne","")</f>
        <v/>
      </c>
      <c r="J27" s="13"/>
    </row>
    <row r="28" spans="2:10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Preços'!E44,IF(AND(Tabela8J143839[[#This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8" t="str">
        <f>IF(Tabela8J143839[[#This Row],[EXAME]]&lt;&gt;"","Dra. Joizeanne","")</f>
        <v/>
      </c>
      <c r="J28" s="13"/>
    </row>
    <row r="29" spans="2:10">
      <c r="B29" s="9">
        <v>0.57291666666666696</v>
      </c>
      <c r="C29" s="12" t="s">
        <v>27</v>
      </c>
      <c r="D29" s="12"/>
      <c r="E29" s="12"/>
      <c r="F29" s="12"/>
      <c r="G29" s="12"/>
      <c r="H29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Preços'!E45,IF(AND(Tabela8J143839[[#This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9" t="str">
        <f>IF(Tabela8J143839[[#This Row],[EXAME]]&lt;&gt;"","Dra. Joizeanne","")</f>
        <v/>
      </c>
      <c r="J29" s="13"/>
    </row>
    <row r="30" spans="2:10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Preços'!E46,IF(AND(Tabela8J143839[[#This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0" t="str">
        <f>IF(Tabela8J143839[[#This Row],[EXAME]]&lt;&gt;"","Dra. Joizeanne","")</f>
        <v/>
      </c>
      <c r="J30" s="13"/>
    </row>
    <row r="31" spans="2:10">
      <c r="B31" s="9">
        <v>0.59375</v>
      </c>
      <c r="C31" s="12" t="s">
        <v>27</v>
      </c>
      <c r="D31" s="12"/>
      <c r="E31" s="12"/>
      <c r="F31" s="12"/>
      <c r="G31" s="12"/>
      <c r="H31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Preços'!E47,IF(AND(Tabela8J143839[[#This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1" t="str">
        <f>IF(Tabela8J143839[[#This Row],[EXAME]]&lt;&gt;"","Dra. Joizeanne","")</f>
        <v/>
      </c>
      <c r="J31" s="13"/>
    </row>
    <row r="32" spans="2:10">
      <c r="B32" s="8">
        <v>0.60416666666666696</v>
      </c>
      <c r="C32" s="12" t="s">
        <v>27</v>
      </c>
      <c r="D32" s="12"/>
      <c r="E32" s="12"/>
      <c r="F32" s="12"/>
      <c r="G32" s="12"/>
      <c r="H32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Preços'!E48,IF(AND(Tabela8J143839[[#This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2" t="str">
        <f>IF(Tabela8J143839[[#This Row],[EXAME]]&lt;&gt;"","Dra. Joizeanne","")</f>
        <v/>
      </c>
      <c r="J32" s="13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Preços'!E49,IF(AND(Tabela8J143839[[#This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3" t="str">
        <f>IF(Tabela8J143839[[#This Row],[EXAME]]&lt;&gt;"","Dra. Joizeanne","")</f>
        <v/>
      </c>
      <c r="J33" s="13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Preços'!E50,IF(AND(Tabela8J143839[[#This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4" t="str">
        <f>IF(Tabela8J143839[[#This Row],[EXAME]]&lt;&gt;"","Dra. Joizeanne","")</f>
        <v/>
      </c>
      <c r="J34" s="13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Preços'!E51,IF(AND(Tabela8J143839[[#This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5" t="str">
        <f>IF(Tabela8J143839[[#This Row],[EXAME]]&lt;&gt;"","Dra. Joizeanne","")</f>
        <v/>
      </c>
      <c r="J35" s="13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6" t="str">
        <f>IF(Tabela8J143839[[#This Row],[EXAME]]&lt;&gt;"","Dra. Joizeanne","")</f>
        <v/>
      </c>
      <c r="J36" s="13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Preços'!E53,IF(AND(Tabela8J143839[[#This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7" t="str">
        <f>IF(Tabela8J143839[[#This Row],[EXAME]]&lt;&gt;"","Dra. Joizeanne","")</f>
        <v/>
      </c>
      <c r="J37" s="13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Preços'!E54,IF(AND(Tabela8J143839[[#This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8" t="str">
        <f>IF(Tabela8J143839[[#This Row],[EXAME]]&lt;&gt;"","Dra. Joizeanne","")</f>
        <v/>
      </c>
      <c r="J38" s="13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Preços'!E55,IF(AND(Tabela8J143839[[#This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9" t="str">
        <f>IF(Tabela8J143839[[#This Row],[EXAME]]&lt;&gt;"","Dra. Joizeanne","")</f>
        <v/>
      </c>
      <c r="J39" s="13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Preços'!E56,IF(AND(Tabela8J143839[[#This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0" t="str">
        <f>IF(Tabela8J143839[[#This Row],[EXAME]]&lt;&gt;"","Dra. Joizeanne","")</f>
        <v/>
      </c>
      <c r="J40" s="13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Preços'!E57,IF(AND(Tabela8J143839[[#This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1" t="str">
        <f>IF(Tabela8J143839[[#This Row],[EXAME]]&lt;&gt;"","Dra. Joizeanne","")</f>
        <v/>
      </c>
      <c r="J41" s="13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Preços'!E58,IF(AND(Tabela8J143839[[#This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2" t="str">
        <f>IF(Tabela8J143839[[#This Row],[EXAME]]&lt;&gt;"","Dra. Joizeanne","")</f>
        <v/>
      </c>
      <c r="J42" s="13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Preços'!E59,IF(AND(Tabela8J143839[[#This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3" t="str">
        <f>IF(Tabela8J143839[[#This Row],[EXAME]]&lt;&gt;"","Dra. Joizeanne","")</f>
        <v/>
      </c>
      <c r="J43" s="13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Preços'!E60,IF(AND(Tabela8J143839[[#This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4" t="str">
        <f>IF(Tabela8J143839[[#This Row],[EXAME]]&lt;&gt;"","Dra. Joizeanne","")</f>
        <v/>
      </c>
      <c r="J44" s="13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Preços'!E61,IF(AND(Tabela8J143839[[#This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5" t="str">
        <f>IF(Tabela8J143839[[#This Row],[EXAME]]&lt;&gt;"","Dra. Joizeanne","")</f>
        <v/>
      </c>
      <c r="J45" s="13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Preços'!E62,IF(AND(Tabela8J143839[[#This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6" t="str">
        <f>IF(Tabela8J143839[[#This Row],[EXAME]]&lt;&gt;"","Dra. Joizeanne","")</f>
        <v/>
      </c>
      <c r="J46" s="13"/>
    </row>
    <row r="47" spans="2:13">
      <c r="C47">
        <f>SUBTOTAL(103,Tabela8J143839[NOME])</f>
        <v>27</v>
      </c>
      <c r="J47"/>
      <c r="K47"/>
      <c r="L47"/>
      <c r="M47"/>
    </row>
  </sheetData>
  <sheetProtection sheet="1" sort="0" autoFilter="0"/>
  <conditionalFormatting sqref="K6:L46">
    <cfRule type="containsText" dxfId="573" priority="1" operator="containsText" text="Não confirmado">
      <formula>NOT(ISERROR(SEARCH("Não confirmado",K6)))</formula>
    </cfRule>
    <cfRule type="containsText" dxfId="572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>
      <formula1>"Sim, Não"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</dataValidations>
  <pageMargins left="0.25" right="0.25" top="0.75" bottom="0.75" header="0.3" footer="0.3"/>
  <pageSetup paperSize="9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0"/>
  <dimension ref="A1:AD47"/>
  <sheetViews>
    <sheetView showGridLines="0" showRowColHeaders="0" zoomScale="80" zoomScaleNormal="80" workbookViewId="0">
      <pane xSplit="2" ySplit="5" topLeftCell="E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81</v>
      </c>
      <c r="E2" s="35">
        <v>27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45043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6" t="str">
        <f>IF(Tabela8I2122232425262728293031323334[[#This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7" t="str">
        <f>IF(Tabela8I2122232425262728293031323334[[#This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189</v>
      </c>
      <c r="D8" s="12">
        <v>55</v>
      </c>
      <c r="E8" s="12" t="s">
        <v>102</v>
      </c>
      <c r="F8" s="12" t="s">
        <v>38</v>
      </c>
      <c r="G8" s="12"/>
      <c r="H8" s="10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>200</v>
      </c>
      <c r="I8" t="str">
        <f>IF(Tabela8I2122232425262728293031323334[[#This Row],[EXAME]]&lt;&gt;"","Dra. Ilca","")</f>
        <v>Dra. Ilca</v>
      </c>
      <c r="J8" s="13">
        <v>65999460417</v>
      </c>
      <c r="K8" s="12"/>
      <c r="L8" s="12"/>
      <c r="M8" s="12"/>
    </row>
    <row r="9" spans="1:30">
      <c r="B9" s="9">
        <v>0.36458333333333298</v>
      </c>
      <c r="C9" s="50" t="s">
        <v>121</v>
      </c>
      <c r="D9" s="12">
        <v>24</v>
      </c>
      <c r="E9" s="12" t="s">
        <v>86</v>
      </c>
      <c r="F9" s="12" t="s">
        <v>98</v>
      </c>
      <c r="G9" s="12"/>
      <c r="H9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9" t="str">
        <f>IF(Tabela8I2122232425262728293031323334[[#This Row],[EXAME]]&lt;&gt;"","Dra. Ilca","")</f>
        <v>Dra. Ilca</v>
      </c>
      <c r="J9" s="51">
        <v>65996655532</v>
      </c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0" t="str">
        <f>IF(Tabela8I2122232425262728293031323334[[#This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1" t="str">
        <f>IF(Tabela8I2122232425262728293031323334[[#This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2" t="str">
        <f>IF(Tabela8I2122232425262728293031323334[[#This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3" t="str">
        <f>IF(Tabela8I2122232425262728293031323334[[#This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4" t="str">
        <f>IF(Tabela8I2122232425262728293031323334[[#This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5" t="str">
        <f>IF(Tabela8I2122232425262728293031323334[[#This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6" t="str">
        <f>IF(Tabela8I2122232425262728293031323334[[#This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7" t="str">
        <f>IF(Tabela8I2122232425262728293031323334[[#This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8" t="str">
        <f>IF(Tabela8I2122232425262728293031323334[[#This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9" t="str">
        <f>IF(Tabela8I2122232425262728293031323334[[#This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0" t="str">
        <f>IF(Tabela8I2122232425262728293031323334[[#This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1" t="str">
        <f>IF(Tabela8I2122232425262728293031323334[[#This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2" t="str">
        <f>IF(Tabela8I2122232425262728293031323334[[#This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3" t="str">
        <f>IF(Tabela8I2122232425262728293031323334[[#This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4" t="str">
        <f>IF(Tabela8I2122232425262728293031323334[[#This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5" t="str">
        <f>IF(Tabela8I2122232425262728293031323334[[#This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6" t="str">
        <f>IF(Tabela8I2122232425262728293031323334[[#This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7" t="str">
        <f>IF(Tabela8I2122232425262728293031323334[[#This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8" t="str">
        <f>IF(Tabela8I2122232425262728293031323334[[#This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9" t="str">
        <f>IF(Tabela8I2122232425262728293031323334[[#This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0" t="str">
        <f>IF(Tabela8I2122232425262728293031323334[[#This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1" t="str">
        <f>IF(Tabela8I2122232425262728293031323334[[#This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2" t="str">
        <f>IF(Tabela8I2122232425262728293031323334[[#This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3" t="str">
        <f>IF(Tabela8I2122232425262728293031323334[[#This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4" t="str">
        <f>IF(Tabela8I2122232425262728293031323334[[#This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5" t="str">
        <f>IF(Tabela8I2122232425262728293031323334[[#This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6" t="str">
        <f>IF(Tabela8I2122232425262728293031323334[[#This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7" t="str">
        <f>IF(Tabela8I2122232425262728293031323334[[#This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8" t="str">
        <f>IF(Tabela8I2122232425262728293031323334[[#This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9" t="str">
        <f>IF(Tabela8I2122232425262728293031323334[[#This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0" t="str">
        <f>IF(Tabela8I2122232425262728293031323334[[#This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1" t="str">
        <f>IF(Tabela8I2122232425262728293031323334[[#This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2" t="str">
        <f>IF(Tabela8I2122232425262728293031323334[[#This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3" t="str">
        <f>IF(Tabela8I2122232425262728293031323334[[#This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4" t="str">
        <f>IF(Tabela8I2122232425262728293031323334[[#This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5" t="str">
        <f>IF(Tabela8I2122232425262728293031323334[[#This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6" t="str">
        <f>IF(Tabela8I2122232425262728293031323334[[#This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SUBTOTAL(103,Tabela8I2122232425262728293031323334[NOME])</f>
        <v>2</v>
      </c>
    </row>
  </sheetData>
  <sheetProtection sheet="1" sort="0" autoFilter="0"/>
  <conditionalFormatting sqref="K6:L46">
    <cfRule type="containsText" dxfId="32" priority="1" operator="containsText" text="Não confirmado">
      <formula>NOT(ISERROR(SEARCH("Não confirmado",K6)))</formula>
    </cfRule>
    <cfRule type="containsText" dxfId="3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1"/>
  <dimension ref="A1:AD47"/>
  <sheetViews>
    <sheetView showGridLines="0" showRowColHeaders="0" zoomScale="80" zoomScaleNormal="80" workbookViewId="0">
      <pane xSplit="2" ySplit="5" topLeftCell="F6" activePane="bottomRight" state="frozen"/>
      <selection pane="topRight" activeCell="H6" sqref="H6"/>
      <selection pane="bottomLeft" activeCell="H6" sqref="H6"/>
      <selection pane="bottomRight" activeCell="J8" sqref="J8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81</v>
      </c>
      <c r="E2" s="35">
        <v>28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45044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6" t="str">
        <f>IF(Tabela8I212223242526272829303132333435[[#This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 t="s">
        <v>190</v>
      </c>
      <c r="D7" s="12">
        <v>48</v>
      </c>
      <c r="E7" s="12" t="s">
        <v>83</v>
      </c>
      <c r="F7" s="12" t="s">
        <v>31</v>
      </c>
      <c r="G7" s="12"/>
      <c r="H7" s="10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>290</v>
      </c>
      <c r="I7" t="str">
        <f>IF(Tabela8I212223242526272829303132333435[[#This Row],[EXAME]]&lt;&gt;"","Dra. Ilca","")</f>
        <v>Dra. Ilca</v>
      </c>
      <c r="J7" s="13">
        <v>65992566984</v>
      </c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8" t="str">
        <f>IF(Tabela8I212223242526272829303132333435[[#This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9" t="str">
        <f>IF(Tabela8I212223242526272829303132333435[[#This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0" t="str">
        <f>IF(Tabela8I212223242526272829303132333435[[#This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1" t="str">
        <f>IF(Tabela8I212223242526272829303132333435[[#This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2" t="str">
        <f>IF(Tabela8I212223242526272829303132333435[[#This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3" t="str">
        <f>IF(Tabela8I212223242526272829303132333435[[#This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4" t="str">
        <f>IF(Tabela8I212223242526272829303132333435[[#This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5" t="str">
        <f>IF(Tabela8I212223242526272829303132333435[[#This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6" t="str">
        <f>IF(Tabela8I212223242526272829303132333435[[#This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7" t="str">
        <f>IF(Tabela8I212223242526272829303132333435[[#This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8" t="str">
        <f>IF(Tabela8I212223242526272829303132333435[[#This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9" t="str">
        <f>IF(Tabela8I212223242526272829303132333435[[#This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0" t="str">
        <f>IF(Tabela8I212223242526272829303132333435[[#This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1" t="str">
        <f>IF(Tabela8I212223242526272829303132333435[[#This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2" t="str">
        <f>IF(Tabela8I212223242526272829303132333435[[#This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3" t="str">
        <f>IF(Tabela8I212223242526272829303132333435[[#This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4" t="str">
        <f>IF(Tabela8I212223242526272829303132333435[[#This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5" t="str">
        <f>IF(Tabela8I212223242526272829303132333435[[#This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6" t="str">
        <f>IF(Tabela8I212223242526272829303132333435[[#This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7" t="str">
        <f>IF(Tabela8I212223242526272829303132333435[[#This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8" t="str">
        <f>IF(Tabela8I212223242526272829303132333435[[#This Row],[EXAME]]&lt;&gt;"","Dra. Ilca","")</f>
        <v/>
      </c>
      <c r="J28" s="27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9" t="str">
        <f>IF(Tabela8I212223242526272829303132333435[[#This Row],[EXAME]]&lt;&gt;"","Dra. Ilca","")</f>
        <v/>
      </c>
      <c r="J29" s="27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0" t="str">
        <f>IF(Tabela8I212223242526272829303132333435[[#This Row],[EXAME]]&lt;&gt;"","Dra. Ilca","")</f>
        <v/>
      </c>
      <c r="J30" s="27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1" t="str">
        <f>IF(Tabela8I212223242526272829303132333435[[#This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2" t="str">
        <f>IF(Tabela8I212223242526272829303132333435[[#This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3" t="str">
        <f>IF(Tabela8I212223242526272829303132333435[[#This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4" t="str">
        <f>IF(Tabela8I212223242526272829303132333435[[#This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5" t="str">
        <f>IF(Tabela8I212223242526272829303132333435[[#This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6" t="str">
        <f>IF(Tabela8I212223242526272829303132333435[[#This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7" t="str">
        <f>IF(Tabela8I212223242526272829303132333435[[#This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8" t="str">
        <f>IF(Tabela8I212223242526272829303132333435[[#This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9" t="str">
        <f>IF(Tabela8I212223242526272829303132333435[[#This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0" t="str">
        <f>IF(Tabela8I212223242526272829303132333435[[#This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1" t="str">
        <f>IF(Tabela8I212223242526272829303132333435[[#This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2" t="str">
        <f>IF(Tabela8I212223242526272829303132333435[[#This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3" t="str">
        <f>IF(Tabela8I212223242526272829303132333435[[#This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4" t="str">
        <f>IF(Tabela8I212223242526272829303132333435[[#This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5" t="str">
        <f>IF(Tabela8I212223242526272829303132333435[[#This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6" t="str">
        <f>IF(Tabela8I212223242526272829303132333435[[#This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SUBTOTAL(103,Tabela8I212223242526272829303132333435[NOME])</f>
        <v>1</v>
      </c>
    </row>
  </sheetData>
  <sheetProtection sheet="1" sort="0" autoFilter="0"/>
  <conditionalFormatting sqref="K6:L46">
    <cfRule type="containsText" dxfId="17" priority="1" operator="containsText" text="Não confirmado">
      <formula>NOT(ISERROR(SEARCH("Não confirmado",K6)))</formula>
    </cfRule>
    <cfRule type="containsText" dxfId="1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B2:E23"/>
  <sheetViews>
    <sheetView showGridLines="0" showRowColHeaders="0" topLeftCell="A19" workbookViewId="0"/>
  </sheetViews>
  <sheetFormatPr defaultRowHeight="15"/>
  <cols>
    <col min="2" max="2" width="26.42578125" bestFit="1" customWidth="1"/>
    <col min="3" max="3" width="20.5703125" customWidth="1"/>
    <col min="4" max="4" width="12.85546875" bestFit="1" customWidth="1"/>
    <col min="5" max="5" width="19.28515625" customWidth="1"/>
  </cols>
  <sheetData>
    <row r="2" spans="2:5">
      <c r="B2" s="11" t="s">
        <v>19</v>
      </c>
      <c r="C2" s="11" t="s">
        <v>191</v>
      </c>
      <c r="D2" s="11" t="s">
        <v>20</v>
      </c>
      <c r="E2" s="11" t="s">
        <v>192</v>
      </c>
    </row>
    <row r="3" spans="2:5">
      <c r="C3" s="10"/>
      <c r="E3" s="10"/>
    </row>
    <row r="4" spans="2:5">
      <c r="B4" t="s">
        <v>83</v>
      </c>
      <c r="C4" s="10">
        <v>290</v>
      </c>
      <c r="D4" t="s">
        <v>38</v>
      </c>
      <c r="E4" s="10">
        <v>200</v>
      </c>
    </row>
    <row r="5" spans="2:5">
      <c r="B5" t="s">
        <v>102</v>
      </c>
      <c r="C5" s="10">
        <v>320</v>
      </c>
      <c r="D5" t="s">
        <v>38</v>
      </c>
      <c r="E5" s="10">
        <v>200</v>
      </c>
    </row>
    <row r="6" spans="2:5">
      <c r="B6" t="s">
        <v>129</v>
      </c>
      <c r="C6" s="10">
        <v>290</v>
      </c>
      <c r="D6" t="s">
        <v>38</v>
      </c>
      <c r="E6" s="10">
        <v>200</v>
      </c>
    </row>
    <row r="7" spans="2:5">
      <c r="B7" t="s">
        <v>193</v>
      </c>
      <c r="C7" s="10">
        <v>320</v>
      </c>
      <c r="D7" t="s">
        <v>38</v>
      </c>
      <c r="E7" s="10">
        <v>270</v>
      </c>
    </row>
    <row r="8" spans="2:5">
      <c r="B8" t="s">
        <v>117</v>
      </c>
      <c r="C8" s="10">
        <v>290</v>
      </c>
      <c r="D8" t="s">
        <v>38</v>
      </c>
      <c r="E8" s="10">
        <v>200</v>
      </c>
    </row>
    <row r="9" spans="2:5">
      <c r="B9" t="s">
        <v>194</v>
      </c>
      <c r="C9" s="10">
        <v>320</v>
      </c>
      <c r="D9" t="s">
        <v>38</v>
      </c>
      <c r="E9" s="10">
        <v>200</v>
      </c>
    </row>
    <row r="10" spans="2:5">
      <c r="B10" t="s">
        <v>145</v>
      </c>
      <c r="C10" s="10">
        <v>290</v>
      </c>
      <c r="D10" t="s">
        <v>38</v>
      </c>
      <c r="E10" s="10">
        <v>200</v>
      </c>
    </row>
    <row r="11" spans="2:5">
      <c r="B11" t="s">
        <v>86</v>
      </c>
      <c r="C11" s="10">
        <v>290</v>
      </c>
      <c r="D11" t="s">
        <v>38</v>
      </c>
      <c r="E11" s="10">
        <v>200</v>
      </c>
    </row>
    <row r="12" spans="2:5">
      <c r="B12" t="s">
        <v>119</v>
      </c>
      <c r="C12" s="10">
        <v>320</v>
      </c>
      <c r="D12" t="s">
        <v>38</v>
      </c>
      <c r="E12" s="10">
        <v>270</v>
      </c>
    </row>
    <row r="13" spans="2:5">
      <c r="B13" t="s">
        <v>195</v>
      </c>
      <c r="C13" s="10">
        <v>290</v>
      </c>
      <c r="D13" t="s">
        <v>38</v>
      </c>
      <c r="E13" s="10">
        <v>200</v>
      </c>
    </row>
    <row r="14" spans="2:5">
      <c r="B14" t="s">
        <v>196</v>
      </c>
      <c r="C14" s="10">
        <v>290</v>
      </c>
      <c r="D14" t="s">
        <v>38</v>
      </c>
      <c r="E14" s="10">
        <v>200</v>
      </c>
    </row>
    <row r="15" spans="2:5">
      <c r="B15" t="s">
        <v>91</v>
      </c>
      <c r="C15" s="10">
        <v>290</v>
      </c>
      <c r="D15" t="s">
        <v>38</v>
      </c>
      <c r="E15" s="10">
        <v>200</v>
      </c>
    </row>
    <row r="16" spans="2:5">
      <c r="B16" t="s">
        <v>197</v>
      </c>
      <c r="C16" s="10">
        <v>290</v>
      </c>
      <c r="D16" t="s">
        <v>38</v>
      </c>
      <c r="E16" s="10">
        <v>200</v>
      </c>
    </row>
    <row r="17" spans="2:5">
      <c r="B17" t="s">
        <v>198</v>
      </c>
      <c r="C17" s="10">
        <v>320</v>
      </c>
      <c r="D17" t="s">
        <v>38</v>
      </c>
      <c r="E17" s="10">
        <v>200</v>
      </c>
    </row>
    <row r="18" spans="2:5">
      <c r="B18" t="s">
        <v>199</v>
      </c>
      <c r="C18" s="10">
        <v>390</v>
      </c>
      <c r="D18" t="s">
        <v>38</v>
      </c>
      <c r="E18" s="10">
        <v>200</v>
      </c>
    </row>
    <row r="19" spans="2:5">
      <c r="C19" s="10"/>
      <c r="E19" s="10"/>
    </row>
    <row r="20" spans="2:5">
      <c r="B20" t="s">
        <v>124</v>
      </c>
      <c r="C20" s="10">
        <v>320</v>
      </c>
      <c r="D20" t="s">
        <v>38</v>
      </c>
      <c r="E20" s="10">
        <v>250</v>
      </c>
    </row>
    <row r="21" spans="2:5">
      <c r="B21" t="s">
        <v>30</v>
      </c>
      <c r="C21" s="10">
        <v>300</v>
      </c>
      <c r="D21" t="s">
        <v>38</v>
      </c>
      <c r="E21" s="10">
        <v>250</v>
      </c>
    </row>
    <row r="22" spans="2:5">
      <c r="B22" t="s">
        <v>200</v>
      </c>
      <c r="C22" s="10">
        <v>800</v>
      </c>
      <c r="D22" t="s">
        <v>35</v>
      </c>
      <c r="E22" s="10">
        <v>600</v>
      </c>
    </row>
    <row r="23" spans="2:5">
      <c r="B23" t="s">
        <v>34</v>
      </c>
      <c r="C23" s="10">
        <v>1500</v>
      </c>
      <c r="D23" t="s">
        <v>35</v>
      </c>
      <c r="E23" s="10">
        <v>800</v>
      </c>
    </row>
  </sheetData>
  <sheetProtection sheet="1" selectLockedCells="1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AD47"/>
  <sheetViews>
    <sheetView showGridLines="0" showRowColHeaders="0" zoomScale="80" zoomScaleNormal="80" workbookViewId="0">
      <pane xSplit="2" ySplit="5" topLeftCell="F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6">
        <v>6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45022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 t="s">
        <v>27</v>
      </c>
      <c r="D6" s="12"/>
      <c r="E6" s="12"/>
      <c r="F6" s="12"/>
      <c r="G6" s="12"/>
      <c r="H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6" t="str">
        <f>IF(Tabela8J1438394041[[#This Row],[EXAME]]&lt;&gt;"","Dra. Joizeanne","")</f>
        <v/>
      </c>
      <c r="J6" s="13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7" t="str">
        <f>IF(Tabela8J1438394041[[#This Row],[EXAME]]&lt;&gt;"","Dra. Joizeanne","")</f>
        <v/>
      </c>
      <c r="J7" s="13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8" t="str">
        <f>IF(Tabela8J1438394041[[#This Row],[EXAME]]&lt;&gt;"","Dra. Joizeanne","")</f>
        <v/>
      </c>
      <c r="J8" s="13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9" t="str">
        <f>IF(Tabela8J1438394041[[#This Row],[EXAME]]&lt;&gt;"","Dra. Joizeanne","")</f>
        <v/>
      </c>
      <c r="J9" s="13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0" t="str">
        <f>IF(Tabela8J1438394041[[#This Row],[EXAME]]&lt;&gt;"","Dra. Joizeanne","")</f>
        <v/>
      </c>
      <c r="J10" s="13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1" t="str">
        <f>IF(Tabela8J1438394041[[#This Row],[EXAME]]&lt;&gt;"","Dra. Joizeanne","")</f>
        <v/>
      </c>
      <c r="J11" s="13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2" t="str">
        <f>IF(Tabela8J1438394041[[#This Row],[EXAME]]&lt;&gt;"","Dra. Joizeanne","")</f>
        <v/>
      </c>
      <c r="J12" s="13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3" t="str">
        <f>IF(Tabela8J1438394041[[#This Row],[EXAME]]&lt;&gt;"","Dra. Joizeanne","")</f>
        <v/>
      </c>
      <c r="J13" s="13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4" t="str">
        <f>IF(Tabela8J1438394041[[#This Row],[EXAME]]&lt;&gt;"","Dra. Joizeanne","")</f>
        <v/>
      </c>
      <c r="J14" s="13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5" t="str">
        <f>IF(Tabela8J1438394041[[#This Row],[EXAME]]&lt;&gt;"","Dra. Joizeanne","")</f>
        <v/>
      </c>
      <c r="J15" s="13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6" t="str">
        <f>IF(Tabela8J1438394041[[#This Row],[EXAME]]&lt;&gt;"","Dra. Joizeanne","")</f>
        <v/>
      </c>
      <c r="J16" s="13"/>
    </row>
    <row r="17" spans="2:10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7" t="str">
        <f>IF(Tabela8J1438394041[[#This Row],[EXAME]]&lt;&gt;"","Dra. Joizeanne","")</f>
        <v/>
      </c>
      <c r="J17" s="13"/>
    </row>
    <row r="18" spans="2:10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8" t="str">
        <f>IF(Tabela8J1438394041[[#This Row],[EXAME]]&lt;&gt;"","Dra. Joizeanne","")</f>
        <v/>
      </c>
      <c r="J18" s="13"/>
    </row>
    <row r="19" spans="2:10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9" t="str">
        <f>IF(Tabela8J1438394041[[#This Row],[EXAME]]&lt;&gt;"","Dra. Joizeanne","")</f>
        <v/>
      </c>
      <c r="J19" s="13"/>
    </row>
    <row r="20" spans="2:10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0" t="str">
        <f>IF(Tabela8J1438394041[[#This Row],[EXAME]]&lt;&gt;"","Dra. Joizeanne","")</f>
        <v/>
      </c>
      <c r="J20" s="13"/>
    </row>
    <row r="21" spans="2:10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1" t="str">
        <f>IF(Tabela8J1438394041[[#This Row],[EXAME]]&lt;&gt;"","Dra. Joizeanne","")</f>
        <v/>
      </c>
      <c r="J21" s="13"/>
    </row>
    <row r="22" spans="2:10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2" t="str">
        <f>IF(Tabela8J1438394041[[#This Row],[EXAME]]&lt;&gt;"","Dra. Joizeanne","")</f>
        <v/>
      </c>
      <c r="J22" s="13"/>
    </row>
    <row r="23" spans="2:10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3" t="str">
        <f>IF(Tabela8J1438394041[[#This Row],[EXAME]]&lt;&gt;"","Dra. Joizeanne","")</f>
        <v/>
      </c>
      <c r="J23" s="13"/>
    </row>
    <row r="24" spans="2:10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4" t="str">
        <f>IF(Tabela8J1438394041[[#This Row],[EXAME]]&lt;&gt;"","Dra. Joizeanne","")</f>
        <v/>
      </c>
      <c r="J24" s="13"/>
    </row>
    <row r="25" spans="2:10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5" t="str">
        <f>IF(Tabela8J1438394041[[#This Row],[EXAME]]&lt;&gt;"","Dra. Joizeanne","")</f>
        <v/>
      </c>
      <c r="J25" s="13"/>
    </row>
    <row r="26" spans="2:10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6" t="str">
        <f>IF(Tabela8J1438394041[[#This Row],[EXAME]]&lt;&gt;"","Dra. Joizeanne","")</f>
        <v/>
      </c>
      <c r="J26" s="13"/>
    </row>
    <row r="27" spans="2:10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7" t="str">
        <f>IF(Tabela8J1438394041[[#This Row],[EXAME]]&lt;&gt;"","Dra. Joizeanne","")</f>
        <v/>
      </c>
      <c r="J27" s="13"/>
    </row>
    <row r="28" spans="2:10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8" t="str">
        <f>IF(Tabela8J1438394041[[#This Row],[EXAME]]&lt;&gt;"","Dra. Joizeanne","")</f>
        <v/>
      </c>
      <c r="J28" s="13"/>
    </row>
    <row r="29" spans="2:10">
      <c r="B29" s="9">
        <v>0.57291666666666696</v>
      </c>
      <c r="C29" s="12"/>
      <c r="D29" s="12"/>
      <c r="E29" s="12"/>
      <c r="F29" s="12"/>
      <c r="G29" s="12"/>
      <c r="H29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9" t="str">
        <f>IF(Tabela8J1438394041[[#This Row],[EXAME]]&lt;&gt;"","Dra. Joizeanne","")</f>
        <v/>
      </c>
      <c r="J29" s="13"/>
    </row>
    <row r="30" spans="2:10">
      <c r="B30" s="8">
        <v>0.58333333333333304</v>
      </c>
      <c r="C30" s="12"/>
      <c r="D30" s="12"/>
      <c r="E30" s="12"/>
      <c r="F30" s="12"/>
      <c r="G30" s="12"/>
      <c r="H30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0" t="str">
        <f>IF(Tabela8J1438394041[[#This Row],[EXAME]]&lt;&gt;"","Dra. Joizeanne","")</f>
        <v/>
      </c>
      <c r="J30" s="13"/>
    </row>
    <row r="31" spans="2:10">
      <c r="B31" s="9">
        <v>0.59375</v>
      </c>
      <c r="C31" s="12"/>
      <c r="D31" s="12"/>
      <c r="E31" s="12"/>
      <c r="F31" s="12"/>
      <c r="G31" s="12"/>
      <c r="H31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1" t="str">
        <f>IF(Tabela8J1438394041[[#This Row],[EXAME]]&lt;&gt;"","Dra. Joizeanne","")</f>
        <v/>
      </c>
      <c r="J31" s="13"/>
    </row>
    <row r="32" spans="2:10">
      <c r="B32" s="8">
        <v>0.60416666666666696</v>
      </c>
      <c r="C32" s="12"/>
      <c r="D32" s="12"/>
      <c r="E32" s="12"/>
      <c r="F32" s="12"/>
      <c r="G32" s="12"/>
      <c r="H32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2" t="str">
        <f>IF(Tabela8J1438394041[[#This Row],[EXAME]]&lt;&gt;"","Dra. Joizeanne","")</f>
        <v/>
      </c>
      <c r="J32" s="13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3" t="str">
        <f>IF(Tabela8J1438394041[[#This Row],[EXAME]]&lt;&gt;"","Dra. Joizeanne","")</f>
        <v/>
      </c>
      <c r="J33" s="13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4" t="str">
        <f>IF(Tabela8J1438394041[[#This Row],[EXAME]]&lt;&gt;"","Dra. Joizeanne","")</f>
        <v/>
      </c>
      <c r="J34" s="13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5" t="str">
        <f>IF(Tabela8J1438394041[[#This Row],[EXAME]]&lt;&gt;"","Dra. Joizeanne","")</f>
        <v/>
      </c>
      <c r="J35" s="13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6" t="str">
        <f>IF(Tabela8J1438394041[[#This Row],[EXAME]]&lt;&gt;"","Dra. Joizeanne","")</f>
        <v/>
      </c>
      <c r="J36" s="13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7" t="str">
        <f>IF(Tabela8J1438394041[[#This Row],[EXAME]]&lt;&gt;"","Dra. Joizeanne","")</f>
        <v/>
      </c>
      <c r="J37" s="13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8" t="str">
        <f>IF(Tabela8J1438394041[[#This Row],[EXAME]]&lt;&gt;"","Dra. Joizeanne","")</f>
        <v/>
      </c>
      <c r="J38" s="13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9" t="str">
        <f>IF(Tabela8J1438394041[[#This Row],[EXAME]]&lt;&gt;"","Dra. Joizeanne","")</f>
        <v/>
      </c>
      <c r="J39" s="13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0" t="str">
        <f>IF(Tabela8J1438394041[[#This Row],[EXAME]]&lt;&gt;"","Dra. Joizeanne","")</f>
        <v/>
      </c>
      <c r="J40" s="13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1" t="str">
        <f>IF(Tabela8J1438394041[[#This Row],[EXAME]]&lt;&gt;"","Dra. Joizeanne","")</f>
        <v/>
      </c>
      <c r="J41" s="13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2" t="str">
        <f>IF(Tabela8J1438394041[[#This Row],[EXAME]]&lt;&gt;"","Dra. Joizeanne","")</f>
        <v/>
      </c>
      <c r="J42" s="13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3" t="str">
        <f>IF(Tabela8J1438394041[[#This Row],[EXAME]]&lt;&gt;"","Dra. Joizeanne","")</f>
        <v/>
      </c>
      <c r="J43" s="13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4" t="str">
        <f>IF(Tabela8J1438394041[[#This Row],[EXAME]]&lt;&gt;"","Dra. Joizeanne","")</f>
        <v/>
      </c>
      <c r="J44" s="13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5" t="str">
        <f>IF(Tabela8J1438394041[[#This Row],[EXAME]]&lt;&gt;"","Dra. Joizeanne","")</f>
        <v/>
      </c>
      <c r="J45" s="13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6" t="str">
        <f>IF(Tabela8J1438394041[[#This Row],[EXAME]]&lt;&gt;"","Dra. Joizeanne","")</f>
        <v/>
      </c>
      <c r="J46" s="13"/>
    </row>
    <row r="47" spans="2:13">
      <c r="C47">
        <f>SUBTOTAL(103,Tabela8J1438394041[NOME])</f>
        <v>23</v>
      </c>
      <c r="J47"/>
      <c r="K47"/>
      <c r="L47"/>
      <c r="M47"/>
    </row>
  </sheetData>
  <sheetProtection sheet="1" sort="0" autoFilter="0"/>
  <conditionalFormatting sqref="K6:L46">
    <cfRule type="containsText" dxfId="558" priority="1" operator="containsText" text="Não confirmado">
      <formula>NOT(ISERROR(SEARCH("Não confirmado",K6)))</formula>
    </cfRule>
    <cfRule type="containsText" dxfId="557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>
      <formula1>"Sim, Não"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7">
    <pageSetUpPr fitToPage="1"/>
  </sheetPr>
  <dimension ref="A1:AD47"/>
  <sheetViews>
    <sheetView showGridLines="0" showRowColHeaders="0" zoomScale="80" zoomScaleNormal="80" workbookViewId="0">
      <pane xSplit="2" ySplit="5" topLeftCell="E6" activePane="bottomRight" state="frozen"/>
      <selection pane="topRight" activeCell="H6" sqref="H6"/>
      <selection pane="bottomLeft" activeCell="H6" sqref="H6"/>
      <selection pane="bottomRight" activeCell="F2" sqref="F2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6">
        <v>7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45023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6" t="str">
        <f>IF(Tabela8J143839404142[[#This Row],[EXAME]]&lt;&gt;"","Dra. Joizeanne","")</f>
        <v/>
      </c>
      <c r="J6" s="13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7" t="str">
        <f>IF(Tabela8J143839404142[[#This Row],[EXAME]]&lt;&gt;"","Dra. Joizeanne","")</f>
        <v/>
      </c>
      <c r="J7" s="13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8" t="str">
        <f>IF(Tabela8J143839404142[[#This Row],[EXAME]]&lt;&gt;"","Dra. Joizeanne","")</f>
        <v/>
      </c>
      <c r="J8" s="13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9" t="str">
        <f>IF(Tabela8J143839404142[[#This Row],[EXAME]]&lt;&gt;"","Dra. Joizeanne","")</f>
        <v/>
      </c>
      <c r="J9" s="13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0" t="str">
        <f>IF(Tabela8J143839404142[[#This Row],[EXAME]]&lt;&gt;"","Dra. Joizeanne","")</f>
        <v/>
      </c>
      <c r="J10" s="13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1" t="str">
        <f>IF(Tabela8J143839404142[[#This Row],[EXAME]]&lt;&gt;"","Dra. Joizeanne","")</f>
        <v/>
      </c>
      <c r="J11" s="13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2" t="str">
        <f>IF(Tabela8J143839404142[[#This Row],[EXAME]]&lt;&gt;"","Dra. Joizeanne","")</f>
        <v/>
      </c>
      <c r="J12" s="13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3" t="str">
        <f>IF(Tabela8J143839404142[[#This Row],[EXAME]]&lt;&gt;"","Dra. Joizeanne","")</f>
        <v/>
      </c>
      <c r="J13" s="13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4" t="str">
        <f>IF(Tabela8J143839404142[[#This Row],[EXAME]]&lt;&gt;"","Dra. Joizeanne","")</f>
        <v/>
      </c>
      <c r="J14" s="13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5" t="str">
        <f>IF(Tabela8J143839404142[[#This Row],[EXAME]]&lt;&gt;"","Dra. Joizeanne","")</f>
        <v/>
      </c>
      <c r="J15" s="13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6" t="str">
        <f>IF(Tabela8J143839404142[[#This Row],[EXAME]]&lt;&gt;"","Dra. Joizeanne","")</f>
        <v/>
      </c>
      <c r="J16" s="13"/>
    </row>
    <row r="17" spans="2:10">
      <c r="B17" s="9">
        <v>0.44791666666666702</v>
      </c>
      <c r="C17" s="12"/>
      <c r="D17" s="12"/>
      <c r="E17" s="12"/>
      <c r="F17" s="12"/>
      <c r="G17" s="12"/>
      <c r="H17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7" t="str">
        <f>IF(Tabela8J143839404142[[#This Row],[EXAME]]&lt;&gt;"","Dra. Joizeanne","")</f>
        <v/>
      </c>
      <c r="J17" s="13"/>
    </row>
    <row r="18" spans="2:10">
      <c r="B18" s="8">
        <v>0.45833333333333298</v>
      </c>
      <c r="C18" s="12"/>
      <c r="D18" s="12"/>
      <c r="E18" s="12"/>
      <c r="F18" s="12"/>
      <c r="G18" s="12"/>
      <c r="H18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8" t="str">
        <f>IF(Tabela8J143839404142[[#This Row],[EXAME]]&lt;&gt;"","Dra. Joizeanne","")</f>
        <v/>
      </c>
      <c r="J18" s="13"/>
    </row>
    <row r="19" spans="2:10">
      <c r="B19" s="9">
        <v>0.46875</v>
      </c>
      <c r="C19" s="12"/>
      <c r="D19" s="12"/>
      <c r="E19" s="12"/>
      <c r="F19" s="12"/>
      <c r="G19" s="12"/>
      <c r="H19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9" t="str">
        <f>IF(Tabela8J143839404142[[#This Row],[EXAME]]&lt;&gt;"","Dra. Joizeanne","")</f>
        <v/>
      </c>
      <c r="J19" s="13"/>
    </row>
    <row r="20" spans="2:10">
      <c r="B20" s="8">
        <v>0.47916666666666702</v>
      </c>
      <c r="C20" s="12"/>
      <c r="D20" s="12"/>
      <c r="E20" s="12"/>
      <c r="F20" s="12"/>
      <c r="G20" s="12"/>
      <c r="H20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0" t="str">
        <f>IF(Tabela8J143839404142[[#This Row],[EXAME]]&lt;&gt;"","Dra. Joizeanne","")</f>
        <v/>
      </c>
      <c r="J20" s="13"/>
    </row>
    <row r="21" spans="2:10">
      <c r="B21" s="9">
        <v>0.48958333333333298</v>
      </c>
      <c r="C21" s="12"/>
      <c r="D21" s="12"/>
      <c r="E21" s="12"/>
      <c r="F21" s="12"/>
      <c r="G21" s="12"/>
      <c r="H21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1" t="str">
        <f>IF(Tabela8J143839404142[[#This Row],[EXAME]]&lt;&gt;"","Dra. Joizeanne","")</f>
        <v/>
      </c>
      <c r="J21" s="13"/>
    </row>
    <row r="22" spans="2:10">
      <c r="B22" s="8">
        <v>0.5</v>
      </c>
      <c r="C22" s="12"/>
      <c r="D22" s="12"/>
      <c r="E22" s="12"/>
      <c r="F22" s="12"/>
      <c r="G22" s="12"/>
      <c r="H22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2" t="str">
        <f>IF(Tabela8J143839404142[[#This Row],[EXAME]]&lt;&gt;"","Dra. Joizeanne","")</f>
        <v/>
      </c>
      <c r="J22" s="13"/>
    </row>
    <row r="23" spans="2:10">
      <c r="B23" s="9">
        <v>0.51041666666666696</v>
      </c>
      <c r="C23" s="12"/>
      <c r="D23" s="12"/>
      <c r="E23" s="12"/>
      <c r="F23" s="12"/>
      <c r="G23" s="12"/>
      <c r="H23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3" t="str">
        <f>IF(Tabela8J143839404142[[#This Row],[EXAME]]&lt;&gt;"","Dra. Joizeanne","")</f>
        <v/>
      </c>
      <c r="J23" s="13"/>
    </row>
    <row r="24" spans="2:10">
      <c r="B24" s="8">
        <v>0.52083333333333304</v>
      </c>
      <c r="C24" s="12"/>
      <c r="D24" s="12"/>
      <c r="E24" s="12"/>
      <c r="F24" s="12"/>
      <c r="G24" s="12"/>
      <c r="H24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4" t="str">
        <f>IF(Tabela8J143839404142[[#This Row],[EXAME]]&lt;&gt;"","Dra. Joizeanne","")</f>
        <v/>
      </c>
      <c r="J24" s="13"/>
    </row>
    <row r="25" spans="2:10">
      <c r="B25" s="9">
        <v>0.53125</v>
      </c>
      <c r="C25" s="12"/>
      <c r="D25" s="12"/>
      <c r="E25" s="12"/>
      <c r="F25" s="12"/>
      <c r="G25" s="12"/>
      <c r="H25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5" t="str">
        <f>IF(Tabela8J143839404142[[#This Row],[EXAME]]&lt;&gt;"","Dra. Joizeanne","")</f>
        <v/>
      </c>
      <c r="J25" s="13"/>
    </row>
    <row r="26" spans="2:10">
      <c r="B26" s="8">
        <v>0.54166666666666696</v>
      </c>
      <c r="C26" s="12" t="s">
        <v>28</v>
      </c>
      <c r="D26" s="12"/>
      <c r="E26" s="12"/>
      <c r="F26" s="12"/>
      <c r="G26" s="12"/>
      <c r="H2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6" t="str">
        <f>IF(Tabela8J143839404142[[#This Row],[EXAME]]&lt;&gt;"","Dra. Joizeanne","")</f>
        <v/>
      </c>
      <c r="J26" s="13"/>
    </row>
    <row r="27" spans="2:10">
      <c r="B27" s="9">
        <v>0.55208333333333304</v>
      </c>
      <c r="C27" s="12" t="s">
        <v>28</v>
      </c>
      <c r="D27" s="12"/>
      <c r="E27" s="12"/>
      <c r="F27" s="12"/>
      <c r="G27" s="12"/>
      <c r="H27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7" t="str">
        <f>IF(Tabela8J143839404142[[#This Row],[EXAME]]&lt;&gt;"","Dra. Joizeanne","")</f>
        <v/>
      </c>
      <c r="J27" s="13"/>
    </row>
    <row r="28" spans="2:10">
      <c r="B28" s="8">
        <v>0.5625</v>
      </c>
      <c r="C28" s="12" t="s">
        <v>28</v>
      </c>
      <c r="D28" s="12"/>
      <c r="E28" s="12"/>
      <c r="F28" s="12"/>
      <c r="G28" s="31"/>
      <c r="H28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8" t="str">
        <f>IF(Tabela8J143839404142[[#This Row],[EXAME]]&lt;&gt;"","Dra. Joizeanne","")</f>
        <v/>
      </c>
      <c r="J28" s="27"/>
    </row>
    <row r="29" spans="2:10">
      <c r="B29" s="9">
        <v>0.57291666666666696</v>
      </c>
      <c r="C29" s="12" t="s">
        <v>28</v>
      </c>
      <c r="D29" s="12"/>
      <c r="E29" s="12"/>
      <c r="F29" s="12"/>
      <c r="G29" s="12"/>
      <c r="H29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9" t="str">
        <f>IF(Tabela8J143839404142[[#This Row],[EXAME]]&lt;&gt;"","Dra. Joizeanne","")</f>
        <v/>
      </c>
      <c r="J29" s="13"/>
    </row>
    <row r="30" spans="2:10">
      <c r="B30" s="8">
        <v>0.58333333333333304</v>
      </c>
      <c r="C30" s="12" t="s">
        <v>28</v>
      </c>
      <c r="D30" s="12"/>
      <c r="E30" s="12"/>
      <c r="F30" s="12"/>
      <c r="G30" s="12"/>
      <c r="H30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0" t="str">
        <f>IF(Tabela8J143839404142[[#This Row],[EXAME]]&lt;&gt;"","Dra. Joizeanne","")</f>
        <v/>
      </c>
      <c r="J30" s="13"/>
    </row>
    <row r="31" spans="2:10">
      <c r="B31" s="9">
        <v>0.59375</v>
      </c>
      <c r="C31" s="12" t="s">
        <v>28</v>
      </c>
      <c r="D31" s="12"/>
      <c r="E31" s="12"/>
      <c r="F31" s="12"/>
      <c r="G31" s="12"/>
      <c r="H31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1" t="str">
        <f>IF(Tabela8J143839404142[[#This Row],[EXAME]]&lt;&gt;"","Dra. Joizeanne","")</f>
        <v/>
      </c>
      <c r="J31" s="13"/>
    </row>
    <row r="32" spans="2:10">
      <c r="B32" s="8">
        <v>0.60416666666666696</v>
      </c>
      <c r="C32" s="12" t="s">
        <v>28</v>
      </c>
      <c r="D32" s="12"/>
      <c r="E32" s="12"/>
      <c r="F32" s="12"/>
      <c r="G32" s="12"/>
      <c r="H32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2" t="str">
        <f>IF(Tabela8J143839404142[[#This Row],[EXAME]]&lt;&gt;"","Dra. Joizeanne","")</f>
        <v/>
      </c>
      <c r="J32" s="13"/>
    </row>
    <row r="33" spans="2:13">
      <c r="B33" s="9">
        <v>0.61458333333333304</v>
      </c>
      <c r="C33" s="12" t="s">
        <v>28</v>
      </c>
      <c r="D33" s="12"/>
      <c r="E33" s="12"/>
      <c r="F33" s="12"/>
      <c r="G33" s="12"/>
      <c r="H33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3" t="str">
        <f>IF(Tabela8J143839404142[[#This Row],[EXAME]]&lt;&gt;"","Dra. Joizeanne","")</f>
        <v/>
      </c>
      <c r="J33" s="13"/>
    </row>
    <row r="34" spans="2:13">
      <c r="B34" s="8">
        <v>0.625</v>
      </c>
      <c r="C34" s="12" t="s">
        <v>28</v>
      </c>
      <c r="D34" s="12"/>
      <c r="E34" s="12"/>
      <c r="F34" s="12"/>
      <c r="G34" s="12"/>
      <c r="H34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4" t="str">
        <f>IF(Tabela8J143839404142[[#This Row],[EXAME]]&lt;&gt;"","Dra. Joizeanne","")</f>
        <v/>
      </c>
      <c r="J34" s="13"/>
    </row>
    <row r="35" spans="2:13">
      <c r="B35" s="9">
        <v>0.63541666666666696</v>
      </c>
      <c r="C35" s="12" t="s">
        <v>28</v>
      </c>
      <c r="D35" s="12"/>
      <c r="E35" s="12"/>
      <c r="F35" s="12"/>
      <c r="G35" s="12"/>
      <c r="H35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5" t="str">
        <f>IF(Tabela8J143839404142[[#This Row],[EXAME]]&lt;&gt;"","Dra. Joizeanne","")</f>
        <v/>
      </c>
      <c r="J35" s="13"/>
    </row>
    <row r="36" spans="2:13">
      <c r="B36" s="8">
        <v>0.64583333333333404</v>
      </c>
      <c r="C36" s="12" t="s">
        <v>28</v>
      </c>
      <c r="D36" s="12"/>
      <c r="E36" s="12"/>
      <c r="F36" s="12"/>
      <c r="G36" s="12"/>
      <c r="H3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6" t="str">
        <f>IF(Tabela8J143839404142[[#This Row],[EXAME]]&lt;&gt;"","Dra. Joizeanne","")</f>
        <v/>
      </c>
      <c r="J36" s="13"/>
    </row>
    <row r="37" spans="2:13">
      <c r="B37" s="9">
        <v>0.65625</v>
      </c>
      <c r="C37" s="12" t="s">
        <v>28</v>
      </c>
      <c r="D37" s="12"/>
      <c r="E37" s="12"/>
      <c r="F37" s="12"/>
      <c r="G37" s="12"/>
      <c r="H37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7" t="str">
        <f>IF(Tabela8J143839404142[[#This Row],[EXAME]]&lt;&gt;"","Dra. Joizeanne","")</f>
        <v/>
      </c>
      <c r="J37" s="13"/>
    </row>
    <row r="38" spans="2:13">
      <c r="B38" s="8">
        <v>0.66666666666666696</v>
      </c>
      <c r="C38" s="12" t="s">
        <v>28</v>
      </c>
      <c r="D38" s="12"/>
      <c r="E38" s="12"/>
      <c r="F38" s="12"/>
      <c r="G38" s="12"/>
      <c r="H38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8" t="str">
        <f>IF(Tabela8J143839404142[[#This Row],[EXAME]]&lt;&gt;"","Dra. Joizeanne","")</f>
        <v/>
      </c>
      <c r="J38" s="13"/>
    </row>
    <row r="39" spans="2:13">
      <c r="B39" s="9">
        <v>0.67708333333333404</v>
      </c>
      <c r="C39" s="12" t="s">
        <v>28</v>
      </c>
      <c r="D39" s="12"/>
      <c r="E39" s="12"/>
      <c r="F39" s="12"/>
      <c r="G39" s="12"/>
      <c r="H39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9" t="str">
        <f>IF(Tabela8J143839404142[[#This Row],[EXAME]]&lt;&gt;"","Dra. Joizeanne","")</f>
        <v/>
      </c>
      <c r="J39" s="13"/>
    </row>
    <row r="40" spans="2:13">
      <c r="B40" s="8">
        <v>0.6875</v>
      </c>
      <c r="C40" s="12" t="s">
        <v>28</v>
      </c>
      <c r="D40" s="12"/>
      <c r="E40" s="12"/>
      <c r="F40" s="12"/>
      <c r="G40" s="12"/>
      <c r="H40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0" t="str">
        <f>IF(Tabela8J143839404142[[#This Row],[EXAME]]&lt;&gt;"","Dra. Joizeanne","")</f>
        <v/>
      </c>
      <c r="J40" s="13"/>
    </row>
    <row r="41" spans="2:13">
      <c r="B41" s="9">
        <v>0.69791666666666696</v>
      </c>
      <c r="C41" s="12" t="s">
        <v>28</v>
      </c>
      <c r="D41" s="12"/>
      <c r="E41" s="12"/>
      <c r="F41" s="12"/>
      <c r="G41" s="12"/>
      <c r="H41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1" t="str">
        <f>IF(Tabela8J143839404142[[#This Row],[EXAME]]&lt;&gt;"","Dra. Joizeanne","")</f>
        <v/>
      </c>
      <c r="J41" s="13"/>
    </row>
    <row r="42" spans="2:13">
      <c r="B42" s="8">
        <v>0.70833333333333404</v>
      </c>
      <c r="C42" s="12" t="s">
        <v>28</v>
      </c>
      <c r="D42" s="12"/>
      <c r="E42" s="12"/>
      <c r="F42" s="12"/>
      <c r="G42" s="12"/>
      <c r="H42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2" t="str">
        <f>IF(Tabela8J143839404142[[#This Row],[EXAME]]&lt;&gt;"","Dra. Joizeanne","")</f>
        <v/>
      </c>
      <c r="J42" s="13"/>
    </row>
    <row r="43" spans="2:13">
      <c r="B43" s="9">
        <v>0.71875</v>
      </c>
      <c r="C43" s="12" t="s">
        <v>28</v>
      </c>
      <c r="D43" s="12"/>
      <c r="E43" s="12"/>
      <c r="F43" s="12"/>
      <c r="G43" s="12"/>
      <c r="H43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3" t="str">
        <f>IF(Tabela8J143839404142[[#This Row],[EXAME]]&lt;&gt;"","Dra. Joizeanne","")</f>
        <v/>
      </c>
      <c r="J43" s="13"/>
    </row>
    <row r="44" spans="2:13">
      <c r="B44" s="8">
        <v>0.72916666666666696</v>
      </c>
      <c r="C44" s="12" t="s">
        <v>28</v>
      </c>
      <c r="D44" s="12"/>
      <c r="E44" s="12"/>
      <c r="F44" s="12"/>
      <c r="G44" s="12"/>
      <c r="H44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4" t="str">
        <f>IF(Tabela8J143839404142[[#This Row],[EXAME]]&lt;&gt;"","Dra. Joizeanne","")</f>
        <v/>
      </c>
      <c r="J44" s="13"/>
    </row>
    <row r="45" spans="2:13">
      <c r="B45" s="9">
        <v>0.73958333333333404</v>
      </c>
      <c r="C45" s="12" t="s">
        <v>28</v>
      </c>
      <c r="D45" s="12"/>
      <c r="E45" s="12"/>
      <c r="F45" s="12"/>
      <c r="G45" s="12"/>
      <c r="H45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5" t="str">
        <f>IF(Tabela8J143839404142[[#This Row],[EXAME]]&lt;&gt;"","Dra. Joizeanne","")</f>
        <v/>
      </c>
      <c r="J45" s="13"/>
    </row>
    <row r="46" spans="2:13">
      <c r="B46" s="8">
        <v>0.75</v>
      </c>
      <c r="C46" s="12" t="s">
        <v>28</v>
      </c>
      <c r="D46" s="12"/>
      <c r="E46" s="12"/>
      <c r="F46" s="12"/>
      <c r="G46" s="12"/>
      <c r="H4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6" t="str">
        <f>IF(Tabela8J143839404142[[#This Row],[EXAME]]&lt;&gt;"","Dra. Joizeanne","")</f>
        <v/>
      </c>
      <c r="J46" s="13"/>
    </row>
    <row r="47" spans="2:13">
      <c r="C47">
        <f>SUBTOTAL(103,Tabela8J143839404142[NOME])</f>
        <v>21</v>
      </c>
      <c r="J47"/>
      <c r="K47"/>
      <c r="L47"/>
      <c r="M47"/>
    </row>
  </sheetData>
  <sheetProtection sheet="1" sort="0" autoFilter="0"/>
  <conditionalFormatting sqref="K6:L46">
    <cfRule type="containsText" dxfId="543" priority="1" operator="containsText" text="Não confirmado">
      <formula>NOT(ISERROR(SEARCH("Não confirmado",K6)))</formula>
    </cfRule>
    <cfRule type="containsText" dxfId="542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3" verticalDpi="0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E6:E42 E44:E46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15" sqref="C15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6">
        <v>11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45027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6" t="str">
        <f>IF(Tabela8J5[[#This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Preços'!E23,IF(AND(Tabela8J5[[#This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7" t="str">
        <f>IF(Tabela8J5[[#This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Preços'!E24,IF(AND(Tabela8J5[[#This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8" t="str">
        <f>IF(Tabela8J5[[#This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29</v>
      </c>
      <c r="D9" s="12">
        <v>66</v>
      </c>
      <c r="E9" s="12" t="s">
        <v>30</v>
      </c>
      <c r="F9" s="12" t="s">
        <v>31</v>
      </c>
      <c r="G9" s="12"/>
      <c r="H9" s="10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Preços'!E25,IF(AND(Tabela8J5[[#This Row],[EXAME]]="CORE BIOPSY",Tabela8J5[[#This Row],[CONVÊNIO]]="PARTICULAR"),'Tabela de Preços'!$C$23,IF(AND(Tabela8J5[[#This Row],[EXAME]]="CORE BIOPSY",Tabela8J5[[#This Row],[CONVÊNIO]]="SUS"),'Tabela de Preços'!$E$23,""))))))</f>
        <v>300</v>
      </c>
      <c r="I9" t="str">
        <f>IF(Tabela8J5[[#This Row],[EXAME]]&lt;&gt;"","Dra. Joizeanne","")</f>
        <v>Dra. Joizeanne</v>
      </c>
      <c r="J9" s="13">
        <v>65999897530</v>
      </c>
      <c r="K9" s="12" t="s">
        <v>32</v>
      </c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Preços'!E26,IF(AND(Tabela8J5[[#This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0" t="str">
        <f>IF(Tabela8J5[[#This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Preços'!E27,IF(AND(Tabela8J5[[#This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1" t="str">
        <f>IF(Tabela8J5[[#This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33</v>
      </c>
      <c r="D12" s="12">
        <v>41</v>
      </c>
      <c r="E12" s="12" t="s">
        <v>34</v>
      </c>
      <c r="F12" s="12" t="s">
        <v>35</v>
      </c>
      <c r="G12" s="12"/>
      <c r="H12" s="10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Preços'!E28,IF(AND(Tabela8J5[[#This Row],[EXAME]]="CORE BIOPSY",Tabela8J5[[#This Row],[CONVÊNIO]]="PARTICULAR"),'Tabela de Preços'!$C$23,IF(AND(Tabela8J5[[#This Row],[EXAME]]="CORE BIOPSY",Tabela8J5[[#This Row],[CONVÊNIO]]="SUS"),'Tabela de Preços'!$E$23,""))))))</f>
        <v>800</v>
      </c>
      <c r="I12" t="str">
        <f>IF(Tabela8J5[[#This Row],[EXAME]]&lt;&gt;"","Dra. Joizeanne","")</f>
        <v>Dra. Joizeanne</v>
      </c>
      <c r="J12" s="13">
        <v>65999657663</v>
      </c>
      <c r="K12" s="12" t="s">
        <v>32</v>
      </c>
      <c r="L12" s="12"/>
      <c r="M12" s="12"/>
    </row>
    <row r="13" spans="1:30" ht="15" customHeight="1">
      <c r="B13" s="9">
        <v>0.40625</v>
      </c>
      <c r="C13" s="12"/>
      <c r="D13" s="12"/>
      <c r="E13" s="12"/>
      <c r="F13" s="12"/>
      <c r="G13" s="12"/>
      <c r="H13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Preços'!E29,IF(AND(Tabela8J5[[#This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3" t="str">
        <f>IF(Tabela8J5[[#This Row],[EXAME]]&lt;&gt;"","Dra. Joizeanne","")</f>
        <v/>
      </c>
      <c r="J13" s="13"/>
      <c r="K13" s="12"/>
      <c r="L13" s="12"/>
      <c r="M13" s="12"/>
    </row>
    <row r="14" spans="1:30" ht="15" customHeight="1">
      <c r="B14" s="8">
        <v>0.41666666666666702</v>
      </c>
      <c r="C14" s="12"/>
      <c r="D14" s="12"/>
      <c r="E14" s="12"/>
      <c r="F14" s="12"/>
      <c r="G14" s="12"/>
      <c r="H14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Preços'!E30,IF(AND(Tabela8J5[[#This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4" t="str">
        <f>IF(Tabela8J5[[#This Row],[EXAME]]&lt;&gt;"","Dra. Joizeanne","")</f>
        <v/>
      </c>
      <c r="J14" s="13"/>
      <c r="K14" s="12"/>
      <c r="L14" s="12"/>
      <c r="M14" s="12"/>
    </row>
    <row r="15" spans="1:30" ht="15" customHeight="1">
      <c r="B15" s="9">
        <v>0.42708333333333298</v>
      </c>
      <c r="C15" s="12" t="s">
        <v>36</v>
      </c>
      <c r="D15" s="12"/>
      <c r="E15" s="12"/>
      <c r="F15" s="12"/>
      <c r="G15" s="12"/>
      <c r="H15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Preços'!E31,IF(AND(Tabela8J5[[#This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5" t="str">
        <f>IF(Tabela8J5[[#This Row],[EXAME]]&lt;&gt;"","Dra. Joizeanne","")</f>
        <v/>
      </c>
      <c r="J15" s="13"/>
      <c r="K15" s="12"/>
      <c r="L15" s="12"/>
      <c r="M15" s="12"/>
    </row>
    <row r="16" spans="1:30" ht="15" customHeight="1">
      <c r="B16" s="8">
        <v>0.4375</v>
      </c>
      <c r="C16" s="12" t="s">
        <v>36</v>
      </c>
      <c r="D16" s="12"/>
      <c r="E16" s="12"/>
      <c r="F16" s="12"/>
      <c r="G16" s="12"/>
      <c r="H1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6" t="str">
        <f>IF(Tabela8J5[[#This Row],[EXAME]]&lt;&gt;"","Dra. Joizeanne","")</f>
        <v/>
      </c>
      <c r="J16" s="13"/>
      <c r="K16" s="12"/>
      <c r="L16" s="12"/>
      <c r="M16" s="12"/>
    </row>
    <row r="17" spans="2:13" ht="15" customHeight="1">
      <c r="B17" s="9">
        <v>0.44791666666666702</v>
      </c>
      <c r="C17" s="12" t="s">
        <v>36</v>
      </c>
      <c r="D17" s="12"/>
      <c r="E17" s="12"/>
      <c r="F17" s="12"/>
      <c r="G17" s="12"/>
      <c r="H17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Preços'!E33,IF(AND(Tabela8J5[[#This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7" t="str">
        <f>IF(Tabela8J5[[#This Row],[EXAME]]&lt;&gt;"","Dra. Joizeanne","")</f>
        <v/>
      </c>
      <c r="J17" s="13"/>
      <c r="K17" s="12"/>
      <c r="L17" s="12"/>
      <c r="M17" s="12"/>
    </row>
    <row r="18" spans="2:13" ht="15" customHeight="1">
      <c r="B18" s="8">
        <v>0.45833333333333298</v>
      </c>
      <c r="C18" s="12" t="s">
        <v>36</v>
      </c>
      <c r="D18" s="12"/>
      <c r="E18" s="12"/>
      <c r="F18" s="12"/>
      <c r="G18" s="12"/>
      <c r="H18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Preços'!E34,IF(AND(Tabela8J5[[#This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8" t="str">
        <f>IF(Tabela8J5[[#This Row],[EXAME]]&lt;&gt;"","Dra. Joizeanne","")</f>
        <v/>
      </c>
      <c r="J18" s="13"/>
      <c r="K18" s="12"/>
      <c r="L18" s="12"/>
      <c r="M18" s="12"/>
    </row>
    <row r="19" spans="2:13" ht="15" customHeight="1">
      <c r="B19" s="9">
        <v>0.46875</v>
      </c>
      <c r="C19" s="12" t="s">
        <v>36</v>
      </c>
      <c r="D19" s="12"/>
      <c r="E19" s="12"/>
      <c r="F19" s="12"/>
      <c r="G19" s="12"/>
      <c r="H19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Preços'!E35,IF(AND(Tabela8J5[[#This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9" t="str">
        <f>IF(Tabela8J5[[#This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36</v>
      </c>
      <c r="D20" s="12"/>
      <c r="E20" s="12"/>
      <c r="F20" s="12"/>
      <c r="G20" s="12"/>
      <c r="H20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Preços'!E36,IF(AND(Tabela8J5[[#This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0" t="str">
        <f>IF(Tabela8J5[[#This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36</v>
      </c>
      <c r="D21" s="12"/>
      <c r="E21" s="12"/>
      <c r="F21" s="12"/>
      <c r="G21" s="12"/>
      <c r="H21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Preços'!E37,IF(AND(Tabela8J5[[#This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1" t="str">
        <f>IF(Tabela8J5[[#This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 t="s">
        <v>36</v>
      </c>
      <c r="D22" s="12"/>
      <c r="E22" s="12"/>
      <c r="F22" s="12"/>
      <c r="G22" s="12"/>
      <c r="H22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Preços'!E38,IF(AND(Tabela8J5[[#This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2" t="str">
        <f>IF(Tabela8J5[[#This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36</v>
      </c>
      <c r="D23" s="12"/>
      <c r="E23" s="12"/>
      <c r="F23" s="12"/>
      <c r="G23" s="12"/>
      <c r="H23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Preços'!E39,IF(AND(Tabela8J5[[#This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3" t="str">
        <f>IF(Tabela8J5[[#This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36</v>
      </c>
      <c r="D24" s="12"/>
      <c r="E24" s="12"/>
      <c r="F24" s="12"/>
      <c r="G24" s="12"/>
      <c r="H24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Preços'!E40,IF(AND(Tabela8J5[[#This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4" t="str">
        <f>IF(Tabela8J5[[#This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 t="s">
        <v>36</v>
      </c>
      <c r="D25" s="12"/>
      <c r="E25" s="12"/>
      <c r="F25" s="12"/>
      <c r="G25" s="12"/>
      <c r="H25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Preços'!E41,IF(AND(Tabela8J5[[#This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5" t="str">
        <f>IF(Tabela8J5[[#This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6" t="str">
        <f>IF(Tabela8J5[[#This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Preços'!E43,IF(AND(Tabela8J5[[#This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7" t="str">
        <f>IF(Tabela8J5[[#This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Preços'!E44,IF(AND(Tabela8J5[[#This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8" t="str">
        <f>IF(Tabela8J5[[#This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Preços'!E45,IF(AND(Tabela8J5[[#This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9" t="str">
        <f>IF(Tabela8J5[[#This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Preços'!E46,IF(AND(Tabela8J5[[#This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0" t="str">
        <f>IF(Tabela8J5[[#This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Preços'!E47,IF(AND(Tabela8J5[[#This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1" t="str">
        <f>IF(Tabela8J5[[#This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Preços'!E48,IF(AND(Tabela8J5[[#This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2" t="str">
        <f>IF(Tabela8J5[[#This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Preços'!E49,IF(AND(Tabela8J5[[#This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3" t="str">
        <f>IF(Tabela8J5[[#This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Preços'!E50,IF(AND(Tabela8J5[[#This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4" t="str">
        <f>IF(Tabela8J5[[#This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Preços'!E51,IF(AND(Tabela8J5[[#This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5" t="str">
        <f>IF(Tabela8J5[[#This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6" t="str">
        <f>IF(Tabela8J5[[#This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Preços'!E53,IF(AND(Tabela8J5[[#This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7" t="str">
        <f>IF(Tabela8J5[[#This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Preços'!E54,IF(AND(Tabela8J5[[#This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8" t="str">
        <f>IF(Tabela8J5[[#This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Preços'!E55,IF(AND(Tabela8J5[[#This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9" t="str">
        <f>IF(Tabela8J5[[#This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Preços'!E56,IF(AND(Tabela8J5[[#This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0" t="str">
        <f>IF(Tabela8J5[[#This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Preços'!E57,IF(AND(Tabela8J5[[#This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1" t="str">
        <f>IF(Tabela8J5[[#This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Preços'!E58,IF(AND(Tabela8J5[[#This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2" t="str">
        <f>IF(Tabela8J5[[#This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Preços'!E59,IF(AND(Tabela8J5[[#This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3" t="str">
        <f>IF(Tabela8J5[[#This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Preços'!E60,IF(AND(Tabela8J5[[#This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4" t="str">
        <f>IF(Tabela8J5[[#This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Preços'!E61,IF(AND(Tabela8J5[[#This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5" t="str">
        <f>IF(Tabela8J5[[#This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6" t="str">
        <f>IF(Tabela8J5[[#This Row],[EXAME]]&lt;&gt;"","Dra. Joizeanne","")</f>
        <v/>
      </c>
      <c r="J46" s="13"/>
      <c r="K46" s="12"/>
      <c r="L46" s="12"/>
      <c r="M46" s="12"/>
    </row>
    <row r="47" spans="2:13">
      <c r="C47">
        <f>SUBTOTAL(103,Tabela8J5[NOME])</f>
        <v>13</v>
      </c>
    </row>
  </sheetData>
  <sheetProtection sheet="1" sort="0" autoFilter="0"/>
  <conditionalFormatting sqref="K6:L46">
    <cfRule type="containsText" dxfId="528" priority="1" operator="containsText" text="Não confirmado">
      <formula>NOT(ISERROR(SEARCH("Não confirmado",K6)))</formula>
    </cfRule>
    <cfRule type="containsText" dxfId="527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7" right="0.7" top="0.75" bottom="0.75" header="0.3" footer="0.3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AD47"/>
  <sheetViews>
    <sheetView showGridLines="0" showRowColHeaders="0" zoomScale="80" zoomScaleNormal="80" workbookViewId="0">
      <pane xSplit="2" ySplit="5" topLeftCell="E6" activePane="bottomRight" state="frozen"/>
      <selection pane="topRight" activeCell="H6" sqref="H6"/>
      <selection pane="bottomLeft" activeCell="H6" sqref="H6"/>
      <selection pane="bottomRight" activeCell="C6" sqref="C6:C4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6">
        <v>10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45026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 t="s">
        <v>27</v>
      </c>
      <c r="D6" s="12"/>
      <c r="E6" s="12"/>
      <c r="F6" s="12"/>
      <c r="G6" s="12"/>
      <c r="H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6" t="str">
        <f>IF(Tabela8J56789101112131415[[#This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7" t="str">
        <f>IF(Tabela8J56789101112131415[[#This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8" t="str">
        <f>IF(Tabela8J56789101112131415[[#This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9" t="str">
        <f>IF(Tabela8J56789101112131415[[#This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0" t="str">
        <f>IF(Tabela8J56789101112131415[[#This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1" t="str">
        <f>IF(Tabela8J56789101112131415[[#This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2" t="str">
        <f>IF(Tabela8J56789101112131415[[#This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3" t="str">
        <f>IF(Tabela8J56789101112131415[[#This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4" t="str">
        <f>IF(Tabela8J56789101112131415[[#This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5" t="str">
        <f>IF(Tabela8J56789101112131415[[#This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6" t="str">
        <f>IF(Tabela8J56789101112131415[[#This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7" t="str">
        <f>IF(Tabela8J56789101112131415[[#This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8" t="str">
        <f>IF(Tabela8J56789101112131415[[#This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9" t="str">
        <f>IF(Tabela8J56789101112131415[[#This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0" t="str">
        <f>IF(Tabela8J56789101112131415[[#This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1" t="str">
        <f>IF(Tabela8J56789101112131415[[#This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2" t="str">
        <f>IF(Tabela8J56789101112131415[[#This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3" t="str">
        <f>IF(Tabela8J56789101112131415[[#This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4" t="str">
        <f>IF(Tabela8J56789101112131415[[#This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5" t="str">
        <f>IF(Tabela8J56789101112131415[[#This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6" t="str">
        <f>IF(Tabela8J56789101112131415[[#This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7" t="str">
        <f>IF(Tabela8J56789101112131415[[#This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8" t="str">
        <f>IF(Tabela8J56789101112131415[[#This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 t="s">
        <v>27</v>
      </c>
      <c r="D29" s="12"/>
      <c r="E29" s="12"/>
      <c r="F29" s="12"/>
      <c r="G29" s="12"/>
      <c r="H29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9" t="str">
        <f>IF(Tabela8J56789101112131415[[#This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0" t="str">
        <f>IF(Tabela8J56789101112131415[[#This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 t="s">
        <v>27</v>
      </c>
      <c r="D31" s="12"/>
      <c r="E31" s="12"/>
      <c r="F31" s="12"/>
      <c r="G31" s="12"/>
      <c r="H31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1" t="str">
        <f>IF(Tabela8J56789101112131415[[#This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 t="s">
        <v>27</v>
      </c>
      <c r="D32" s="12"/>
      <c r="E32" s="12"/>
      <c r="F32" s="12"/>
      <c r="G32" s="12"/>
      <c r="H32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2" t="str">
        <f>IF(Tabela8J56789101112131415[[#This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 t="s">
        <v>27</v>
      </c>
      <c r="D33" s="12"/>
      <c r="E33" s="12"/>
      <c r="F33" s="12"/>
      <c r="G33" s="12"/>
      <c r="H33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3" t="str">
        <f>IF(Tabela8J56789101112131415[[#This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 t="s">
        <v>27</v>
      </c>
      <c r="D34" s="12"/>
      <c r="E34" s="12"/>
      <c r="F34" s="12"/>
      <c r="G34" s="12"/>
      <c r="H34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4" t="str">
        <f>IF(Tabela8J56789101112131415[[#This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 t="s">
        <v>27</v>
      </c>
      <c r="D35" s="12"/>
      <c r="E35" s="12"/>
      <c r="F35" s="12"/>
      <c r="G35" s="12"/>
      <c r="H35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5" t="str">
        <f>IF(Tabela8J56789101112131415[[#This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 t="s">
        <v>27</v>
      </c>
      <c r="D36" s="12"/>
      <c r="E36" s="12"/>
      <c r="F36" s="12"/>
      <c r="G36" s="12"/>
      <c r="H3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6" t="str">
        <f>IF(Tabela8J56789101112131415[[#This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 t="s">
        <v>27</v>
      </c>
      <c r="D37" s="12"/>
      <c r="E37" s="12"/>
      <c r="F37" s="12"/>
      <c r="G37" s="12"/>
      <c r="H37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7" t="str">
        <f>IF(Tabela8J56789101112131415[[#This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 t="s">
        <v>27</v>
      </c>
      <c r="D38" s="12"/>
      <c r="E38" s="12"/>
      <c r="F38" s="12"/>
      <c r="G38" s="12"/>
      <c r="H38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8" t="str">
        <f>IF(Tabela8J56789101112131415[[#This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 t="s">
        <v>27</v>
      </c>
      <c r="D39" s="12"/>
      <c r="E39" s="12"/>
      <c r="F39" s="12"/>
      <c r="G39" s="12"/>
      <c r="H39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9" t="str">
        <f>IF(Tabela8J56789101112131415[[#This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 t="s">
        <v>27</v>
      </c>
      <c r="D40" s="12"/>
      <c r="E40" s="12"/>
      <c r="F40" s="12"/>
      <c r="G40" s="12"/>
      <c r="H40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0" t="str">
        <f>IF(Tabela8J56789101112131415[[#This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 t="s">
        <v>27</v>
      </c>
      <c r="D41" s="12"/>
      <c r="E41" s="12"/>
      <c r="F41" s="12"/>
      <c r="G41" s="12"/>
      <c r="H41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1" t="str">
        <f>IF(Tabela8J56789101112131415[[#This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 t="s">
        <v>27</v>
      </c>
      <c r="D42" s="12"/>
      <c r="E42" s="12"/>
      <c r="F42" s="12"/>
      <c r="G42" s="12"/>
      <c r="H42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2" t="str">
        <f>IF(Tabela8J56789101112131415[[#This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 t="s">
        <v>27</v>
      </c>
      <c r="D43" s="12"/>
      <c r="E43" s="12"/>
      <c r="F43" s="12"/>
      <c r="G43" s="12"/>
      <c r="H43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3" t="str">
        <f>IF(Tabela8J56789101112131415[[#This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 t="s">
        <v>27</v>
      </c>
      <c r="D44" s="12"/>
      <c r="E44" s="12"/>
      <c r="F44" s="12"/>
      <c r="G44" s="12"/>
      <c r="H44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4" t="str">
        <f>IF(Tabela8J56789101112131415[[#This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 t="s">
        <v>27</v>
      </c>
      <c r="D45" s="12"/>
      <c r="E45" s="12"/>
      <c r="F45" s="12"/>
      <c r="G45" s="12"/>
      <c r="H45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5" t="str">
        <f>IF(Tabela8J56789101112131415[[#This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 t="s">
        <v>27</v>
      </c>
      <c r="D46" s="12"/>
      <c r="E46" s="12"/>
      <c r="F46" s="12"/>
      <c r="G46" s="12"/>
      <c r="H4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6" t="str">
        <f>IF(Tabela8J56789101112131415[[#This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SUBTOTAL(103,Tabela8J56789101112131415[NOME])</f>
        <v>41</v>
      </c>
    </row>
  </sheetData>
  <sheetProtection sheet="1" sort="0" autoFilter="0"/>
  <conditionalFormatting sqref="K6:L46">
    <cfRule type="containsText" dxfId="513" priority="1" operator="containsText" text="Não confirmado">
      <formula>NOT(ISERROR(SEARCH("Não confirmado",K6)))</formula>
    </cfRule>
    <cfRule type="containsText" dxfId="512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A1:AD47"/>
  <sheetViews>
    <sheetView showGridLines="0" showRowColHeaders="0" zoomScale="80" zoomScaleNormal="80" workbookViewId="0">
      <pane xSplit="2" ySplit="5" topLeftCell="F6" activePane="bottomRight" state="frozen"/>
      <selection pane="topRight" activeCell="H6" sqref="H6"/>
      <selection pane="bottomLeft" activeCell="H6" sqref="H6"/>
      <selection pane="bottomRight" activeCell="J15" sqref="J15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6">
        <v>12</v>
      </c>
      <c r="F2" s="21" t="str">
        <f>IF(H2=1,"DOMINGO",IF(H2=2,"SEGUNDA-FEIRA",IF(H2=3,"TERÇA-FEIRA",IF(H2=4,"QUARTA-FEIRA",IF(H2=5,"QUINTA-FEIRA",
IF(H2=6,"SEXTA-FEIRA",IF(H2=7,"SÁBADO","")))))))</f>
        <v>QUARTA-FEIRA</v>
      </c>
      <c r="G2" s="23">
        <f>DATE(Calendario!E5,Calendario!C5,E2)</f>
        <v>45028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6" t="str">
        <f>IF(Tabela8J567[[#This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Preços'!E23,IF(AND(Tabela8J567[[#This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7" t="str">
        <f>IF(Tabela8J567[[#This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Preços'!E24,IF(AND(Tabela8J567[[#This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8" t="str">
        <f>IF(Tabela8J567[[#This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30"/>
      <c r="E9" s="12"/>
      <c r="F9" s="12"/>
      <c r="G9" s="12"/>
      <c r="H9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Preços'!E25,IF(AND(Tabela8J567[[#This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9" t="str">
        <f>IF(Tabela8J567[[#This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Preços'!E26,IF(AND(Tabela8J567[[#This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0" t="str">
        <f>IF(Tabela8J567[[#This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50" t="s">
        <v>37</v>
      </c>
      <c r="D11" s="12">
        <v>22</v>
      </c>
      <c r="E11" s="12" t="s">
        <v>30</v>
      </c>
      <c r="F11" s="12" t="s">
        <v>38</v>
      </c>
      <c r="G11" s="12"/>
      <c r="H11" s="10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Preços'!E27,IF(AND(Tabela8J567[[#This Row],[EXAME]]="CORE BIOPSY",Tabela8J567[[#This Row],[CONVÊNIO]]="PARTICULAR"),'Tabela de Preços'!$C$23,IF(AND(Tabela8J567[[#This Row],[EXAME]]="CORE BIOPSY",Tabela8J567[[#This Row],[CONVÊNIO]]="SUS"),'Tabela de Preços'!$E$23,""))))))</f>
        <v>250</v>
      </c>
      <c r="I11" t="str">
        <f>IF(Tabela8J567[[#This Row],[EXAME]]&lt;&gt;"","Dra. Joizeanne","")</f>
        <v>Dra. Joizeanne</v>
      </c>
      <c r="J11" s="13">
        <v>65998127178</v>
      </c>
      <c r="K11" s="12" t="s">
        <v>32</v>
      </c>
      <c r="L11" s="12"/>
      <c r="M11" s="12"/>
    </row>
    <row r="12" spans="1:30">
      <c r="B12" s="8">
        <v>0.39583333333333298</v>
      </c>
      <c r="C12" s="12" t="s">
        <v>39</v>
      </c>
      <c r="D12" s="12">
        <v>43</v>
      </c>
      <c r="E12" s="12" t="s">
        <v>30</v>
      </c>
      <c r="F12" s="12" t="s">
        <v>31</v>
      </c>
      <c r="G12" s="12"/>
      <c r="H12" s="10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Preços'!E28,IF(AND(Tabela8J567[[#This Row],[EXAME]]="CORE BIOPSY",Tabela8J567[[#This Row],[CONVÊNIO]]="PARTICULAR"),'Tabela de Preços'!$C$23,IF(AND(Tabela8J567[[#This Row],[EXAME]]="CORE BIOPSY",Tabela8J567[[#This Row],[CONVÊNIO]]="SUS"),'Tabela de Preços'!$E$23,""))))))</f>
        <v>300</v>
      </c>
      <c r="I12" t="str">
        <f>IF(Tabela8J567[[#This Row],[EXAME]]&lt;&gt;"","Dra. Joizeanne","")</f>
        <v>Dra. Joizeanne</v>
      </c>
      <c r="J12" s="13">
        <v>66984166360</v>
      </c>
      <c r="K12" s="12" t="s">
        <v>32</v>
      </c>
      <c r="L12" s="12"/>
      <c r="M12" s="12"/>
    </row>
    <row r="13" spans="1:30" ht="16.5">
      <c r="B13" s="9">
        <v>0.40625</v>
      </c>
      <c r="C13" s="12" t="s">
        <v>40</v>
      </c>
      <c r="D13" s="12">
        <v>59</v>
      </c>
      <c r="E13" s="12" t="s">
        <v>30</v>
      </c>
      <c r="F13" s="12" t="s">
        <v>31</v>
      </c>
      <c r="G13" s="12"/>
      <c r="H13" s="10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Preços'!E29,IF(AND(Tabela8J567[[#This Row],[EXAME]]="CORE BIOPSY",Tabela8J567[[#This Row],[CONVÊNIO]]="PARTICULAR"),'Tabela de Preços'!$C$23,IF(AND(Tabela8J567[[#This Row],[EXAME]]="CORE BIOPSY",Tabela8J567[[#This Row],[CONVÊNIO]]="SUS"),'Tabela de Preços'!$E$23,""))))))</f>
        <v>300</v>
      </c>
      <c r="I13" t="str">
        <f>IF(Tabela8J567[[#This Row],[EXAME]]&lt;&gt;"","Dra. Joizeanne","")</f>
        <v>Dra. Joizeanne</v>
      </c>
      <c r="J13" s="28">
        <v>14997313922</v>
      </c>
      <c r="K13" s="12" t="s">
        <v>32</v>
      </c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Preços'!E30,IF(AND(Tabela8J567[[#This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4" t="str">
        <f>IF(Tabela8J567[[#This Row],[EXAME]]&lt;&gt;"","Dra. Joizeanne","")</f>
        <v/>
      </c>
      <c r="J14" s="13"/>
      <c r="K14" s="12"/>
      <c r="L14" s="12"/>
      <c r="M14" s="12"/>
    </row>
    <row r="15" spans="1:30" ht="16.5">
      <c r="B15" s="9">
        <v>0.42708333333333298</v>
      </c>
      <c r="C15" s="12" t="s">
        <v>41</v>
      </c>
      <c r="D15" s="12">
        <v>83</v>
      </c>
      <c r="E15" s="12" t="s">
        <v>34</v>
      </c>
      <c r="F15" s="12" t="s">
        <v>35</v>
      </c>
      <c r="G15" s="12"/>
      <c r="H15" s="10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Preços'!E31,IF(AND(Tabela8J567[[#This Row],[EXAME]]="CORE BIOPSY",Tabela8J567[[#This Row],[CONVÊNIO]]="PARTICULAR"),'Tabela de Preços'!$C$23,IF(AND(Tabela8J567[[#This Row],[EXAME]]="CORE BIOPSY",Tabela8J567[[#This Row],[CONVÊNIO]]="SUS"),'Tabela de Preços'!$E$23,""))))))</f>
        <v>800</v>
      </c>
      <c r="I15" t="str">
        <f>IF(Tabela8J567[[#This Row],[EXAME]]&lt;&gt;"","Dra. Joizeanne","")</f>
        <v>Dra. Joizeanne</v>
      </c>
      <c r="J15" s="28">
        <v>65998154820</v>
      </c>
      <c r="K15" s="12" t="s">
        <v>32</v>
      </c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6" t="str">
        <f>IF(Tabela8J567[[#This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42</v>
      </c>
      <c r="D17" s="12"/>
      <c r="E17" s="12"/>
      <c r="F17" s="12"/>
      <c r="G17" s="12"/>
      <c r="H17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Preços'!E33,IF(AND(Tabela8J567[[#This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7" t="str">
        <f>IF(Tabela8J567[[#This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42</v>
      </c>
      <c r="D18" s="12"/>
      <c r="E18" s="12"/>
      <c r="F18" s="12"/>
      <c r="G18" s="12"/>
      <c r="H18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Preços'!E34,IF(AND(Tabela8J567[[#This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8" t="str">
        <f>IF(Tabela8J567[[#This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42</v>
      </c>
      <c r="D19" s="12"/>
      <c r="E19" s="12"/>
      <c r="F19" s="12"/>
      <c r="G19" s="12"/>
      <c r="H19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Preços'!E35,IF(AND(Tabela8J567[[#This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9" t="str">
        <f>IF(Tabela8J567[[#This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42</v>
      </c>
      <c r="D20" s="12"/>
      <c r="E20" s="12"/>
      <c r="F20" s="12"/>
      <c r="G20" s="12"/>
      <c r="H20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Preços'!E36,IF(AND(Tabela8J567[[#This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0" t="str">
        <f>IF(Tabela8J567[[#This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42</v>
      </c>
      <c r="D21" s="12"/>
      <c r="E21" s="12"/>
      <c r="F21" s="12"/>
      <c r="G21" s="12"/>
      <c r="H21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Preços'!E37,IF(AND(Tabela8J567[[#This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1" t="str">
        <f>IF(Tabela8J567[[#This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 t="s">
        <v>42</v>
      </c>
      <c r="D22" s="12"/>
      <c r="E22" s="12"/>
      <c r="F22" s="12"/>
      <c r="G22" s="12"/>
      <c r="H22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Preços'!E38,IF(AND(Tabela8J567[[#This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2" t="str">
        <f>IF(Tabela8J567[[#This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42</v>
      </c>
      <c r="D23" s="12"/>
      <c r="E23" s="12"/>
      <c r="F23" s="12"/>
      <c r="G23" s="12"/>
      <c r="H23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Preços'!E39,IF(AND(Tabela8J567[[#This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3" t="str">
        <f>IF(Tabela8J567[[#This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42</v>
      </c>
      <c r="D24" s="12"/>
      <c r="E24" s="12"/>
      <c r="F24" s="12"/>
      <c r="G24" s="12"/>
      <c r="H24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Preços'!E40,IF(AND(Tabela8J567[[#This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4" t="str">
        <f>IF(Tabela8J567[[#This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 t="s">
        <v>42</v>
      </c>
      <c r="D25" s="12"/>
      <c r="E25" s="12"/>
      <c r="F25" s="12"/>
      <c r="G25" s="12"/>
      <c r="H25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Preços'!E41,IF(AND(Tabela8J567[[#This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5" t="str">
        <f>IF(Tabela8J567[[#This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42</v>
      </c>
      <c r="D26" s="12"/>
      <c r="E26" s="12"/>
      <c r="F26" s="12"/>
      <c r="G26" s="12"/>
      <c r="H2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6" t="str">
        <f>IF(Tabela8J567[[#This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42</v>
      </c>
      <c r="D27" s="12"/>
      <c r="E27" s="12"/>
      <c r="F27" s="12"/>
      <c r="G27" s="12"/>
      <c r="H27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Preços'!E43,IF(AND(Tabela8J567[[#This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7" t="str">
        <f>IF(Tabela8J567[[#This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 t="s">
        <v>42</v>
      </c>
      <c r="D28" s="12"/>
      <c r="E28" s="12"/>
      <c r="F28" s="12"/>
      <c r="G28" s="12"/>
      <c r="H28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Preços'!E44,IF(AND(Tabela8J567[[#This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8" t="str">
        <f>IF(Tabela8J567[[#This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 t="s">
        <v>42</v>
      </c>
      <c r="D29" s="12"/>
      <c r="E29" s="12"/>
      <c r="F29" s="12"/>
      <c r="G29" s="12"/>
      <c r="H29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Preços'!E45,IF(AND(Tabela8J567[[#This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9" t="str">
        <f>IF(Tabela8J567[[#This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Preços'!E46,IF(AND(Tabela8J567[[#This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0" t="str">
        <f>IF(Tabela8J567[[#This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Preços'!E47,IF(AND(Tabela8J567[[#This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1" t="str">
        <f>IF(Tabela8J567[[#This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Preços'!E48,IF(AND(Tabela8J567[[#This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2" t="str">
        <f>IF(Tabela8J567[[#This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Preços'!E49,IF(AND(Tabela8J567[[#This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3" t="str">
        <f>IF(Tabela8J567[[#This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Preços'!E50,IF(AND(Tabela8J567[[#This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4" t="str">
        <f>IF(Tabela8J567[[#This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Preços'!E51,IF(AND(Tabela8J567[[#This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5" t="str">
        <f>IF(Tabela8J567[[#This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6" t="str">
        <f>IF(Tabela8J567[[#This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Preços'!E53,IF(AND(Tabela8J567[[#This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7" t="str">
        <f>IF(Tabela8J567[[#This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Preços'!E54,IF(AND(Tabela8J567[[#This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8" t="str">
        <f>IF(Tabela8J567[[#This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Preços'!E55,IF(AND(Tabela8J567[[#This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9" t="str">
        <f>IF(Tabela8J567[[#This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Preços'!E56,IF(AND(Tabela8J567[[#This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0" t="str">
        <f>IF(Tabela8J567[[#This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Preços'!E57,IF(AND(Tabela8J567[[#This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1" t="str">
        <f>IF(Tabela8J567[[#This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Preços'!E58,IF(AND(Tabela8J567[[#This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2" t="str">
        <f>IF(Tabela8J567[[#This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Preços'!E59,IF(AND(Tabela8J567[[#This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3" t="str">
        <f>IF(Tabela8J567[[#This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Preços'!E60,IF(AND(Tabela8J567[[#This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4" t="str">
        <f>IF(Tabela8J567[[#This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Preços'!E61,IF(AND(Tabela8J567[[#This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5" t="str">
        <f>IF(Tabela8J567[[#This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6" t="str">
        <f>IF(Tabela8J567[[#This Row],[EXAME]]&lt;&gt;"","Dra. Joizeanne","")</f>
        <v/>
      </c>
      <c r="J46" s="13"/>
      <c r="K46" s="12"/>
      <c r="L46" s="12"/>
      <c r="M46" s="12"/>
    </row>
    <row r="47" spans="2:13">
      <c r="C47">
        <f>SUBTOTAL(103,Tabela8J567[NOME])</f>
        <v>18</v>
      </c>
    </row>
  </sheetData>
  <sheetProtection sheet="1" sort="0" autoFilter="0"/>
  <conditionalFormatting sqref="K6:L46">
    <cfRule type="containsText" dxfId="498" priority="1" operator="containsText" text="Não confirmado">
      <formula>NOT(ISERROR(SEARCH("Não confirmado",K6)))</formula>
    </cfRule>
    <cfRule type="containsText" dxfId="497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42</vt:i4>
      </vt:variant>
      <vt:variant>
        <vt:lpstr>Intervalos nomeados</vt:lpstr>
      </vt:variant>
      <vt:variant>
        <vt:i4>1</vt:i4>
      </vt:variant>
    </vt:vector>
  </HeadingPairs>
  <TitlesOfParts>
    <vt:vector size="43" baseType="lpstr">
      <vt:lpstr>Calendario</vt:lpstr>
      <vt:lpstr>3J</vt:lpstr>
      <vt:lpstr>4J</vt:lpstr>
      <vt:lpstr>5J</vt:lpstr>
      <vt:lpstr>6J</vt:lpstr>
      <vt:lpstr>7J</vt:lpstr>
      <vt:lpstr>11J</vt:lpstr>
      <vt:lpstr>10J</vt:lpstr>
      <vt:lpstr>12J</vt:lpstr>
      <vt:lpstr>13J</vt:lpstr>
      <vt:lpstr>14J</vt:lpstr>
      <vt:lpstr>17J</vt:lpstr>
      <vt:lpstr>18J</vt:lpstr>
      <vt:lpstr>19J</vt:lpstr>
      <vt:lpstr>20J</vt:lpstr>
      <vt:lpstr>21J</vt:lpstr>
      <vt:lpstr>25J</vt:lpstr>
      <vt:lpstr>24J</vt:lpstr>
      <vt:lpstr>26J</vt:lpstr>
      <vt:lpstr>27J</vt:lpstr>
      <vt:lpstr>4I</vt:lpstr>
      <vt:lpstr>28J</vt:lpstr>
      <vt:lpstr>3I</vt:lpstr>
      <vt:lpstr>5I</vt:lpstr>
      <vt:lpstr>6I</vt:lpstr>
      <vt:lpstr>7I</vt:lpstr>
      <vt:lpstr>10I</vt:lpstr>
      <vt:lpstr>11I</vt:lpstr>
      <vt:lpstr>12I</vt:lpstr>
      <vt:lpstr>13I</vt:lpstr>
      <vt:lpstr>14I</vt:lpstr>
      <vt:lpstr>17I</vt:lpstr>
      <vt:lpstr>18I</vt:lpstr>
      <vt:lpstr>19I</vt:lpstr>
      <vt:lpstr>20I</vt:lpstr>
      <vt:lpstr>21I</vt:lpstr>
      <vt:lpstr>24I</vt:lpstr>
      <vt:lpstr>25I</vt:lpstr>
      <vt:lpstr>26I</vt:lpstr>
      <vt:lpstr>27I</vt:lpstr>
      <vt:lpstr>28I</vt:lpstr>
      <vt:lpstr>Tabela de Preços</vt:lpstr>
      <vt:lpstr>Calendario!calendario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 laete</dc:creator>
  <cp:keywords/>
  <dc:description/>
  <cp:lastModifiedBy>pc</cp:lastModifiedBy>
  <cp:revision/>
  <dcterms:created xsi:type="dcterms:W3CDTF">2015-06-05T18:19:34Z</dcterms:created>
  <dcterms:modified xsi:type="dcterms:W3CDTF">2023-04-19T21:21:45Z</dcterms:modified>
  <cp:category/>
  <cp:contentStatus/>
</cp:coreProperties>
</file>