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drawings/drawing5.xml" ContentType="application/vnd.openxmlformats-officedocument.drawing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xl/drawings/drawing14.xml" ContentType="application/vnd.openxmlformats-officedocument.drawing+xml"/>
  <Override PartName="/xl/tables/table13.xml" ContentType="application/vnd.openxmlformats-officedocument.spreadsheetml.table+xml"/>
  <Override PartName="/xl/drawings/drawing15.xml" ContentType="application/vnd.openxmlformats-officedocument.drawing+xml"/>
  <Override PartName="/xl/tables/table14.xml" ContentType="application/vnd.openxmlformats-officedocument.spreadsheetml.table+xml"/>
  <Override PartName="/xl/drawings/drawing16.xml" ContentType="application/vnd.openxmlformats-officedocument.drawing+xml"/>
  <Override PartName="/xl/tables/table15.xml" ContentType="application/vnd.openxmlformats-officedocument.spreadsheetml.table+xml"/>
  <Override PartName="/xl/drawings/drawing17.xml" ContentType="application/vnd.openxmlformats-officedocument.drawing+xml"/>
  <Override PartName="/xl/tables/table16.xml" ContentType="application/vnd.openxmlformats-officedocument.spreadsheetml.table+xml"/>
  <Override PartName="/xl/drawings/drawing18.xml" ContentType="application/vnd.openxmlformats-officedocument.drawing+xml"/>
  <Override PartName="/xl/tables/table17.xml" ContentType="application/vnd.openxmlformats-officedocument.spreadsheetml.table+xml"/>
  <Override PartName="/xl/drawings/drawing19.xml" ContentType="application/vnd.openxmlformats-officedocument.drawing+xml"/>
  <Override PartName="/xl/tables/table18.xml" ContentType="application/vnd.openxmlformats-officedocument.spreadsheetml.table+xml"/>
  <Override PartName="/xl/drawings/drawing20.xml" ContentType="application/vnd.openxmlformats-officedocument.drawing+xml"/>
  <Override PartName="/xl/tables/table19.xml" ContentType="application/vnd.openxmlformats-officedocument.spreadsheetml.table+xml"/>
  <Override PartName="/xl/drawings/drawing21.xml" ContentType="application/vnd.openxmlformats-officedocument.drawing+xml"/>
  <Override PartName="/xl/tables/table20.xml" ContentType="application/vnd.openxmlformats-officedocument.spreadsheetml.table+xml"/>
  <Override PartName="/xl/drawings/drawing22.xml" ContentType="application/vnd.openxmlformats-officedocument.drawing+xml"/>
  <Override PartName="/xl/tables/table21.xml" ContentType="application/vnd.openxmlformats-officedocument.spreadsheetml.table+xml"/>
  <Override PartName="/xl/drawings/drawing23.xml" ContentType="application/vnd.openxmlformats-officedocument.drawing+xml"/>
  <Override PartName="/xl/tables/table22.xml" ContentType="application/vnd.openxmlformats-officedocument.spreadsheetml.table+xml"/>
  <Override PartName="/xl/drawings/drawing24.xml" ContentType="application/vnd.openxmlformats-officedocument.drawing+xml"/>
  <Override PartName="/xl/tables/table23.xml" ContentType="application/vnd.openxmlformats-officedocument.spreadsheetml.table+xml"/>
  <Override PartName="/xl/drawings/drawing25.xml" ContentType="application/vnd.openxmlformats-officedocument.drawing+xml"/>
  <Override PartName="/xl/tables/table24.xml" ContentType="application/vnd.openxmlformats-officedocument.spreadsheetml.table+xml"/>
  <Override PartName="/xl/drawings/drawing26.xml" ContentType="application/vnd.openxmlformats-officedocument.drawing+xml"/>
  <Override PartName="/xl/tables/table25.xml" ContentType="application/vnd.openxmlformats-officedocument.spreadsheetml.table+xml"/>
  <Override PartName="/xl/drawings/drawing27.xml" ContentType="application/vnd.openxmlformats-officedocument.drawing+xml"/>
  <Override PartName="/xl/tables/table26.xml" ContentType="application/vnd.openxmlformats-officedocument.spreadsheetml.table+xml"/>
  <Override PartName="/xl/drawings/drawing28.xml" ContentType="application/vnd.openxmlformats-officedocument.drawing+xml"/>
  <Override PartName="/xl/tables/table27.xml" ContentType="application/vnd.openxmlformats-officedocument.spreadsheetml.table+xml"/>
  <Override PartName="/xl/drawings/drawing29.xml" ContentType="application/vnd.openxmlformats-officedocument.drawing+xml"/>
  <Override PartName="/xl/tables/table28.xml" ContentType="application/vnd.openxmlformats-officedocument.spreadsheetml.table+xml"/>
  <Override PartName="/xl/drawings/drawing30.xml" ContentType="application/vnd.openxmlformats-officedocument.drawing+xml"/>
  <Override PartName="/xl/tables/table29.xml" ContentType="application/vnd.openxmlformats-officedocument.spreadsheetml.table+xml"/>
  <Override PartName="/xl/drawings/drawing31.xml" ContentType="application/vnd.openxmlformats-officedocument.drawing+xml"/>
  <Override PartName="/xl/tables/table30.xml" ContentType="application/vnd.openxmlformats-officedocument.spreadsheetml.table+xml"/>
  <Override PartName="/xl/drawings/drawing32.xml" ContentType="application/vnd.openxmlformats-officedocument.drawing+xml"/>
  <Override PartName="/xl/tables/table31.xml" ContentType="application/vnd.openxmlformats-officedocument.spreadsheetml.table+xml"/>
  <Override PartName="/xl/drawings/drawing33.xml" ContentType="application/vnd.openxmlformats-officedocument.drawing+xml"/>
  <Override PartName="/xl/tables/table32.xml" ContentType="application/vnd.openxmlformats-officedocument.spreadsheetml.table+xml"/>
  <Override PartName="/xl/drawings/drawing34.xml" ContentType="application/vnd.openxmlformats-officedocument.drawing+xml"/>
  <Override PartName="/xl/tables/table33.xml" ContentType="application/vnd.openxmlformats-officedocument.spreadsheetml.table+xml"/>
  <Override PartName="/xl/drawings/drawing35.xml" ContentType="application/vnd.openxmlformats-officedocument.drawing+xml"/>
  <Override PartName="/xl/tables/table34.xml" ContentType="application/vnd.openxmlformats-officedocument.spreadsheetml.table+xml"/>
  <Override PartName="/xl/drawings/drawing36.xml" ContentType="application/vnd.openxmlformats-officedocument.drawing+xml"/>
  <Override PartName="/xl/tables/table35.xml" ContentType="application/vnd.openxmlformats-officedocument.spreadsheetml.table+xml"/>
  <Override PartName="/xl/drawings/drawing37.xml" ContentType="application/vnd.openxmlformats-officedocument.drawing+xml"/>
  <Override PartName="/xl/tables/table36.xml" ContentType="application/vnd.openxmlformats-officedocument.spreadsheetml.table+xml"/>
  <Override PartName="/xl/drawings/drawing38.xml" ContentType="application/vnd.openxmlformats-officedocument.drawing+xml"/>
  <Override PartName="/xl/tables/table37.xml" ContentType="application/vnd.openxmlformats-officedocument.spreadsheetml.table+xml"/>
  <Override PartName="/xl/drawings/drawing39.xml" ContentType="application/vnd.openxmlformats-officedocument.drawing+xml"/>
  <Override PartName="/xl/tables/table38.xml" ContentType="application/vnd.openxmlformats-officedocument.spreadsheetml.table+xml"/>
  <Override PartName="/xl/drawings/drawing40.xml" ContentType="application/vnd.openxmlformats-officedocument.drawing+xml"/>
  <Override PartName="/xl/tables/table39.xml" ContentType="application/vnd.openxmlformats-officedocument.spreadsheetml.table+xml"/>
  <Override PartName="/xl/drawings/drawing41.xml" ContentType="application/vnd.openxmlformats-officedocument.drawing+xml"/>
  <Override PartName="/xl/tables/table40.xml" ContentType="application/vnd.openxmlformats-officedocument.spreadsheetml.table+xml"/>
  <Override PartName="/xl/drawings/drawing42.xml" ContentType="application/vnd.openxmlformats-officedocument.drawing+xml"/>
  <Override PartName="/xl/tables/table41.xml" ContentType="application/vnd.openxmlformats-officedocument.spreadsheetml.table+xml"/>
  <Override PartName="/xl/drawings/drawing43.xml" ContentType="application/vnd.openxmlformats-officedocument.drawing+xml"/>
  <Override PartName="/xl/tables/table42.xml" ContentType="application/vnd.openxmlformats-officedocument.spreadsheetml.table+xml"/>
  <Override PartName="/xl/drawings/drawing44.xml" ContentType="application/vnd.openxmlformats-officedocument.drawing+xml"/>
  <Override PartName="/xl/tables/table4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codeName="EstaPastaDeTrabalho"/>
  <mc:AlternateContent xmlns:mc="http://schemas.openxmlformats.org/markup-compatibility/2006">
    <mc:Choice Requires="x15">
      <x15ac:absPath xmlns:x15ac="http://schemas.microsoft.com/office/spreadsheetml/2010/11/ac" url="D:\MAC\MAC\Vitor\agendas\2023\"/>
    </mc:Choice>
  </mc:AlternateContent>
  <xr:revisionPtr revIDLastSave="0" documentId="13_ncr:1_{D50F0AA1-D24B-469D-982E-E8C379E438A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alendario" sheetId="1" r:id="rId1"/>
    <sheet name="3J" sheetId="71" r:id="rId2"/>
    <sheet name="4J" sheetId="69" r:id="rId3"/>
    <sheet name="5J" sheetId="72" r:id="rId4"/>
    <sheet name="6J" sheetId="73" r:id="rId5"/>
    <sheet name="7J" sheetId="35" r:id="rId6"/>
    <sheet name="10J" sheetId="45" r:id="rId7"/>
    <sheet name="11J" sheetId="37" r:id="rId8"/>
    <sheet name="12J" sheetId="46" r:id="rId9"/>
    <sheet name="13J" sheetId="47" r:id="rId10"/>
    <sheet name="14J" sheetId="49" r:id="rId11"/>
    <sheet name="17J" sheetId="36" r:id="rId12"/>
    <sheet name="18J" sheetId="48" r:id="rId13"/>
    <sheet name="19J" sheetId="50" r:id="rId14"/>
    <sheet name="20J" sheetId="66" r:id="rId15"/>
    <sheet name="21J" sheetId="40" r:id="rId16"/>
    <sheet name="24J" sheetId="38" r:id="rId17"/>
    <sheet name="25J" sheetId="39" r:id="rId18"/>
    <sheet name="26J" sheetId="41" r:id="rId19"/>
    <sheet name="27J" sheetId="42" r:id="rId20"/>
    <sheet name="28J" sheetId="81" r:id="rId21"/>
    <sheet name="31J" sheetId="82" r:id="rId22"/>
    <sheet name="3I" sheetId="78" r:id="rId23"/>
    <sheet name="4I" sheetId="76" r:id="rId24"/>
    <sheet name="5I" sheetId="77" r:id="rId25"/>
    <sheet name="6I" sheetId="79" r:id="rId26"/>
    <sheet name="7I" sheetId="80" r:id="rId27"/>
    <sheet name="10I" sheetId="53" r:id="rId28"/>
    <sheet name="11I" sheetId="51" r:id="rId29"/>
    <sheet name="12I" sheetId="52" r:id="rId30"/>
    <sheet name="13I" sheetId="54" r:id="rId31"/>
    <sheet name="14I" sheetId="55" r:id="rId32"/>
    <sheet name="17I" sheetId="58" r:id="rId33"/>
    <sheet name="18I" sheetId="56" r:id="rId34"/>
    <sheet name="19I" sheetId="57" r:id="rId35"/>
    <sheet name="20I" sheetId="59" r:id="rId36"/>
    <sheet name="21I" sheetId="60" r:id="rId37"/>
    <sheet name="24I" sheetId="63" r:id="rId38"/>
    <sheet name="25I" sheetId="61" r:id="rId39"/>
    <sheet name="26I" sheetId="62" r:id="rId40"/>
    <sheet name="27I" sheetId="64" r:id="rId41"/>
    <sheet name="28I" sheetId="65" r:id="rId42"/>
    <sheet name="31I" sheetId="83" r:id="rId43"/>
    <sheet name="Tabela de Preços" sheetId="33" state="hidden" r:id="rId44"/>
  </sheets>
  <definedNames>
    <definedName name="_xlnm._FilterDatabase" localSheetId="27" hidden="1">'10I'!$C$5:$N$5</definedName>
    <definedName name="_xlnm._FilterDatabase" localSheetId="6" hidden="1">'10J'!$C$5:$N$5</definedName>
    <definedName name="_xlnm._FilterDatabase" localSheetId="28" hidden="1">'11I'!$C$5:$N$5</definedName>
    <definedName name="_xlnm._FilterDatabase" localSheetId="7" hidden="1">'11J'!$C$5:$N$5</definedName>
    <definedName name="_xlnm._FilterDatabase" localSheetId="29" hidden="1">'12I'!$C$5:$N$5</definedName>
    <definedName name="_xlnm._FilterDatabase" localSheetId="8" hidden="1">'12J'!$C$5:$N$5</definedName>
    <definedName name="_xlnm._FilterDatabase" localSheetId="30" hidden="1">'13I'!$C$5:$N$5</definedName>
    <definedName name="_xlnm._FilterDatabase" localSheetId="9" hidden="1">'13J'!$C$5:$N$5</definedName>
    <definedName name="_xlnm._FilterDatabase" localSheetId="31" hidden="1">'14I'!$C$5:$N$5</definedName>
    <definedName name="_xlnm._FilterDatabase" localSheetId="10" hidden="1">'14J'!$C$5:$N$5</definedName>
    <definedName name="_xlnm._FilterDatabase" localSheetId="32" hidden="1">'17I'!$C$5:$N$5</definedName>
    <definedName name="_xlnm._FilterDatabase" localSheetId="11" hidden="1">'17J'!$C$5:$N$5</definedName>
    <definedName name="_xlnm._FilterDatabase" localSheetId="33" hidden="1">'18I'!$C$5:$N$5</definedName>
    <definedName name="_xlnm._FilterDatabase" localSheetId="12" hidden="1">'18J'!$C$5:$N$5</definedName>
    <definedName name="_xlnm._FilterDatabase" localSheetId="34" hidden="1">'19I'!$C$5:$N$5</definedName>
    <definedName name="_xlnm._FilterDatabase" localSheetId="13" hidden="1">'19J'!$C$5:$N$5</definedName>
    <definedName name="_xlnm._FilterDatabase" localSheetId="35" hidden="1">'20I'!$C$5:$N$5</definedName>
    <definedName name="_xlnm._FilterDatabase" localSheetId="14" hidden="1">'20J'!$C$5:$N$5</definedName>
    <definedName name="_xlnm._FilterDatabase" localSheetId="36" hidden="1">'21I'!$C$5:$N$5</definedName>
    <definedName name="_xlnm._FilterDatabase" localSheetId="15" hidden="1">'21J'!$C$5:$N$5</definedName>
    <definedName name="_xlnm._FilterDatabase" localSheetId="37" hidden="1">'24I'!$C$5:$N$5</definedName>
    <definedName name="_xlnm._FilterDatabase" localSheetId="16" hidden="1">'24J'!$C$5:$N$5</definedName>
    <definedName name="_xlnm._FilterDatabase" localSheetId="38" hidden="1">'25I'!$C$5:$N$5</definedName>
    <definedName name="_xlnm._FilterDatabase" localSheetId="17" hidden="1">'25J'!$C$5:$N$5</definedName>
    <definedName name="_xlnm._FilterDatabase" localSheetId="39" hidden="1">'26I'!$C$5:$N$5</definedName>
    <definedName name="_xlnm._FilterDatabase" localSheetId="18" hidden="1">'26J'!$C$5:$N$5</definedName>
    <definedName name="_xlnm._FilterDatabase" localSheetId="40" hidden="1">'27I'!$C$5:$N$5</definedName>
    <definedName name="_xlnm._FilterDatabase" localSheetId="19" hidden="1">'27J'!$C$5:$N$5</definedName>
    <definedName name="_xlnm._FilterDatabase" localSheetId="41" hidden="1">'28I'!$C$5:$N$5</definedName>
    <definedName name="_xlnm._FilterDatabase" localSheetId="20" hidden="1">'28J'!$C$5:$N$5</definedName>
    <definedName name="_xlnm._FilterDatabase" localSheetId="42" hidden="1">'31I'!$C$5:$N$5</definedName>
    <definedName name="_xlnm._FilterDatabase" localSheetId="21" hidden="1">'31J'!$C$5:$N$5</definedName>
    <definedName name="_xlnm._FilterDatabase" localSheetId="22" hidden="1">'3I'!$C$5:$N$5</definedName>
    <definedName name="_xlnm._FilterDatabase" localSheetId="1" hidden="1">'3J'!$C$5:$N$5</definedName>
    <definedName name="_xlnm._FilterDatabase" localSheetId="23" hidden="1">'4I'!$C$5:$N$5</definedName>
    <definedName name="_xlnm._FilterDatabase" localSheetId="2" hidden="1">'4J'!$C$5:$N$5</definedName>
    <definedName name="_xlnm._FilterDatabase" localSheetId="24" hidden="1">'5I'!$C$5:$N$5</definedName>
    <definedName name="_xlnm._FilterDatabase" localSheetId="3" hidden="1">'5J'!$C$5:$N$5</definedName>
    <definedName name="_xlnm._FilterDatabase" localSheetId="25" hidden="1">'6I'!$C$5:$N$5</definedName>
    <definedName name="_xlnm._FilterDatabase" localSheetId="4" hidden="1">'6J'!$C$5:$N$5</definedName>
    <definedName name="_xlnm._FilterDatabase" localSheetId="26" hidden="1">'7I'!$C$5:$N$5</definedName>
    <definedName name="_xlnm._FilterDatabase" localSheetId="5" hidden="1">'7J'!$C$5:$N$5</definedName>
    <definedName name="calendario" localSheetId="0">Calendario!$A$1:$P$34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1" i="1"/>
  <c r="H7" i="83"/>
  <c r="H8" i="83"/>
  <c r="H9" i="83"/>
  <c r="H10" i="83"/>
  <c r="H11" i="83"/>
  <c r="H12" i="83"/>
  <c r="H13" i="83"/>
  <c r="H14" i="83"/>
  <c r="H15" i="83"/>
  <c r="H16" i="83"/>
  <c r="H17" i="83"/>
  <c r="H18" i="83"/>
  <c r="H19" i="83"/>
  <c r="H20" i="83"/>
  <c r="H21" i="83"/>
  <c r="H22" i="83"/>
  <c r="H23" i="83"/>
  <c r="H24" i="83"/>
  <c r="H25" i="83"/>
  <c r="H26" i="83"/>
  <c r="H27" i="83"/>
  <c r="H28" i="83"/>
  <c r="H29" i="83"/>
  <c r="H30" i="83"/>
  <c r="H31" i="83"/>
  <c r="H32" i="83"/>
  <c r="H33" i="83"/>
  <c r="H34" i="83"/>
  <c r="H35" i="83"/>
  <c r="H36" i="83"/>
  <c r="H37" i="83"/>
  <c r="H38" i="83"/>
  <c r="H39" i="83"/>
  <c r="H40" i="83"/>
  <c r="H41" i="83"/>
  <c r="H42" i="83"/>
  <c r="H43" i="83"/>
  <c r="H44" i="83"/>
  <c r="H45" i="83"/>
  <c r="H46" i="83"/>
  <c r="H6" i="83"/>
  <c r="H7" i="65"/>
  <c r="H8" i="65"/>
  <c r="H9" i="65"/>
  <c r="H10" i="65"/>
  <c r="H11" i="65"/>
  <c r="H12" i="65"/>
  <c r="H13" i="65"/>
  <c r="H14" i="65"/>
  <c r="H15" i="65"/>
  <c r="H16" i="65"/>
  <c r="H17" i="65"/>
  <c r="H18" i="65"/>
  <c r="H19" i="65"/>
  <c r="H20" i="65"/>
  <c r="H21" i="65"/>
  <c r="H22" i="65"/>
  <c r="H23" i="65"/>
  <c r="H24" i="65"/>
  <c r="H25" i="65"/>
  <c r="H26" i="65"/>
  <c r="H27" i="65"/>
  <c r="H28" i="65"/>
  <c r="H29" i="65"/>
  <c r="H30" i="65"/>
  <c r="H31" i="65"/>
  <c r="H32" i="65"/>
  <c r="H33" i="65"/>
  <c r="H34" i="65"/>
  <c r="H35" i="65"/>
  <c r="H36" i="65"/>
  <c r="H37" i="65"/>
  <c r="H38" i="65"/>
  <c r="H39" i="65"/>
  <c r="H40" i="65"/>
  <c r="H41" i="65"/>
  <c r="H42" i="65"/>
  <c r="H43" i="65"/>
  <c r="H44" i="65"/>
  <c r="H45" i="65"/>
  <c r="H46" i="65"/>
  <c r="H6" i="65"/>
  <c r="H7" i="64"/>
  <c r="H8" i="64"/>
  <c r="H9" i="64"/>
  <c r="H10" i="64"/>
  <c r="H11" i="64"/>
  <c r="H12" i="64"/>
  <c r="H13" i="64"/>
  <c r="H14" i="64"/>
  <c r="H15" i="64"/>
  <c r="H16" i="64"/>
  <c r="H17" i="64"/>
  <c r="H18" i="64"/>
  <c r="H19" i="64"/>
  <c r="H20" i="64"/>
  <c r="H21" i="64"/>
  <c r="H22" i="64"/>
  <c r="H23" i="64"/>
  <c r="H24" i="64"/>
  <c r="H25" i="64"/>
  <c r="H26" i="64"/>
  <c r="H27" i="64"/>
  <c r="H28" i="64"/>
  <c r="H29" i="64"/>
  <c r="H30" i="64"/>
  <c r="H31" i="64"/>
  <c r="H32" i="64"/>
  <c r="H33" i="64"/>
  <c r="H34" i="64"/>
  <c r="H35" i="64"/>
  <c r="H36" i="64"/>
  <c r="H37" i="64"/>
  <c r="H38" i="64"/>
  <c r="H39" i="64"/>
  <c r="H40" i="64"/>
  <c r="H41" i="64"/>
  <c r="H42" i="64"/>
  <c r="H43" i="64"/>
  <c r="H44" i="64"/>
  <c r="H45" i="64"/>
  <c r="H46" i="64"/>
  <c r="H6" i="64"/>
  <c r="H7" i="62"/>
  <c r="H8" i="62"/>
  <c r="H9" i="62"/>
  <c r="H10" i="62"/>
  <c r="H11" i="62"/>
  <c r="H12" i="62"/>
  <c r="H13" i="62"/>
  <c r="H14" i="62"/>
  <c r="H15" i="62"/>
  <c r="H16" i="62"/>
  <c r="H17" i="62"/>
  <c r="H18" i="62"/>
  <c r="H19" i="62"/>
  <c r="H20" i="62"/>
  <c r="H21" i="62"/>
  <c r="H22" i="62"/>
  <c r="H23" i="62"/>
  <c r="H24" i="62"/>
  <c r="H25" i="62"/>
  <c r="H26" i="62"/>
  <c r="H27" i="62"/>
  <c r="H28" i="62"/>
  <c r="H29" i="62"/>
  <c r="H30" i="62"/>
  <c r="H31" i="62"/>
  <c r="H32" i="62"/>
  <c r="H33" i="62"/>
  <c r="H34" i="62"/>
  <c r="H35" i="62"/>
  <c r="H36" i="62"/>
  <c r="H37" i="62"/>
  <c r="H38" i="62"/>
  <c r="H39" i="62"/>
  <c r="H40" i="62"/>
  <c r="H41" i="62"/>
  <c r="H42" i="62"/>
  <c r="H43" i="62"/>
  <c r="H44" i="62"/>
  <c r="H45" i="62"/>
  <c r="H46" i="62"/>
  <c r="H6" i="62"/>
  <c r="H7" i="61"/>
  <c r="H8" i="61"/>
  <c r="H9" i="61"/>
  <c r="H10" i="61"/>
  <c r="H11" i="61"/>
  <c r="H12" i="61"/>
  <c r="H13" i="61"/>
  <c r="H14" i="61"/>
  <c r="H15" i="61"/>
  <c r="H16" i="61"/>
  <c r="H17" i="61"/>
  <c r="H18" i="61"/>
  <c r="H19" i="61"/>
  <c r="H20" i="61"/>
  <c r="H21" i="61"/>
  <c r="H22" i="61"/>
  <c r="H23" i="61"/>
  <c r="H24" i="61"/>
  <c r="H25" i="61"/>
  <c r="H26" i="61"/>
  <c r="H27" i="61"/>
  <c r="H28" i="61"/>
  <c r="H29" i="61"/>
  <c r="H30" i="61"/>
  <c r="H31" i="61"/>
  <c r="H32" i="61"/>
  <c r="H33" i="61"/>
  <c r="H34" i="61"/>
  <c r="H35" i="61"/>
  <c r="H36" i="61"/>
  <c r="H37" i="61"/>
  <c r="H38" i="61"/>
  <c r="H39" i="61"/>
  <c r="H40" i="61"/>
  <c r="H41" i="61"/>
  <c r="H42" i="61"/>
  <c r="H43" i="61"/>
  <c r="H44" i="61"/>
  <c r="H45" i="61"/>
  <c r="H46" i="61"/>
  <c r="H6" i="61"/>
  <c r="H7" i="63"/>
  <c r="H8" i="63"/>
  <c r="H9" i="63"/>
  <c r="H10" i="63"/>
  <c r="H11" i="63"/>
  <c r="H12" i="63"/>
  <c r="H13" i="63"/>
  <c r="H14" i="63"/>
  <c r="H15" i="63"/>
  <c r="H16" i="63"/>
  <c r="H17" i="63"/>
  <c r="H18" i="63"/>
  <c r="H19" i="63"/>
  <c r="H20" i="63"/>
  <c r="H21" i="63"/>
  <c r="H22" i="63"/>
  <c r="H23" i="63"/>
  <c r="H24" i="63"/>
  <c r="H25" i="63"/>
  <c r="H26" i="63"/>
  <c r="H27" i="63"/>
  <c r="H28" i="63"/>
  <c r="H29" i="63"/>
  <c r="H30" i="63"/>
  <c r="H31" i="63"/>
  <c r="H32" i="63"/>
  <c r="H33" i="63"/>
  <c r="H34" i="63"/>
  <c r="H35" i="63"/>
  <c r="H36" i="63"/>
  <c r="H37" i="63"/>
  <c r="H38" i="63"/>
  <c r="H39" i="63"/>
  <c r="H40" i="63"/>
  <c r="H41" i="63"/>
  <c r="H42" i="63"/>
  <c r="H43" i="63"/>
  <c r="H44" i="63"/>
  <c r="H45" i="63"/>
  <c r="H46" i="63"/>
  <c r="H6" i="63"/>
  <c r="H7" i="60"/>
  <c r="H8" i="60"/>
  <c r="H9" i="60"/>
  <c r="H10" i="60"/>
  <c r="H11" i="60"/>
  <c r="H12" i="60"/>
  <c r="H13" i="60"/>
  <c r="H14" i="60"/>
  <c r="H15" i="60"/>
  <c r="H16" i="60"/>
  <c r="H17" i="60"/>
  <c r="H18" i="60"/>
  <c r="H19" i="60"/>
  <c r="H20" i="60"/>
  <c r="H21" i="60"/>
  <c r="H22" i="60"/>
  <c r="H23" i="60"/>
  <c r="H24" i="60"/>
  <c r="H25" i="60"/>
  <c r="H26" i="60"/>
  <c r="H27" i="60"/>
  <c r="H28" i="60"/>
  <c r="H29" i="60"/>
  <c r="H30" i="60"/>
  <c r="H31" i="60"/>
  <c r="H32" i="60"/>
  <c r="H33" i="60"/>
  <c r="H34" i="60"/>
  <c r="H35" i="60"/>
  <c r="H36" i="60"/>
  <c r="H37" i="60"/>
  <c r="H38" i="60"/>
  <c r="H39" i="60"/>
  <c r="H40" i="60"/>
  <c r="H41" i="60"/>
  <c r="H42" i="60"/>
  <c r="H43" i="60"/>
  <c r="H44" i="60"/>
  <c r="H45" i="60"/>
  <c r="H46" i="60"/>
  <c r="H6" i="60"/>
  <c r="H7" i="59"/>
  <c r="H8" i="59"/>
  <c r="H9" i="59"/>
  <c r="H10" i="59"/>
  <c r="H11" i="59"/>
  <c r="H12" i="59"/>
  <c r="H13" i="59"/>
  <c r="H14" i="59"/>
  <c r="H15" i="59"/>
  <c r="H16" i="59"/>
  <c r="H17" i="59"/>
  <c r="H18" i="59"/>
  <c r="H19" i="59"/>
  <c r="H20" i="59"/>
  <c r="H21" i="59"/>
  <c r="H22" i="59"/>
  <c r="H23" i="59"/>
  <c r="H24" i="59"/>
  <c r="H25" i="59"/>
  <c r="H26" i="59"/>
  <c r="H27" i="59"/>
  <c r="H28" i="59"/>
  <c r="H29" i="59"/>
  <c r="H30" i="59"/>
  <c r="H31" i="59"/>
  <c r="H32" i="59"/>
  <c r="H33" i="59"/>
  <c r="H34" i="59"/>
  <c r="H35" i="59"/>
  <c r="H36" i="59"/>
  <c r="H37" i="59"/>
  <c r="H38" i="59"/>
  <c r="H39" i="59"/>
  <c r="H40" i="59"/>
  <c r="H41" i="59"/>
  <c r="H42" i="59"/>
  <c r="H43" i="59"/>
  <c r="H44" i="59"/>
  <c r="H45" i="59"/>
  <c r="H46" i="59"/>
  <c r="H6" i="59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6" i="57"/>
  <c r="H7" i="56"/>
  <c r="H8" i="56"/>
  <c r="H9" i="56"/>
  <c r="H10" i="56"/>
  <c r="H11" i="56"/>
  <c r="H12" i="56"/>
  <c r="H13" i="56"/>
  <c r="H14" i="56"/>
  <c r="H15" i="56"/>
  <c r="H16" i="56"/>
  <c r="H17" i="56"/>
  <c r="H18" i="56"/>
  <c r="H19" i="56"/>
  <c r="H20" i="56"/>
  <c r="H21" i="56"/>
  <c r="H22" i="56"/>
  <c r="H23" i="56"/>
  <c r="H24" i="56"/>
  <c r="H25" i="56"/>
  <c r="H26" i="56"/>
  <c r="H27" i="56"/>
  <c r="H28" i="56"/>
  <c r="H29" i="56"/>
  <c r="H30" i="56"/>
  <c r="H31" i="56"/>
  <c r="H32" i="56"/>
  <c r="H33" i="56"/>
  <c r="H34" i="56"/>
  <c r="H35" i="56"/>
  <c r="H36" i="56"/>
  <c r="H37" i="56"/>
  <c r="H38" i="56"/>
  <c r="H39" i="56"/>
  <c r="H40" i="56"/>
  <c r="H41" i="56"/>
  <c r="H42" i="56"/>
  <c r="H43" i="56"/>
  <c r="H44" i="56"/>
  <c r="H45" i="56"/>
  <c r="H46" i="56"/>
  <c r="H6" i="56"/>
  <c r="H7" i="58"/>
  <c r="H8" i="58"/>
  <c r="H9" i="58"/>
  <c r="H10" i="58"/>
  <c r="H11" i="58"/>
  <c r="H12" i="58"/>
  <c r="H13" i="58"/>
  <c r="H14" i="58"/>
  <c r="H15" i="58"/>
  <c r="H16" i="58"/>
  <c r="H17" i="58"/>
  <c r="H18" i="58"/>
  <c r="H19" i="58"/>
  <c r="H20" i="58"/>
  <c r="H21" i="58"/>
  <c r="H22" i="58"/>
  <c r="H23" i="58"/>
  <c r="H24" i="58"/>
  <c r="H25" i="58"/>
  <c r="H26" i="58"/>
  <c r="H27" i="58"/>
  <c r="H28" i="58"/>
  <c r="H29" i="58"/>
  <c r="H30" i="58"/>
  <c r="H31" i="58"/>
  <c r="H32" i="58"/>
  <c r="H33" i="58"/>
  <c r="H34" i="58"/>
  <c r="H35" i="58"/>
  <c r="H36" i="58"/>
  <c r="H37" i="58"/>
  <c r="H38" i="58"/>
  <c r="H39" i="58"/>
  <c r="H40" i="58"/>
  <c r="H41" i="58"/>
  <c r="H42" i="58"/>
  <c r="H43" i="58"/>
  <c r="H44" i="58"/>
  <c r="H45" i="58"/>
  <c r="H46" i="58"/>
  <c r="H6" i="58"/>
  <c r="H7" i="55"/>
  <c r="H8" i="55"/>
  <c r="H9" i="55"/>
  <c r="H10" i="55"/>
  <c r="H11" i="55"/>
  <c r="H12" i="55"/>
  <c r="H13" i="55"/>
  <c r="H14" i="55"/>
  <c r="H15" i="55"/>
  <c r="H16" i="55"/>
  <c r="H17" i="55"/>
  <c r="H18" i="55"/>
  <c r="H19" i="55"/>
  <c r="H20" i="55"/>
  <c r="H21" i="55"/>
  <c r="H22" i="55"/>
  <c r="H23" i="55"/>
  <c r="H24" i="55"/>
  <c r="H25" i="55"/>
  <c r="H26" i="55"/>
  <c r="H27" i="55"/>
  <c r="H28" i="55"/>
  <c r="H29" i="55"/>
  <c r="H30" i="55"/>
  <c r="H31" i="55"/>
  <c r="H32" i="55"/>
  <c r="H33" i="55"/>
  <c r="H34" i="55"/>
  <c r="H35" i="55"/>
  <c r="H36" i="55"/>
  <c r="H37" i="55"/>
  <c r="H38" i="55"/>
  <c r="H39" i="55"/>
  <c r="H40" i="55"/>
  <c r="H41" i="55"/>
  <c r="H42" i="55"/>
  <c r="H43" i="55"/>
  <c r="H44" i="55"/>
  <c r="H45" i="55"/>
  <c r="H46" i="55"/>
  <c r="H6" i="55"/>
  <c r="H7" i="54"/>
  <c r="H8" i="54"/>
  <c r="H9" i="54"/>
  <c r="H10" i="54"/>
  <c r="H11" i="54"/>
  <c r="H12" i="54"/>
  <c r="H13" i="54"/>
  <c r="H14" i="54"/>
  <c r="H15" i="54"/>
  <c r="H16" i="54"/>
  <c r="H17" i="54"/>
  <c r="H18" i="54"/>
  <c r="H19" i="54"/>
  <c r="H20" i="54"/>
  <c r="H21" i="54"/>
  <c r="H22" i="54"/>
  <c r="H23" i="54"/>
  <c r="H24" i="54"/>
  <c r="H25" i="54"/>
  <c r="H26" i="54"/>
  <c r="H27" i="54"/>
  <c r="H28" i="54"/>
  <c r="H29" i="54"/>
  <c r="H30" i="54"/>
  <c r="H31" i="54"/>
  <c r="H32" i="54"/>
  <c r="H33" i="54"/>
  <c r="H34" i="54"/>
  <c r="H35" i="54"/>
  <c r="H36" i="54"/>
  <c r="H37" i="54"/>
  <c r="H38" i="54"/>
  <c r="H39" i="54"/>
  <c r="H40" i="54"/>
  <c r="H41" i="54"/>
  <c r="H42" i="54"/>
  <c r="H43" i="54"/>
  <c r="H44" i="54"/>
  <c r="H45" i="54"/>
  <c r="H46" i="54"/>
  <c r="H6" i="54"/>
  <c r="H7" i="52"/>
  <c r="H8" i="52"/>
  <c r="H9" i="52"/>
  <c r="H10" i="52"/>
  <c r="H11" i="52"/>
  <c r="H12" i="52"/>
  <c r="H13" i="52"/>
  <c r="H14" i="52"/>
  <c r="H15" i="52"/>
  <c r="H16" i="52"/>
  <c r="H17" i="52"/>
  <c r="H18" i="52"/>
  <c r="H19" i="52"/>
  <c r="H20" i="52"/>
  <c r="H21" i="52"/>
  <c r="H22" i="52"/>
  <c r="H23" i="52"/>
  <c r="H24" i="52"/>
  <c r="H25" i="52"/>
  <c r="H26" i="52"/>
  <c r="H27" i="52"/>
  <c r="H28" i="52"/>
  <c r="H29" i="52"/>
  <c r="H30" i="52"/>
  <c r="H31" i="52"/>
  <c r="H32" i="52"/>
  <c r="H33" i="52"/>
  <c r="H34" i="52"/>
  <c r="H35" i="52"/>
  <c r="H36" i="52"/>
  <c r="H37" i="52"/>
  <c r="H38" i="52"/>
  <c r="H39" i="52"/>
  <c r="H40" i="52"/>
  <c r="H41" i="52"/>
  <c r="H42" i="52"/>
  <c r="H43" i="52"/>
  <c r="H44" i="52"/>
  <c r="H45" i="52"/>
  <c r="H46" i="52"/>
  <c r="H6" i="52"/>
  <c r="H42" i="51"/>
  <c r="H43" i="51"/>
  <c r="H44" i="51"/>
  <c r="H45" i="51"/>
  <c r="H46" i="51"/>
  <c r="H6" i="51"/>
  <c r="H7" i="51"/>
  <c r="H8" i="51"/>
  <c r="H9" i="51"/>
  <c r="H10" i="51"/>
  <c r="H11" i="51"/>
  <c r="H12" i="51"/>
  <c r="H13" i="51"/>
  <c r="H14" i="51"/>
  <c r="H15" i="51"/>
  <c r="H16" i="51"/>
  <c r="H17" i="51"/>
  <c r="H18" i="51"/>
  <c r="H19" i="51"/>
  <c r="H20" i="51"/>
  <c r="H21" i="51"/>
  <c r="H22" i="51"/>
  <c r="H23" i="51"/>
  <c r="H24" i="51"/>
  <c r="H25" i="51"/>
  <c r="H26" i="51"/>
  <c r="H27" i="51"/>
  <c r="H28" i="51"/>
  <c r="H29" i="51"/>
  <c r="H30" i="51"/>
  <c r="H31" i="51"/>
  <c r="H32" i="51"/>
  <c r="H33" i="51"/>
  <c r="H34" i="51"/>
  <c r="H35" i="51"/>
  <c r="H36" i="51"/>
  <c r="H37" i="51"/>
  <c r="H38" i="51"/>
  <c r="H39" i="51"/>
  <c r="H40" i="51"/>
  <c r="H41" i="51"/>
  <c r="H7" i="53"/>
  <c r="H8" i="53"/>
  <c r="H9" i="53"/>
  <c r="H10" i="53"/>
  <c r="H11" i="53"/>
  <c r="H12" i="53"/>
  <c r="H13" i="53"/>
  <c r="H14" i="53"/>
  <c r="H15" i="53"/>
  <c r="H16" i="53"/>
  <c r="H17" i="53"/>
  <c r="H18" i="53"/>
  <c r="H19" i="53"/>
  <c r="H20" i="53"/>
  <c r="H21" i="53"/>
  <c r="H22" i="53"/>
  <c r="H23" i="53"/>
  <c r="H24" i="53"/>
  <c r="H25" i="53"/>
  <c r="H26" i="53"/>
  <c r="H27" i="53"/>
  <c r="H28" i="53"/>
  <c r="H29" i="53"/>
  <c r="H30" i="53"/>
  <c r="H31" i="53"/>
  <c r="H32" i="53"/>
  <c r="H33" i="53"/>
  <c r="H34" i="53"/>
  <c r="H35" i="53"/>
  <c r="H36" i="53"/>
  <c r="H37" i="53"/>
  <c r="H38" i="53"/>
  <c r="H39" i="53"/>
  <c r="H40" i="53"/>
  <c r="H41" i="53"/>
  <c r="H42" i="53"/>
  <c r="H43" i="53"/>
  <c r="H44" i="53"/>
  <c r="H45" i="53"/>
  <c r="H46" i="53"/>
  <c r="H6" i="53"/>
  <c r="H7" i="80"/>
  <c r="H8" i="80"/>
  <c r="H9" i="80"/>
  <c r="H10" i="80"/>
  <c r="H11" i="80"/>
  <c r="H12" i="80"/>
  <c r="H13" i="80"/>
  <c r="H14" i="80"/>
  <c r="H15" i="80"/>
  <c r="H16" i="80"/>
  <c r="H17" i="80"/>
  <c r="H18" i="80"/>
  <c r="H19" i="80"/>
  <c r="H20" i="80"/>
  <c r="H21" i="80"/>
  <c r="H22" i="80"/>
  <c r="H23" i="80"/>
  <c r="H24" i="80"/>
  <c r="H25" i="80"/>
  <c r="H26" i="80"/>
  <c r="H27" i="80"/>
  <c r="H28" i="80"/>
  <c r="H29" i="80"/>
  <c r="H30" i="80"/>
  <c r="H31" i="80"/>
  <c r="H32" i="80"/>
  <c r="H33" i="80"/>
  <c r="H34" i="80"/>
  <c r="H35" i="80"/>
  <c r="H36" i="80"/>
  <c r="H37" i="80"/>
  <c r="H38" i="80"/>
  <c r="H39" i="80"/>
  <c r="H40" i="80"/>
  <c r="H41" i="80"/>
  <c r="H42" i="80"/>
  <c r="H43" i="80"/>
  <c r="H44" i="80"/>
  <c r="H45" i="80"/>
  <c r="H46" i="80"/>
  <c r="H6" i="80"/>
  <c r="H7" i="77"/>
  <c r="H8" i="77"/>
  <c r="H9" i="77"/>
  <c r="H10" i="77"/>
  <c r="H11" i="77"/>
  <c r="H12" i="77"/>
  <c r="H13" i="77"/>
  <c r="H14" i="77"/>
  <c r="H15" i="77"/>
  <c r="H16" i="77"/>
  <c r="H17" i="77"/>
  <c r="H18" i="77"/>
  <c r="H19" i="77"/>
  <c r="H20" i="77"/>
  <c r="H21" i="77"/>
  <c r="H22" i="77"/>
  <c r="H23" i="77"/>
  <c r="H24" i="77"/>
  <c r="H25" i="77"/>
  <c r="H26" i="77"/>
  <c r="H27" i="77"/>
  <c r="H28" i="77"/>
  <c r="H29" i="77"/>
  <c r="H30" i="77"/>
  <c r="H31" i="77"/>
  <c r="H32" i="77"/>
  <c r="H33" i="77"/>
  <c r="H34" i="77"/>
  <c r="H35" i="77"/>
  <c r="H36" i="77"/>
  <c r="H37" i="77"/>
  <c r="H38" i="77"/>
  <c r="H39" i="77"/>
  <c r="H40" i="77"/>
  <c r="H41" i="77"/>
  <c r="H42" i="77"/>
  <c r="H43" i="77"/>
  <c r="H44" i="77"/>
  <c r="H45" i="77"/>
  <c r="H46" i="77"/>
  <c r="H7" i="79"/>
  <c r="H8" i="79"/>
  <c r="H9" i="79"/>
  <c r="H10" i="79"/>
  <c r="H11" i="79"/>
  <c r="H12" i="79"/>
  <c r="H13" i="79"/>
  <c r="H14" i="79"/>
  <c r="H15" i="79"/>
  <c r="H16" i="79"/>
  <c r="H17" i="79"/>
  <c r="H18" i="79"/>
  <c r="H19" i="79"/>
  <c r="H20" i="79"/>
  <c r="H21" i="79"/>
  <c r="H22" i="79"/>
  <c r="H23" i="79"/>
  <c r="H24" i="79"/>
  <c r="H25" i="79"/>
  <c r="H26" i="79"/>
  <c r="H27" i="79"/>
  <c r="H28" i="79"/>
  <c r="H29" i="79"/>
  <c r="H30" i="79"/>
  <c r="H31" i="79"/>
  <c r="H32" i="79"/>
  <c r="H33" i="79"/>
  <c r="H34" i="79"/>
  <c r="H35" i="79"/>
  <c r="H36" i="79"/>
  <c r="H37" i="79"/>
  <c r="H38" i="79"/>
  <c r="H39" i="79"/>
  <c r="H40" i="79"/>
  <c r="H41" i="79"/>
  <c r="H42" i="79"/>
  <c r="H43" i="79"/>
  <c r="H44" i="79"/>
  <c r="H45" i="79"/>
  <c r="H46" i="79"/>
  <c r="H6" i="79"/>
  <c r="H6" i="77"/>
  <c r="H7" i="76"/>
  <c r="H8" i="76"/>
  <c r="H9" i="76"/>
  <c r="H10" i="76"/>
  <c r="H11" i="76"/>
  <c r="H12" i="76"/>
  <c r="H13" i="76"/>
  <c r="H14" i="76"/>
  <c r="H15" i="76"/>
  <c r="H16" i="76"/>
  <c r="H17" i="76"/>
  <c r="H18" i="76"/>
  <c r="H19" i="76"/>
  <c r="H20" i="76"/>
  <c r="H21" i="76"/>
  <c r="H22" i="76"/>
  <c r="H23" i="76"/>
  <c r="H24" i="76"/>
  <c r="H25" i="76"/>
  <c r="H26" i="76"/>
  <c r="H27" i="76"/>
  <c r="H28" i="76"/>
  <c r="H29" i="76"/>
  <c r="H30" i="76"/>
  <c r="H31" i="76"/>
  <c r="H32" i="76"/>
  <c r="H33" i="76"/>
  <c r="H34" i="76"/>
  <c r="H35" i="76"/>
  <c r="H36" i="76"/>
  <c r="H37" i="76"/>
  <c r="H38" i="76"/>
  <c r="H39" i="76"/>
  <c r="H40" i="76"/>
  <c r="H41" i="76"/>
  <c r="H42" i="76"/>
  <c r="H43" i="76"/>
  <c r="H44" i="76"/>
  <c r="H45" i="76"/>
  <c r="H46" i="76"/>
  <c r="H6" i="76"/>
  <c r="H7" i="78"/>
  <c r="H8" i="78"/>
  <c r="H9" i="78"/>
  <c r="H10" i="78"/>
  <c r="H11" i="78"/>
  <c r="H12" i="78"/>
  <c r="H13" i="78"/>
  <c r="H14" i="78"/>
  <c r="H15" i="78"/>
  <c r="H16" i="78"/>
  <c r="H17" i="78"/>
  <c r="H18" i="78"/>
  <c r="H19" i="78"/>
  <c r="H20" i="78"/>
  <c r="H21" i="78"/>
  <c r="H22" i="78"/>
  <c r="H23" i="78"/>
  <c r="H24" i="78"/>
  <c r="H25" i="78"/>
  <c r="H26" i="78"/>
  <c r="H27" i="78"/>
  <c r="H28" i="78"/>
  <c r="H29" i="78"/>
  <c r="H30" i="78"/>
  <c r="H31" i="78"/>
  <c r="H32" i="78"/>
  <c r="H33" i="78"/>
  <c r="H34" i="78"/>
  <c r="H35" i="78"/>
  <c r="H36" i="78"/>
  <c r="H37" i="78"/>
  <c r="H38" i="78"/>
  <c r="H39" i="78"/>
  <c r="H40" i="78"/>
  <c r="H41" i="78"/>
  <c r="H42" i="78"/>
  <c r="H43" i="78"/>
  <c r="H44" i="78"/>
  <c r="H45" i="78"/>
  <c r="H46" i="78"/>
  <c r="H6" i="78"/>
  <c r="H7" i="82"/>
  <c r="H8" i="82"/>
  <c r="H9" i="82"/>
  <c r="H10" i="82"/>
  <c r="H11" i="82"/>
  <c r="H12" i="82"/>
  <c r="H13" i="82"/>
  <c r="H14" i="82"/>
  <c r="H15" i="82"/>
  <c r="H16" i="82"/>
  <c r="H17" i="82"/>
  <c r="H18" i="82"/>
  <c r="H19" i="82"/>
  <c r="H20" i="82"/>
  <c r="H21" i="82"/>
  <c r="H22" i="82"/>
  <c r="H23" i="82"/>
  <c r="H24" i="82"/>
  <c r="H25" i="82"/>
  <c r="H26" i="82"/>
  <c r="H27" i="82"/>
  <c r="H28" i="82"/>
  <c r="H29" i="82"/>
  <c r="H30" i="82"/>
  <c r="H31" i="82"/>
  <c r="H32" i="82"/>
  <c r="H33" i="82"/>
  <c r="H34" i="82"/>
  <c r="H35" i="82"/>
  <c r="H36" i="82"/>
  <c r="H37" i="82"/>
  <c r="H38" i="82"/>
  <c r="H39" i="82"/>
  <c r="H40" i="82"/>
  <c r="H41" i="82"/>
  <c r="H42" i="82"/>
  <c r="H43" i="82"/>
  <c r="H44" i="82"/>
  <c r="H45" i="82"/>
  <c r="H46" i="82"/>
  <c r="H6" i="82"/>
  <c r="H7" i="81"/>
  <c r="H8" i="81"/>
  <c r="H9" i="81"/>
  <c r="H10" i="81"/>
  <c r="H11" i="81"/>
  <c r="H12" i="81"/>
  <c r="H13" i="81"/>
  <c r="H14" i="81"/>
  <c r="H15" i="81"/>
  <c r="H16" i="81"/>
  <c r="H17" i="81"/>
  <c r="H18" i="81"/>
  <c r="H19" i="81"/>
  <c r="H20" i="81"/>
  <c r="H21" i="81"/>
  <c r="H22" i="81"/>
  <c r="H23" i="81"/>
  <c r="H24" i="81"/>
  <c r="H25" i="81"/>
  <c r="H26" i="81"/>
  <c r="H27" i="81"/>
  <c r="H28" i="81"/>
  <c r="H29" i="81"/>
  <c r="H30" i="81"/>
  <c r="H31" i="81"/>
  <c r="H32" i="81"/>
  <c r="H33" i="81"/>
  <c r="H34" i="81"/>
  <c r="H35" i="81"/>
  <c r="H36" i="81"/>
  <c r="H37" i="81"/>
  <c r="H38" i="81"/>
  <c r="H39" i="81"/>
  <c r="H40" i="81"/>
  <c r="H41" i="81"/>
  <c r="H42" i="81"/>
  <c r="H43" i="81"/>
  <c r="H44" i="81"/>
  <c r="H45" i="81"/>
  <c r="H46" i="81"/>
  <c r="H6" i="81"/>
  <c r="H7" i="42"/>
  <c r="H8" i="42"/>
  <c r="H9" i="42"/>
  <c r="H10" i="42"/>
  <c r="H11" i="42"/>
  <c r="H12" i="42"/>
  <c r="H13" i="42"/>
  <c r="H14" i="42"/>
  <c r="H15" i="42"/>
  <c r="H16" i="42"/>
  <c r="H17" i="42"/>
  <c r="H18" i="42"/>
  <c r="H19" i="42"/>
  <c r="H20" i="42"/>
  <c r="H21" i="42"/>
  <c r="H22" i="42"/>
  <c r="H23" i="42"/>
  <c r="H24" i="42"/>
  <c r="H25" i="42"/>
  <c r="H26" i="42"/>
  <c r="H27" i="42"/>
  <c r="H28" i="42"/>
  <c r="H29" i="42"/>
  <c r="H30" i="42"/>
  <c r="H31" i="42"/>
  <c r="H32" i="42"/>
  <c r="H33" i="42"/>
  <c r="H34" i="42"/>
  <c r="H35" i="42"/>
  <c r="H36" i="42"/>
  <c r="H37" i="42"/>
  <c r="H38" i="42"/>
  <c r="H39" i="42"/>
  <c r="H40" i="42"/>
  <c r="H41" i="42"/>
  <c r="H42" i="42"/>
  <c r="H43" i="42"/>
  <c r="H44" i="42"/>
  <c r="H45" i="42"/>
  <c r="H46" i="42"/>
  <c r="H6" i="42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6" i="41"/>
  <c r="H7" i="39"/>
  <c r="H8" i="39"/>
  <c r="H9" i="39"/>
  <c r="H10" i="39"/>
  <c r="H11" i="39"/>
  <c r="H12" i="39"/>
  <c r="H13" i="39"/>
  <c r="H14" i="39"/>
  <c r="H15" i="39"/>
  <c r="H16" i="39"/>
  <c r="H17" i="39"/>
  <c r="H18" i="39"/>
  <c r="H19" i="39"/>
  <c r="H20" i="39"/>
  <c r="H21" i="39"/>
  <c r="H22" i="39"/>
  <c r="H23" i="39"/>
  <c r="H24" i="39"/>
  <c r="H25" i="39"/>
  <c r="H26" i="39"/>
  <c r="H27" i="39"/>
  <c r="H28" i="39"/>
  <c r="H29" i="39"/>
  <c r="H30" i="39"/>
  <c r="H31" i="39"/>
  <c r="H32" i="39"/>
  <c r="H33" i="39"/>
  <c r="H34" i="39"/>
  <c r="H35" i="39"/>
  <c r="H36" i="39"/>
  <c r="H37" i="39"/>
  <c r="H38" i="39"/>
  <c r="H39" i="39"/>
  <c r="H40" i="39"/>
  <c r="H41" i="39"/>
  <c r="H42" i="39"/>
  <c r="H43" i="39"/>
  <c r="H44" i="39"/>
  <c r="H45" i="39"/>
  <c r="H46" i="39"/>
  <c r="H6" i="39"/>
  <c r="H7" i="38"/>
  <c r="H8" i="38"/>
  <c r="H9" i="38"/>
  <c r="H10" i="38"/>
  <c r="H11" i="38"/>
  <c r="H12" i="38"/>
  <c r="H13" i="38"/>
  <c r="H14" i="38"/>
  <c r="H15" i="38"/>
  <c r="H16" i="38"/>
  <c r="H17" i="38"/>
  <c r="H18" i="38"/>
  <c r="H19" i="38"/>
  <c r="H20" i="38"/>
  <c r="H21" i="38"/>
  <c r="H22" i="38"/>
  <c r="H23" i="38"/>
  <c r="H24" i="38"/>
  <c r="H25" i="38"/>
  <c r="H26" i="38"/>
  <c r="H27" i="38"/>
  <c r="H28" i="38"/>
  <c r="H29" i="38"/>
  <c r="H30" i="38"/>
  <c r="H31" i="38"/>
  <c r="H32" i="38"/>
  <c r="H33" i="38"/>
  <c r="H34" i="38"/>
  <c r="H35" i="38"/>
  <c r="H36" i="38"/>
  <c r="H37" i="38"/>
  <c r="H38" i="38"/>
  <c r="H39" i="38"/>
  <c r="H40" i="38"/>
  <c r="H41" i="38"/>
  <c r="H42" i="38"/>
  <c r="H43" i="38"/>
  <c r="H44" i="38"/>
  <c r="H45" i="38"/>
  <c r="H46" i="38"/>
  <c r="H6" i="38"/>
  <c r="H7" i="40"/>
  <c r="H8" i="40"/>
  <c r="H9" i="40"/>
  <c r="H10" i="40"/>
  <c r="H11" i="40"/>
  <c r="H12" i="40"/>
  <c r="H13" i="40"/>
  <c r="H14" i="40"/>
  <c r="H15" i="40"/>
  <c r="H16" i="40"/>
  <c r="H17" i="40"/>
  <c r="H18" i="40"/>
  <c r="H19" i="40"/>
  <c r="H20" i="40"/>
  <c r="H21" i="40"/>
  <c r="H22" i="40"/>
  <c r="H23" i="40"/>
  <c r="H24" i="40"/>
  <c r="H25" i="40"/>
  <c r="H26" i="40"/>
  <c r="H27" i="40"/>
  <c r="H28" i="40"/>
  <c r="H29" i="40"/>
  <c r="H30" i="40"/>
  <c r="H31" i="40"/>
  <c r="H32" i="40"/>
  <c r="H33" i="40"/>
  <c r="H34" i="40"/>
  <c r="H35" i="40"/>
  <c r="H36" i="40"/>
  <c r="H37" i="40"/>
  <c r="H38" i="40"/>
  <c r="H39" i="40"/>
  <c r="H40" i="40"/>
  <c r="H41" i="40"/>
  <c r="H42" i="40"/>
  <c r="H43" i="40"/>
  <c r="H44" i="40"/>
  <c r="H45" i="40"/>
  <c r="H46" i="40"/>
  <c r="H6" i="40"/>
  <c r="H7" i="66"/>
  <c r="H8" i="66"/>
  <c r="H9" i="66"/>
  <c r="H10" i="66"/>
  <c r="H11" i="66"/>
  <c r="H12" i="66"/>
  <c r="H13" i="66"/>
  <c r="H14" i="66"/>
  <c r="H15" i="66"/>
  <c r="H16" i="66"/>
  <c r="H17" i="66"/>
  <c r="H18" i="66"/>
  <c r="H19" i="66"/>
  <c r="H20" i="66"/>
  <c r="H21" i="66"/>
  <c r="H22" i="66"/>
  <c r="H23" i="66"/>
  <c r="H24" i="66"/>
  <c r="H25" i="66"/>
  <c r="H26" i="66"/>
  <c r="H27" i="66"/>
  <c r="H28" i="66"/>
  <c r="H29" i="66"/>
  <c r="H30" i="66"/>
  <c r="H31" i="66"/>
  <c r="H32" i="66"/>
  <c r="H33" i="66"/>
  <c r="H34" i="66"/>
  <c r="H35" i="66"/>
  <c r="H36" i="66"/>
  <c r="H37" i="66"/>
  <c r="H38" i="66"/>
  <c r="H39" i="66"/>
  <c r="H40" i="66"/>
  <c r="H41" i="66"/>
  <c r="H42" i="66"/>
  <c r="H43" i="66"/>
  <c r="H44" i="66"/>
  <c r="H45" i="66"/>
  <c r="H46" i="66"/>
  <c r="H6" i="66"/>
  <c r="H7" i="50"/>
  <c r="H8" i="50"/>
  <c r="H9" i="50"/>
  <c r="H10" i="50"/>
  <c r="H11" i="50"/>
  <c r="H12" i="50"/>
  <c r="H13" i="50"/>
  <c r="H14" i="50"/>
  <c r="H15" i="50"/>
  <c r="H16" i="50"/>
  <c r="H17" i="50"/>
  <c r="H18" i="50"/>
  <c r="H19" i="50"/>
  <c r="H20" i="50"/>
  <c r="H21" i="50"/>
  <c r="H22" i="50"/>
  <c r="H23" i="50"/>
  <c r="H24" i="50"/>
  <c r="H25" i="50"/>
  <c r="H26" i="50"/>
  <c r="H27" i="50"/>
  <c r="H28" i="50"/>
  <c r="H29" i="50"/>
  <c r="H30" i="50"/>
  <c r="H31" i="50"/>
  <c r="H32" i="50"/>
  <c r="H33" i="50"/>
  <c r="H34" i="50"/>
  <c r="H35" i="50"/>
  <c r="H36" i="50"/>
  <c r="H37" i="50"/>
  <c r="H38" i="50"/>
  <c r="H39" i="50"/>
  <c r="H40" i="50"/>
  <c r="H41" i="50"/>
  <c r="H42" i="50"/>
  <c r="H43" i="50"/>
  <c r="H44" i="50"/>
  <c r="H45" i="50"/>
  <c r="H46" i="50"/>
  <c r="H6" i="50"/>
  <c r="H7" i="48"/>
  <c r="H8" i="48"/>
  <c r="H9" i="48"/>
  <c r="H10" i="48"/>
  <c r="H11" i="48"/>
  <c r="H12" i="48"/>
  <c r="H13" i="48"/>
  <c r="H14" i="48"/>
  <c r="H15" i="48"/>
  <c r="H16" i="48"/>
  <c r="H17" i="48"/>
  <c r="H18" i="48"/>
  <c r="H19" i="48"/>
  <c r="H20" i="48"/>
  <c r="H21" i="48"/>
  <c r="H22" i="48"/>
  <c r="H23" i="48"/>
  <c r="H24" i="48"/>
  <c r="H25" i="48"/>
  <c r="H26" i="48"/>
  <c r="H27" i="48"/>
  <c r="H28" i="48"/>
  <c r="H29" i="48"/>
  <c r="H30" i="48"/>
  <c r="H31" i="48"/>
  <c r="H32" i="48"/>
  <c r="H33" i="48"/>
  <c r="H34" i="48"/>
  <c r="H35" i="48"/>
  <c r="H36" i="48"/>
  <c r="H37" i="48"/>
  <c r="H38" i="48"/>
  <c r="H39" i="48"/>
  <c r="H40" i="48"/>
  <c r="H41" i="48"/>
  <c r="H42" i="48"/>
  <c r="H43" i="48"/>
  <c r="H44" i="48"/>
  <c r="H45" i="48"/>
  <c r="H46" i="48"/>
  <c r="H6" i="48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6" i="36"/>
  <c r="H7" i="49"/>
  <c r="H8" i="49"/>
  <c r="H9" i="49"/>
  <c r="H10" i="49"/>
  <c r="H11" i="49"/>
  <c r="H12" i="49"/>
  <c r="H13" i="49"/>
  <c r="H14" i="49"/>
  <c r="H15" i="49"/>
  <c r="H16" i="49"/>
  <c r="H17" i="49"/>
  <c r="H18" i="49"/>
  <c r="H19" i="49"/>
  <c r="H20" i="49"/>
  <c r="H21" i="49"/>
  <c r="H22" i="49"/>
  <c r="H23" i="49"/>
  <c r="H24" i="49"/>
  <c r="H25" i="49"/>
  <c r="H26" i="49"/>
  <c r="H27" i="49"/>
  <c r="H28" i="49"/>
  <c r="H29" i="49"/>
  <c r="H30" i="49"/>
  <c r="H31" i="49"/>
  <c r="H32" i="49"/>
  <c r="H33" i="49"/>
  <c r="H34" i="49"/>
  <c r="H35" i="49"/>
  <c r="H36" i="49"/>
  <c r="H37" i="49"/>
  <c r="H38" i="49"/>
  <c r="H39" i="49"/>
  <c r="H40" i="49"/>
  <c r="H41" i="49"/>
  <c r="H42" i="49"/>
  <c r="H43" i="49"/>
  <c r="H44" i="49"/>
  <c r="H45" i="49"/>
  <c r="H46" i="49"/>
  <c r="H6" i="49"/>
  <c r="H7" i="47"/>
  <c r="H8" i="47"/>
  <c r="H9" i="47"/>
  <c r="H10" i="47"/>
  <c r="H11" i="47"/>
  <c r="H12" i="47"/>
  <c r="H13" i="47"/>
  <c r="H14" i="47"/>
  <c r="H15" i="47"/>
  <c r="H16" i="47"/>
  <c r="H17" i="47"/>
  <c r="H18" i="47"/>
  <c r="H19" i="47"/>
  <c r="H20" i="47"/>
  <c r="H21" i="47"/>
  <c r="H22" i="47"/>
  <c r="H23" i="47"/>
  <c r="H24" i="47"/>
  <c r="H25" i="47"/>
  <c r="H26" i="47"/>
  <c r="H27" i="47"/>
  <c r="H28" i="47"/>
  <c r="H29" i="47"/>
  <c r="H30" i="47"/>
  <c r="H31" i="47"/>
  <c r="H32" i="47"/>
  <c r="H33" i="47"/>
  <c r="H34" i="47"/>
  <c r="H35" i="47"/>
  <c r="H36" i="47"/>
  <c r="H37" i="47"/>
  <c r="H38" i="47"/>
  <c r="H39" i="47"/>
  <c r="H40" i="47"/>
  <c r="H41" i="47"/>
  <c r="H42" i="47"/>
  <c r="H43" i="47"/>
  <c r="H44" i="47"/>
  <c r="H45" i="47"/>
  <c r="H46" i="47"/>
  <c r="H6" i="47"/>
  <c r="H7" i="46"/>
  <c r="H8" i="46"/>
  <c r="H9" i="46"/>
  <c r="H10" i="46"/>
  <c r="H11" i="46"/>
  <c r="H12" i="46"/>
  <c r="H13" i="46"/>
  <c r="H14" i="46"/>
  <c r="H15" i="46"/>
  <c r="H16" i="46"/>
  <c r="H17" i="46"/>
  <c r="H18" i="46"/>
  <c r="H19" i="46"/>
  <c r="H20" i="46"/>
  <c r="H21" i="46"/>
  <c r="H22" i="46"/>
  <c r="H23" i="46"/>
  <c r="H24" i="46"/>
  <c r="H25" i="46"/>
  <c r="H26" i="46"/>
  <c r="H27" i="46"/>
  <c r="H28" i="46"/>
  <c r="H29" i="46"/>
  <c r="H30" i="46"/>
  <c r="H31" i="46"/>
  <c r="H32" i="46"/>
  <c r="H33" i="46"/>
  <c r="H34" i="46"/>
  <c r="H35" i="46"/>
  <c r="H36" i="46"/>
  <c r="H37" i="46"/>
  <c r="H38" i="46"/>
  <c r="H39" i="46"/>
  <c r="H40" i="46"/>
  <c r="H41" i="46"/>
  <c r="H42" i="46"/>
  <c r="H43" i="46"/>
  <c r="H44" i="46"/>
  <c r="H45" i="46"/>
  <c r="H46" i="46"/>
  <c r="H6" i="46"/>
  <c r="H7" i="37"/>
  <c r="H8" i="37"/>
  <c r="H9" i="37"/>
  <c r="H10" i="37"/>
  <c r="H11" i="37"/>
  <c r="H12" i="37"/>
  <c r="H13" i="37"/>
  <c r="H14" i="37"/>
  <c r="H15" i="37"/>
  <c r="H16" i="37"/>
  <c r="H17" i="37"/>
  <c r="H18" i="37"/>
  <c r="H19" i="37"/>
  <c r="H20" i="37"/>
  <c r="H21" i="37"/>
  <c r="H22" i="37"/>
  <c r="H23" i="37"/>
  <c r="H24" i="37"/>
  <c r="H25" i="37"/>
  <c r="H26" i="37"/>
  <c r="H27" i="37"/>
  <c r="H28" i="37"/>
  <c r="H29" i="37"/>
  <c r="H30" i="37"/>
  <c r="H31" i="37"/>
  <c r="H32" i="37"/>
  <c r="H33" i="37"/>
  <c r="H34" i="37"/>
  <c r="H35" i="37"/>
  <c r="H36" i="37"/>
  <c r="H37" i="37"/>
  <c r="H38" i="37"/>
  <c r="H39" i="37"/>
  <c r="H40" i="37"/>
  <c r="H41" i="37"/>
  <c r="H42" i="37"/>
  <c r="H43" i="37"/>
  <c r="H44" i="37"/>
  <c r="H45" i="37"/>
  <c r="H46" i="37"/>
  <c r="H6" i="37"/>
  <c r="H7" i="45"/>
  <c r="H8" i="45"/>
  <c r="H9" i="45"/>
  <c r="H10" i="45"/>
  <c r="H11" i="45"/>
  <c r="H12" i="45"/>
  <c r="H13" i="45"/>
  <c r="H14" i="45"/>
  <c r="H15" i="45"/>
  <c r="H16" i="45"/>
  <c r="H17" i="45"/>
  <c r="H18" i="45"/>
  <c r="H19" i="45"/>
  <c r="H20" i="45"/>
  <c r="H21" i="45"/>
  <c r="H22" i="45"/>
  <c r="H23" i="45"/>
  <c r="H24" i="45"/>
  <c r="H25" i="45"/>
  <c r="H26" i="45"/>
  <c r="H27" i="45"/>
  <c r="H28" i="45"/>
  <c r="H29" i="45"/>
  <c r="H30" i="45"/>
  <c r="H31" i="45"/>
  <c r="H32" i="45"/>
  <c r="H33" i="45"/>
  <c r="H34" i="45"/>
  <c r="H35" i="45"/>
  <c r="H36" i="45"/>
  <c r="H37" i="45"/>
  <c r="H38" i="45"/>
  <c r="H39" i="45"/>
  <c r="H40" i="45"/>
  <c r="H41" i="45"/>
  <c r="H42" i="45"/>
  <c r="H43" i="45"/>
  <c r="H44" i="45"/>
  <c r="H45" i="45"/>
  <c r="H46" i="45"/>
  <c r="H6" i="45"/>
  <c r="H7" i="35"/>
  <c r="H8" i="35"/>
  <c r="H9" i="35"/>
  <c r="H10" i="35"/>
  <c r="H11" i="35"/>
  <c r="H12" i="35"/>
  <c r="H13" i="35"/>
  <c r="H14" i="35"/>
  <c r="H15" i="35"/>
  <c r="H16" i="35"/>
  <c r="H17" i="35"/>
  <c r="H18" i="35"/>
  <c r="H19" i="35"/>
  <c r="H20" i="35"/>
  <c r="H21" i="35"/>
  <c r="H22" i="35"/>
  <c r="H23" i="35"/>
  <c r="H24" i="35"/>
  <c r="H25" i="35"/>
  <c r="H26" i="35"/>
  <c r="H27" i="35"/>
  <c r="H28" i="35"/>
  <c r="H29" i="35"/>
  <c r="H30" i="35"/>
  <c r="H31" i="35"/>
  <c r="H32" i="35"/>
  <c r="H33" i="35"/>
  <c r="H34" i="35"/>
  <c r="H35" i="35"/>
  <c r="H36" i="35"/>
  <c r="H37" i="35"/>
  <c r="H38" i="35"/>
  <c r="H39" i="35"/>
  <c r="H40" i="35"/>
  <c r="H41" i="35"/>
  <c r="H42" i="35"/>
  <c r="H43" i="35"/>
  <c r="H44" i="35"/>
  <c r="H45" i="35"/>
  <c r="H46" i="35"/>
  <c r="H6" i="35"/>
  <c r="H7" i="73"/>
  <c r="H8" i="73"/>
  <c r="H9" i="73"/>
  <c r="H10" i="73"/>
  <c r="H11" i="73"/>
  <c r="H12" i="73"/>
  <c r="H13" i="73"/>
  <c r="H14" i="73"/>
  <c r="H15" i="73"/>
  <c r="H16" i="73"/>
  <c r="H17" i="73"/>
  <c r="H18" i="73"/>
  <c r="H19" i="73"/>
  <c r="H20" i="73"/>
  <c r="H21" i="73"/>
  <c r="H22" i="73"/>
  <c r="H23" i="73"/>
  <c r="H24" i="73"/>
  <c r="H25" i="73"/>
  <c r="H26" i="73"/>
  <c r="H27" i="73"/>
  <c r="H28" i="73"/>
  <c r="H29" i="73"/>
  <c r="H30" i="73"/>
  <c r="H31" i="73"/>
  <c r="H32" i="73"/>
  <c r="H33" i="73"/>
  <c r="H34" i="73"/>
  <c r="H35" i="73"/>
  <c r="H36" i="73"/>
  <c r="H37" i="73"/>
  <c r="H38" i="73"/>
  <c r="H39" i="73"/>
  <c r="H40" i="73"/>
  <c r="H41" i="73"/>
  <c r="H42" i="73"/>
  <c r="H43" i="73"/>
  <c r="H44" i="73"/>
  <c r="H45" i="73"/>
  <c r="H46" i="73"/>
  <c r="H6" i="73"/>
  <c r="H7" i="72"/>
  <c r="H8" i="72"/>
  <c r="H9" i="72"/>
  <c r="H10" i="72"/>
  <c r="H11" i="72"/>
  <c r="H12" i="72"/>
  <c r="H13" i="72"/>
  <c r="H14" i="72"/>
  <c r="H15" i="72"/>
  <c r="H16" i="72"/>
  <c r="H17" i="72"/>
  <c r="H18" i="72"/>
  <c r="H19" i="72"/>
  <c r="H20" i="72"/>
  <c r="H21" i="72"/>
  <c r="H22" i="72"/>
  <c r="H23" i="72"/>
  <c r="H24" i="72"/>
  <c r="H25" i="72"/>
  <c r="H26" i="72"/>
  <c r="H27" i="72"/>
  <c r="H28" i="72"/>
  <c r="H29" i="72"/>
  <c r="H30" i="72"/>
  <c r="H31" i="72"/>
  <c r="H32" i="72"/>
  <c r="H33" i="72"/>
  <c r="H34" i="72"/>
  <c r="H35" i="72"/>
  <c r="H36" i="72"/>
  <c r="H37" i="72"/>
  <c r="H38" i="72"/>
  <c r="H39" i="72"/>
  <c r="H40" i="72"/>
  <c r="H41" i="72"/>
  <c r="H42" i="72"/>
  <c r="H43" i="72"/>
  <c r="H44" i="72"/>
  <c r="H45" i="72"/>
  <c r="H46" i="72"/>
  <c r="H6" i="72"/>
  <c r="H7" i="69"/>
  <c r="H8" i="69"/>
  <c r="H9" i="69"/>
  <c r="H10" i="69"/>
  <c r="H11" i="69"/>
  <c r="H12" i="69"/>
  <c r="H13" i="69"/>
  <c r="H14" i="69"/>
  <c r="H15" i="69"/>
  <c r="H16" i="69"/>
  <c r="H17" i="69"/>
  <c r="H18" i="69"/>
  <c r="H19" i="69"/>
  <c r="H20" i="69"/>
  <c r="H21" i="69"/>
  <c r="H22" i="69"/>
  <c r="H23" i="69"/>
  <c r="H24" i="69"/>
  <c r="H25" i="69"/>
  <c r="H26" i="69"/>
  <c r="H27" i="69"/>
  <c r="H28" i="69"/>
  <c r="H29" i="69"/>
  <c r="H30" i="69"/>
  <c r="H31" i="69"/>
  <c r="H32" i="69"/>
  <c r="H33" i="69"/>
  <c r="H34" i="69"/>
  <c r="H35" i="69"/>
  <c r="H36" i="69"/>
  <c r="H37" i="69"/>
  <c r="H38" i="69"/>
  <c r="H39" i="69"/>
  <c r="H40" i="69"/>
  <c r="H41" i="69"/>
  <c r="H42" i="69"/>
  <c r="H43" i="69"/>
  <c r="H44" i="69"/>
  <c r="H45" i="69"/>
  <c r="H46" i="69"/>
  <c r="H6" i="69"/>
  <c r="H7" i="71"/>
  <c r="H8" i="71"/>
  <c r="H9" i="71"/>
  <c r="H10" i="71"/>
  <c r="H11" i="71"/>
  <c r="H12" i="71"/>
  <c r="H13" i="71"/>
  <c r="H14" i="71"/>
  <c r="H15" i="71"/>
  <c r="H16" i="71"/>
  <c r="H17" i="71"/>
  <c r="H18" i="71"/>
  <c r="H19" i="71"/>
  <c r="H20" i="71"/>
  <c r="H21" i="71"/>
  <c r="H22" i="71"/>
  <c r="H23" i="71"/>
  <c r="H24" i="71"/>
  <c r="H25" i="71"/>
  <c r="H26" i="71"/>
  <c r="H27" i="71"/>
  <c r="H28" i="71"/>
  <c r="H29" i="71"/>
  <c r="H30" i="71"/>
  <c r="H31" i="71"/>
  <c r="H32" i="71"/>
  <c r="H33" i="71"/>
  <c r="H34" i="71"/>
  <c r="H35" i="71"/>
  <c r="H36" i="71"/>
  <c r="H37" i="71"/>
  <c r="H38" i="71"/>
  <c r="H39" i="71"/>
  <c r="H40" i="71"/>
  <c r="H41" i="71"/>
  <c r="H42" i="71"/>
  <c r="H43" i="71"/>
  <c r="H44" i="71"/>
  <c r="H45" i="71"/>
  <c r="H46" i="71"/>
  <c r="H6" i="71"/>
  <c r="C47" i="83"/>
  <c r="J46" i="83"/>
  <c r="J45" i="83"/>
  <c r="J44" i="83"/>
  <c r="J43" i="83"/>
  <c r="J42" i="83"/>
  <c r="J41" i="83"/>
  <c r="J40" i="83"/>
  <c r="J39" i="83"/>
  <c r="J38" i="83"/>
  <c r="J37" i="83"/>
  <c r="J36" i="83"/>
  <c r="J35" i="83"/>
  <c r="J34" i="83"/>
  <c r="J33" i="83"/>
  <c r="J32" i="83"/>
  <c r="J31" i="83"/>
  <c r="J30" i="83"/>
  <c r="J29" i="83"/>
  <c r="J28" i="83"/>
  <c r="J27" i="83"/>
  <c r="J26" i="83"/>
  <c r="J25" i="83"/>
  <c r="J24" i="83"/>
  <c r="J23" i="83"/>
  <c r="J22" i="83"/>
  <c r="J21" i="83"/>
  <c r="J20" i="83"/>
  <c r="J19" i="83"/>
  <c r="J18" i="83"/>
  <c r="J17" i="83"/>
  <c r="J16" i="83"/>
  <c r="J15" i="83"/>
  <c r="J14" i="83"/>
  <c r="J13" i="83"/>
  <c r="J12" i="83"/>
  <c r="J11" i="83"/>
  <c r="J10" i="83"/>
  <c r="J9" i="83"/>
  <c r="J8" i="83"/>
  <c r="J7" i="83"/>
  <c r="J6" i="83"/>
  <c r="G2" i="83"/>
  <c r="H2" i="83" s="1"/>
  <c r="F2" i="83" s="1"/>
  <c r="C47" i="82"/>
  <c r="J46" i="82"/>
  <c r="J45" i="82"/>
  <c r="J44" i="82"/>
  <c r="J43" i="82"/>
  <c r="J42" i="82"/>
  <c r="J41" i="82"/>
  <c r="J40" i="82"/>
  <c r="J39" i="82"/>
  <c r="J38" i="82"/>
  <c r="J37" i="82"/>
  <c r="J36" i="82"/>
  <c r="J35" i="82"/>
  <c r="J34" i="82"/>
  <c r="J33" i="82"/>
  <c r="J32" i="82"/>
  <c r="J31" i="82"/>
  <c r="J30" i="82"/>
  <c r="J29" i="82"/>
  <c r="J28" i="82"/>
  <c r="J27" i="82"/>
  <c r="J26" i="82"/>
  <c r="J25" i="82"/>
  <c r="J24" i="82"/>
  <c r="J23" i="82"/>
  <c r="J22" i="82"/>
  <c r="J21" i="82"/>
  <c r="J20" i="82"/>
  <c r="J19" i="82"/>
  <c r="J18" i="82"/>
  <c r="J17" i="82"/>
  <c r="J16" i="82"/>
  <c r="J15" i="82"/>
  <c r="J14" i="82"/>
  <c r="J13" i="82"/>
  <c r="J12" i="82"/>
  <c r="J11" i="82"/>
  <c r="J10" i="82"/>
  <c r="J9" i="82"/>
  <c r="J8" i="82"/>
  <c r="J7" i="82"/>
  <c r="J6" i="82"/>
  <c r="G2" i="82"/>
  <c r="H2" i="82" s="1"/>
  <c r="F2" i="82" s="1"/>
  <c r="C47" i="81"/>
  <c r="J46" i="81"/>
  <c r="J45" i="81"/>
  <c r="J44" i="81"/>
  <c r="J43" i="81"/>
  <c r="J42" i="81"/>
  <c r="J41" i="81"/>
  <c r="J40" i="81"/>
  <c r="J39" i="81"/>
  <c r="J38" i="81"/>
  <c r="J37" i="81"/>
  <c r="J36" i="81"/>
  <c r="J35" i="81"/>
  <c r="J34" i="81"/>
  <c r="J33" i="81"/>
  <c r="J32" i="81"/>
  <c r="J31" i="81"/>
  <c r="J30" i="81"/>
  <c r="J29" i="81"/>
  <c r="J28" i="81"/>
  <c r="J27" i="81"/>
  <c r="J26" i="81"/>
  <c r="J25" i="81"/>
  <c r="J24" i="81"/>
  <c r="J23" i="81"/>
  <c r="J22" i="81"/>
  <c r="J21" i="81"/>
  <c r="J20" i="81"/>
  <c r="J19" i="81"/>
  <c r="J18" i="81"/>
  <c r="J17" i="81"/>
  <c r="J16" i="81"/>
  <c r="J15" i="81"/>
  <c r="J14" i="81"/>
  <c r="J13" i="81"/>
  <c r="J12" i="81"/>
  <c r="J11" i="81"/>
  <c r="J10" i="81"/>
  <c r="J9" i="81"/>
  <c r="J8" i="81"/>
  <c r="J7" i="81"/>
  <c r="J6" i="81"/>
  <c r="G2" i="81"/>
  <c r="H2" i="81" s="1"/>
  <c r="F2" i="81" s="1"/>
  <c r="C47" i="69"/>
  <c r="J7" i="51" l="1"/>
  <c r="J8" i="51"/>
  <c r="J9" i="51"/>
  <c r="J10" i="51"/>
  <c r="J11" i="51"/>
  <c r="J12" i="51"/>
  <c r="J13" i="51"/>
  <c r="J14" i="51"/>
  <c r="J15" i="51"/>
  <c r="J16" i="51"/>
  <c r="J17" i="51"/>
  <c r="J18" i="51"/>
  <c r="J19" i="51"/>
  <c r="J20" i="51"/>
  <c r="J21" i="51"/>
  <c r="J22" i="51"/>
  <c r="J23" i="51"/>
  <c r="J24" i="51"/>
  <c r="J25" i="51"/>
  <c r="J26" i="51"/>
  <c r="J27" i="51"/>
  <c r="J28" i="51"/>
  <c r="J29" i="51"/>
  <c r="J30" i="51"/>
  <c r="J31" i="51"/>
  <c r="J32" i="51"/>
  <c r="J33" i="51"/>
  <c r="J34" i="51"/>
  <c r="J35" i="51"/>
  <c r="J36" i="51"/>
  <c r="J37" i="51"/>
  <c r="J38" i="51"/>
  <c r="J39" i="51"/>
  <c r="J40" i="51"/>
  <c r="J41" i="51"/>
  <c r="J42" i="51"/>
  <c r="J43" i="51"/>
  <c r="J44" i="51"/>
  <c r="J45" i="51"/>
  <c r="J46" i="51"/>
  <c r="J6" i="51"/>
  <c r="J6" i="69"/>
  <c r="J7" i="69"/>
  <c r="J8" i="69"/>
  <c r="J9" i="69"/>
  <c r="J10" i="69"/>
  <c r="J11" i="69"/>
  <c r="J12" i="69"/>
  <c r="J13" i="69"/>
  <c r="J14" i="69"/>
  <c r="J15" i="69"/>
  <c r="J16" i="69"/>
  <c r="J17" i="69"/>
  <c r="J18" i="69"/>
  <c r="J19" i="69"/>
  <c r="J20" i="69"/>
  <c r="J21" i="69"/>
  <c r="J22" i="69"/>
  <c r="J23" i="69"/>
  <c r="J24" i="69"/>
  <c r="J25" i="69"/>
  <c r="J26" i="69"/>
  <c r="J27" i="69"/>
  <c r="J28" i="69"/>
  <c r="J29" i="69"/>
  <c r="J30" i="69"/>
  <c r="J31" i="69"/>
  <c r="J32" i="69"/>
  <c r="J33" i="69"/>
  <c r="J34" i="69"/>
  <c r="J35" i="69"/>
  <c r="J36" i="69"/>
  <c r="J37" i="69"/>
  <c r="J38" i="69"/>
  <c r="J39" i="69"/>
  <c r="J40" i="69"/>
  <c r="J41" i="69"/>
  <c r="J42" i="69"/>
  <c r="J43" i="69"/>
  <c r="J44" i="69"/>
  <c r="J45" i="69"/>
  <c r="J46" i="69"/>
  <c r="C47" i="80"/>
  <c r="J46" i="80"/>
  <c r="J45" i="80"/>
  <c r="J44" i="80"/>
  <c r="J43" i="80"/>
  <c r="J42" i="80"/>
  <c r="J41" i="80"/>
  <c r="J40" i="80"/>
  <c r="J39" i="80"/>
  <c r="J38" i="80"/>
  <c r="J37" i="80"/>
  <c r="J36" i="80"/>
  <c r="J35" i="80"/>
  <c r="J34" i="80"/>
  <c r="J33" i="80"/>
  <c r="J32" i="80"/>
  <c r="J31" i="80"/>
  <c r="J30" i="80"/>
  <c r="J29" i="80"/>
  <c r="J28" i="80"/>
  <c r="J27" i="80"/>
  <c r="J26" i="80"/>
  <c r="J25" i="80"/>
  <c r="J24" i="80"/>
  <c r="J23" i="80"/>
  <c r="J22" i="80"/>
  <c r="J21" i="80"/>
  <c r="J20" i="80"/>
  <c r="J19" i="80"/>
  <c r="J18" i="80"/>
  <c r="J17" i="80"/>
  <c r="J16" i="80"/>
  <c r="J15" i="80"/>
  <c r="J14" i="80"/>
  <c r="J13" i="80"/>
  <c r="J12" i="80"/>
  <c r="J11" i="80"/>
  <c r="J10" i="80"/>
  <c r="J9" i="80"/>
  <c r="J8" i="80"/>
  <c r="J7" i="80"/>
  <c r="J6" i="80"/>
  <c r="G2" i="80"/>
  <c r="H2" i="80" s="1"/>
  <c r="F2" i="80" s="1"/>
  <c r="C47" i="79"/>
  <c r="J46" i="79"/>
  <c r="J45" i="79"/>
  <c r="J44" i="79"/>
  <c r="J43" i="79"/>
  <c r="J42" i="79"/>
  <c r="J41" i="79"/>
  <c r="J40" i="79"/>
  <c r="J39" i="79"/>
  <c r="J38" i="79"/>
  <c r="J37" i="79"/>
  <c r="J36" i="79"/>
  <c r="J35" i="79"/>
  <c r="J34" i="79"/>
  <c r="J33" i="79"/>
  <c r="J32" i="79"/>
  <c r="J31" i="79"/>
  <c r="J30" i="79"/>
  <c r="J29" i="79"/>
  <c r="J28" i="79"/>
  <c r="J27" i="79"/>
  <c r="J26" i="79"/>
  <c r="J25" i="79"/>
  <c r="J24" i="79"/>
  <c r="J23" i="79"/>
  <c r="J22" i="79"/>
  <c r="J21" i="79"/>
  <c r="J20" i="79"/>
  <c r="J19" i="79"/>
  <c r="J18" i="79"/>
  <c r="J17" i="79"/>
  <c r="J16" i="79"/>
  <c r="J15" i="79"/>
  <c r="J14" i="79"/>
  <c r="J13" i="79"/>
  <c r="J12" i="79"/>
  <c r="J11" i="79"/>
  <c r="J10" i="79"/>
  <c r="J9" i="79"/>
  <c r="J8" i="79"/>
  <c r="J7" i="79"/>
  <c r="J6" i="79"/>
  <c r="G2" i="79"/>
  <c r="H2" i="79" s="1"/>
  <c r="F2" i="79" s="1"/>
  <c r="C47" i="78"/>
  <c r="J46" i="78"/>
  <c r="J45" i="78"/>
  <c r="J44" i="78"/>
  <c r="J43" i="78"/>
  <c r="J42" i="78"/>
  <c r="J41" i="78"/>
  <c r="J40" i="78"/>
  <c r="J39" i="78"/>
  <c r="J38" i="78"/>
  <c r="J37" i="78"/>
  <c r="J36" i="78"/>
  <c r="J35" i="78"/>
  <c r="J34" i="78"/>
  <c r="J33" i="78"/>
  <c r="J32" i="78"/>
  <c r="J31" i="78"/>
  <c r="J30" i="78"/>
  <c r="J29" i="78"/>
  <c r="J28" i="78"/>
  <c r="J27" i="78"/>
  <c r="J26" i="78"/>
  <c r="J25" i="78"/>
  <c r="J24" i="78"/>
  <c r="J23" i="78"/>
  <c r="J22" i="78"/>
  <c r="J21" i="78"/>
  <c r="J20" i="78"/>
  <c r="J19" i="78"/>
  <c r="J18" i="78"/>
  <c r="J17" i="78"/>
  <c r="J16" i="78"/>
  <c r="J15" i="78"/>
  <c r="J14" i="78"/>
  <c r="J13" i="78"/>
  <c r="J12" i="78"/>
  <c r="J11" i="78"/>
  <c r="J10" i="78"/>
  <c r="J9" i="78"/>
  <c r="J8" i="78"/>
  <c r="J7" i="78"/>
  <c r="J6" i="78"/>
  <c r="G2" i="78"/>
  <c r="H2" i="78" s="1"/>
  <c r="F2" i="78" s="1"/>
  <c r="J46" i="77"/>
  <c r="J45" i="77"/>
  <c r="J44" i="77"/>
  <c r="J43" i="77"/>
  <c r="J42" i="77"/>
  <c r="J41" i="77"/>
  <c r="J40" i="77"/>
  <c r="J39" i="77"/>
  <c r="J38" i="77"/>
  <c r="J37" i="77"/>
  <c r="J36" i="77"/>
  <c r="J35" i="77"/>
  <c r="J34" i="77"/>
  <c r="J33" i="77"/>
  <c r="J32" i="77"/>
  <c r="J31" i="77"/>
  <c r="J30" i="77"/>
  <c r="J29" i="77"/>
  <c r="J28" i="77"/>
  <c r="J27" i="77"/>
  <c r="J26" i="77"/>
  <c r="J25" i="77"/>
  <c r="J24" i="77"/>
  <c r="J23" i="77"/>
  <c r="J22" i="77"/>
  <c r="J21" i="77"/>
  <c r="J20" i="77"/>
  <c r="J19" i="77"/>
  <c r="J18" i="77"/>
  <c r="J17" i="77"/>
  <c r="J16" i="77"/>
  <c r="J15" i="77"/>
  <c r="J14" i="77"/>
  <c r="J13" i="77"/>
  <c r="J12" i="77"/>
  <c r="J11" i="77"/>
  <c r="J10" i="77"/>
  <c r="J9" i="77"/>
  <c r="J8" i="77"/>
  <c r="J7" i="77"/>
  <c r="J6" i="77"/>
  <c r="G2" i="77"/>
  <c r="H2" i="77" s="1"/>
  <c r="F2" i="77" s="1"/>
  <c r="C47" i="76"/>
  <c r="J46" i="76"/>
  <c r="J45" i="76"/>
  <c r="J44" i="76"/>
  <c r="J43" i="76"/>
  <c r="J42" i="76"/>
  <c r="J41" i="76"/>
  <c r="J40" i="76"/>
  <c r="J39" i="76"/>
  <c r="J38" i="76"/>
  <c r="J37" i="76"/>
  <c r="J36" i="76"/>
  <c r="J35" i="76"/>
  <c r="J34" i="76"/>
  <c r="J33" i="76"/>
  <c r="J32" i="76"/>
  <c r="J31" i="76"/>
  <c r="J30" i="76"/>
  <c r="J29" i="76"/>
  <c r="J28" i="76"/>
  <c r="J27" i="76"/>
  <c r="J26" i="76"/>
  <c r="J25" i="76"/>
  <c r="J24" i="76"/>
  <c r="J23" i="76"/>
  <c r="J22" i="76"/>
  <c r="J21" i="76"/>
  <c r="J20" i="76"/>
  <c r="J19" i="76"/>
  <c r="J18" i="76"/>
  <c r="J17" i="76"/>
  <c r="J16" i="76"/>
  <c r="J15" i="76"/>
  <c r="J14" i="76"/>
  <c r="J13" i="76"/>
  <c r="J12" i="76"/>
  <c r="J11" i="76"/>
  <c r="J10" i="76"/>
  <c r="J9" i="76"/>
  <c r="J8" i="76"/>
  <c r="J7" i="76"/>
  <c r="J6" i="76"/>
  <c r="G2" i="76"/>
  <c r="H2" i="76" s="1"/>
  <c r="F2" i="76" s="1"/>
  <c r="C47" i="73"/>
  <c r="J46" i="73"/>
  <c r="J45" i="73"/>
  <c r="J44" i="73"/>
  <c r="J43" i="73"/>
  <c r="J42" i="73"/>
  <c r="J41" i="73"/>
  <c r="J40" i="73"/>
  <c r="J39" i="73"/>
  <c r="J38" i="73"/>
  <c r="J37" i="73"/>
  <c r="J36" i="73"/>
  <c r="J35" i="73"/>
  <c r="J34" i="73"/>
  <c r="J33" i="73"/>
  <c r="J32" i="73"/>
  <c r="J31" i="73"/>
  <c r="J30" i="73"/>
  <c r="J29" i="73"/>
  <c r="J28" i="73"/>
  <c r="J27" i="73"/>
  <c r="J26" i="73"/>
  <c r="J25" i="73"/>
  <c r="J24" i="73"/>
  <c r="J23" i="73"/>
  <c r="J22" i="73"/>
  <c r="J21" i="73"/>
  <c r="J20" i="73"/>
  <c r="J19" i="73"/>
  <c r="J18" i="73"/>
  <c r="J17" i="73"/>
  <c r="J16" i="73"/>
  <c r="J15" i="73"/>
  <c r="J14" i="73"/>
  <c r="J13" i="73"/>
  <c r="J12" i="73"/>
  <c r="J11" i="73"/>
  <c r="J10" i="73"/>
  <c r="J9" i="73"/>
  <c r="J8" i="73"/>
  <c r="J7" i="73"/>
  <c r="J6" i="73"/>
  <c r="G2" i="73"/>
  <c r="H2" i="73" s="1"/>
  <c r="F2" i="73" s="1"/>
  <c r="C47" i="72"/>
  <c r="J46" i="72"/>
  <c r="J45" i="72"/>
  <c r="J44" i="72"/>
  <c r="J43" i="72"/>
  <c r="J42" i="72"/>
  <c r="J41" i="72"/>
  <c r="J40" i="72"/>
  <c r="J39" i="72"/>
  <c r="J38" i="72"/>
  <c r="J37" i="72"/>
  <c r="J36" i="72"/>
  <c r="J35" i="72"/>
  <c r="J34" i="72"/>
  <c r="J33" i="72"/>
  <c r="J32" i="72"/>
  <c r="J31" i="72"/>
  <c r="J30" i="72"/>
  <c r="J29" i="72"/>
  <c r="J28" i="72"/>
  <c r="J27" i="72"/>
  <c r="J26" i="72"/>
  <c r="J25" i="72"/>
  <c r="J24" i="72"/>
  <c r="J23" i="72"/>
  <c r="J22" i="72"/>
  <c r="J21" i="72"/>
  <c r="J20" i="72"/>
  <c r="J19" i="72"/>
  <c r="J18" i="72"/>
  <c r="J17" i="72"/>
  <c r="J16" i="72"/>
  <c r="J15" i="72"/>
  <c r="J14" i="72"/>
  <c r="J13" i="72"/>
  <c r="J12" i="72"/>
  <c r="J11" i="72"/>
  <c r="J10" i="72"/>
  <c r="J9" i="72"/>
  <c r="J8" i="72"/>
  <c r="J7" i="72"/>
  <c r="J6" i="72"/>
  <c r="G2" i="72"/>
  <c r="H2" i="72" s="1"/>
  <c r="F2" i="72" s="1"/>
  <c r="C47" i="71"/>
  <c r="J46" i="71"/>
  <c r="J45" i="71"/>
  <c r="J44" i="71"/>
  <c r="J43" i="71"/>
  <c r="J42" i="71"/>
  <c r="J41" i="71"/>
  <c r="J40" i="71"/>
  <c r="J39" i="71"/>
  <c r="J38" i="71"/>
  <c r="J37" i="71"/>
  <c r="J36" i="71"/>
  <c r="J35" i="71"/>
  <c r="J34" i="71"/>
  <c r="J33" i="71"/>
  <c r="J32" i="71"/>
  <c r="J31" i="71"/>
  <c r="J30" i="71"/>
  <c r="J29" i="71"/>
  <c r="J28" i="71"/>
  <c r="J27" i="71"/>
  <c r="J26" i="71"/>
  <c r="J25" i="71"/>
  <c r="J24" i="71"/>
  <c r="J23" i="71"/>
  <c r="J22" i="71"/>
  <c r="J21" i="71"/>
  <c r="J20" i="71"/>
  <c r="J19" i="71"/>
  <c r="J18" i="71"/>
  <c r="J17" i="71"/>
  <c r="J16" i="71"/>
  <c r="J15" i="71"/>
  <c r="J14" i="71"/>
  <c r="J13" i="71"/>
  <c r="J12" i="71"/>
  <c r="J11" i="71"/>
  <c r="J10" i="71"/>
  <c r="J9" i="71"/>
  <c r="J8" i="71"/>
  <c r="J7" i="71"/>
  <c r="J6" i="71"/>
  <c r="G2" i="71"/>
  <c r="H2" i="71" s="1"/>
  <c r="F2" i="71" s="1"/>
  <c r="G2" i="69"/>
  <c r="H2" i="69" s="1"/>
  <c r="F2" i="69" s="1"/>
  <c r="G2" i="65" l="1"/>
  <c r="H2" i="65" s="1"/>
  <c r="F2" i="65" s="1"/>
  <c r="G2" i="64"/>
  <c r="H2" i="64" s="1"/>
  <c r="F2" i="64" s="1"/>
  <c r="G2" i="63"/>
  <c r="H2" i="63" s="1"/>
  <c r="F2" i="63" s="1"/>
  <c r="G2" i="62"/>
  <c r="H2" i="62" s="1"/>
  <c r="F2" i="62" s="1"/>
  <c r="G2" i="61"/>
  <c r="H2" i="61" s="1"/>
  <c r="F2" i="61" s="1"/>
  <c r="G2" i="60"/>
  <c r="H2" i="60" s="1"/>
  <c r="F2" i="60" s="1"/>
  <c r="G2" i="59"/>
  <c r="H2" i="59" s="1"/>
  <c r="F2" i="59" s="1"/>
  <c r="G2" i="58"/>
  <c r="H2" i="58" s="1"/>
  <c r="F2" i="58" s="1"/>
  <c r="G2" i="57"/>
  <c r="H2" i="57" s="1"/>
  <c r="F2" i="57" s="1"/>
  <c r="G2" i="56"/>
  <c r="H2" i="56" s="1"/>
  <c r="F2" i="56" s="1"/>
  <c r="G2" i="55"/>
  <c r="H2" i="55" s="1"/>
  <c r="F2" i="55" s="1"/>
  <c r="G2" i="54"/>
  <c r="H2" i="54" s="1"/>
  <c r="F2" i="54" s="1"/>
  <c r="G2" i="53"/>
  <c r="H2" i="53" s="1"/>
  <c r="F2" i="53" s="1"/>
  <c r="G2" i="52"/>
  <c r="H2" i="52" s="1"/>
  <c r="F2" i="52" s="1"/>
  <c r="C47" i="66" l="1"/>
  <c r="C47" i="65"/>
  <c r="J46" i="65"/>
  <c r="J45" i="65"/>
  <c r="J44" i="65"/>
  <c r="J43" i="65"/>
  <c r="J42" i="65"/>
  <c r="J41" i="65"/>
  <c r="J40" i="65"/>
  <c r="J39" i="65"/>
  <c r="J38" i="65"/>
  <c r="J37" i="65"/>
  <c r="J36" i="65"/>
  <c r="J35" i="65"/>
  <c r="J34" i="65"/>
  <c r="J33" i="65"/>
  <c r="J32" i="65"/>
  <c r="J31" i="65"/>
  <c r="J30" i="65"/>
  <c r="J29" i="65"/>
  <c r="J28" i="65"/>
  <c r="J27" i="65"/>
  <c r="J26" i="65"/>
  <c r="J25" i="65"/>
  <c r="J24" i="65"/>
  <c r="J23" i="65"/>
  <c r="J22" i="65"/>
  <c r="J21" i="65"/>
  <c r="J20" i="65"/>
  <c r="J19" i="65"/>
  <c r="J18" i="65"/>
  <c r="J17" i="65"/>
  <c r="J16" i="65"/>
  <c r="J15" i="65"/>
  <c r="J14" i="65"/>
  <c r="J13" i="65"/>
  <c r="J12" i="65"/>
  <c r="J11" i="65"/>
  <c r="J10" i="65"/>
  <c r="J9" i="65"/>
  <c r="J8" i="65"/>
  <c r="J7" i="65"/>
  <c r="J6" i="65"/>
  <c r="C47" i="64"/>
  <c r="J46" i="64"/>
  <c r="J45" i="64"/>
  <c r="J44" i="64"/>
  <c r="J43" i="64"/>
  <c r="J42" i="64"/>
  <c r="J41" i="64"/>
  <c r="J40" i="64"/>
  <c r="J39" i="64"/>
  <c r="J38" i="64"/>
  <c r="J37" i="64"/>
  <c r="J36" i="64"/>
  <c r="J35" i="64"/>
  <c r="J34" i="64"/>
  <c r="J33" i="64"/>
  <c r="J32" i="64"/>
  <c r="J31" i="64"/>
  <c r="J30" i="64"/>
  <c r="J29" i="64"/>
  <c r="J28" i="64"/>
  <c r="J27" i="64"/>
  <c r="J26" i="64"/>
  <c r="J25" i="64"/>
  <c r="J24" i="64"/>
  <c r="J23" i="64"/>
  <c r="J22" i="64"/>
  <c r="J21" i="64"/>
  <c r="J20" i="64"/>
  <c r="J19" i="64"/>
  <c r="J18" i="64"/>
  <c r="J17" i="64"/>
  <c r="J16" i="64"/>
  <c r="J15" i="64"/>
  <c r="J14" i="64"/>
  <c r="J13" i="64"/>
  <c r="J12" i="64"/>
  <c r="J11" i="64"/>
  <c r="J10" i="64"/>
  <c r="J9" i="64"/>
  <c r="J8" i="64"/>
  <c r="J7" i="64"/>
  <c r="J6" i="64"/>
  <c r="C47" i="63"/>
  <c r="J46" i="63"/>
  <c r="J45" i="63"/>
  <c r="J44" i="63"/>
  <c r="J43" i="63"/>
  <c r="J42" i="63"/>
  <c r="J41" i="63"/>
  <c r="J40" i="63"/>
  <c r="J39" i="63"/>
  <c r="J38" i="63"/>
  <c r="J37" i="63"/>
  <c r="J36" i="63"/>
  <c r="J35" i="63"/>
  <c r="J34" i="63"/>
  <c r="J33" i="63"/>
  <c r="J32" i="63"/>
  <c r="J31" i="63"/>
  <c r="J30" i="63"/>
  <c r="J29" i="63"/>
  <c r="J28" i="63"/>
  <c r="J27" i="63"/>
  <c r="J26" i="63"/>
  <c r="J25" i="63"/>
  <c r="J24" i="63"/>
  <c r="J23" i="63"/>
  <c r="J22" i="63"/>
  <c r="J21" i="63"/>
  <c r="J20" i="63"/>
  <c r="J19" i="63"/>
  <c r="J18" i="63"/>
  <c r="J17" i="63"/>
  <c r="J16" i="63"/>
  <c r="J15" i="63"/>
  <c r="J14" i="63"/>
  <c r="J13" i="63"/>
  <c r="J12" i="63"/>
  <c r="J11" i="63"/>
  <c r="J10" i="63"/>
  <c r="J9" i="63"/>
  <c r="J8" i="63"/>
  <c r="J7" i="63"/>
  <c r="J6" i="63"/>
  <c r="C47" i="62"/>
  <c r="J46" i="62"/>
  <c r="J45" i="62"/>
  <c r="J44" i="62"/>
  <c r="J43" i="62"/>
  <c r="J42" i="62"/>
  <c r="J41" i="62"/>
  <c r="J40" i="62"/>
  <c r="J39" i="62"/>
  <c r="J38" i="62"/>
  <c r="J37" i="62"/>
  <c r="J36" i="62"/>
  <c r="J35" i="62"/>
  <c r="J34" i="62"/>
  <c r="J33" i="62"/>
  <c r="J32" i="62"/>
  <c r="J31" i="62"/>
  <c r="J30" i="62"/>
  <c r="J29" i="62"/>
  <c r="J28" i="62"/>
  <c r="J27" i="62"/>
  <c r="J26" i="62"/>
  <c r="J25" i="62"/>
  <c r="J24" i="62"/>
  <c r="J23" i="62"/>
  <c r="J22" i="62"/>
  <c r="J21" i="62"/>
  <c r="J20" i="62"/>
  <c r="J19" i="62"/>
  <c r="J18" i="62"/>
  <c r="J17" i="62"/>
  <c r="J16" i="62"/>
  <c r="J15" i="62"/>
  <c r="J14" i="62"/>
  <c r="J13" i="62"/>
  <c r="J12" i="62"/>
  <c r="J11" i="62"/>
  <c r="J10" i="62"/>
  <c r="J9" i="62"/>
  <c r="J8" i="62"/>
  <c r="J7" i="62"/>
  <c r="J6" i="62"/>
  <c r="C47" i="61"/>
  <c r="J46" i="61"/>
  <c r="J45" i="61"/>
  <c r="J44" i="61"/>
  <c r="J43" i="61"/>
  <c r="J42" i="61"/>
  <c r="J41" i="61"/>
  <c r="J40" i="61"/>
  <c r="J39" i="61"/>
  <c r="J38" i="61"/>
  <c r="J37" i="61"/>
  <c r="J36" i="61"/>
  <c r="J35" i="61"/>
  <c r="J34" i="61"/>
  <c r="J33" i="61"/>
  <c r="J32" i="61"/>
  <c r="J31" i="61"/>
  <c r="J30" i="61"/>
  <c r="J29" i="61"/>
  <c r="J28" i="61"/>
  <c r="J27" i="61"/>
  <c r="J26" i="61"/>
  <c r="J25" i="61"/>
  <c r="J24" i="61"/>
  <c r="J23" i="61"/>
  <c r="J22" i="61"/>
  <c r="J21" i="61"/>
  <c r="J20" i="61"/>
  <c r="J19" i="61"/>
  <c r="J18" i="61"/>
  <c r="J17" i="61"/>
  <c r="J16" i="61"/>
  <c r="J15" i="61"/>
  <c r="J14" i="61"/>
  <c r="J13" i="61"/>
  <c r="J12" i="61"/>
  <c r="J11" i="61"/>
  <c r="J10" i="61"/>
  <c r="J9" i="61"/>
  <c r="J8" i="61"/>
  <c r="J7" i="61"/>
  <c r="J6" i="61"/>
  <c r="C47" i="60"/>
  <c r="J46" i="60"/>
  <c r="J45" i="60"/>
  <c r="J44" i="60"/>
  <c r="J43" i="60"/>
  <c r="J42" i="60"/>
  <c r="J41" i="60"/>
  <c r="J40" i="60"/>
  <c r="J39" i="60"/>
  <c r="J38" i="60"/>
  <c r="J37" i="60"/>
  <c r="J36" i="60"/>
  <c r="J35" i="60"/>
  <c r="J34" i="60"/>
  <c r="J33" i="60"/>
  <c r="J32" i="60"/>
  <c r="J31" i="60"/>
  <c r="J30" i="60"/>
  <c r="J29" i="60"/>
  <c r="J28" i="60"/>
  <c r="J27" i="60"/>
  <c r="J26" i="60"/>
  <c r="J25" i="60"/>
  <c r="J24" i="60"/>
  <c r="J23" i="60"/>
  <c r="J22" i="60"/>
  <c r="J21" i="60"/>
  <c r="J20" i="60"/>
  <c r="J19" i="60"/>
  <c r="J18" i="60"/>
  <c r="J17" i="60"/>
  <c r="J16" i="60"/>
  <c r="J15" i="60"/>
  <c r="J14" i="60"/>
  <c r="J13" i="60"/>
  <c r="J12" i="60"/>
  <c r="J11" i="60"/>
  <c r="J10" i="60"/>
  <c r="J9" i="60"/>
  <c r="J8" i="60"/>
  <c r="J7" i="60"/>
  <c r="J6" i="60"/>
  <c r="C47" i="59"/>
  <c r="J46" i="59"/>
  <c r="J45" i="59"/>
  <c r="J44" i="59"/>
  <c r="J43" i="59"/>
  <c r="J42" i="59"/>
  <c r="J41" i="59"/>
  <c r="J40" i="59"/>
  <c r="J39" i="59"/>
  <c r="J38" i="59"/>
  <c r="J37" i="59"/>
  <c r="J36" i="59"/>
  <c r="J35" i="59"/>
  <c r="J34" i="59"/>
  <c r="J33" i="59"/>
  <c r="J32" i="59"/>
  <c r="J31" i="59"/>
  <c r="J30" i="59"/>
  <c r="J29" i="59"/>
  <c r="J28" i="59"/>
  <c r="J27" i="59"/>
  <c r="J26" i="59"/>
  <c r="J25" i="59"/>
  <c r="J24" i="59"/>
  <c r="J23" i="59"/>
  <c r="J22" i="59"/>
  <c r="J21" i="59"/>
  <c r="J20" i="59"/>
  <c r="J19" i="59"/>
  <c r="J18" i="59"/>
  <c r="J17" i="59"/>
  <c r="J16" i="59"/>
  <c r="J15" i="59"/>
  <c r="J14" i="59"/>
  <c r="J13" i="59"/>
  <c r="J12" i="59"/>
  <c r="J11" i="59"/>
  <c r="J10" i="59"/>
  <c r="J9" i="59"/>
  <c r="J8" i="59"/>
  <c r="J7" i="59"/>
  <c r="J6" i="59"/>
  <c r="C47" i="58"/>
  <c r="J46" i="58"/>
  <c r="J45" i="58"/>
  <c r="J44" i="58"/>
  <c r="J43" i="58"/>
  <c r="J42" i="58"/>
  <c r="J41" i="58"/>
  <c r="J40" i="58"/>
  <c r="J39" i="58"/>
  <c r="J38" i="58"/>
  <c r="J37" i="58"/>
  <c r="J36" i="58"/>
  <c r="J35" i="58"/>
  <c r="J34" i="58"/>
  <c r="J33" i="58"/>
  <c r="J32" i="58"/>
  <c r="J31" i="58"/>
  <c r="J30" i="58"/>
  <c r="J29" i="58"/>
  <c r="J28" i="58"/>
  <c r="J27" i="58"/>
  <c r="J26" i="58"/>
  <c r="J25" i="58"/>
  <c r="J24" i="58"/>
  <c r="J23" i="58"/>
  <c r="J22" i="58"/>
  <c r="J21" i="58"/>
  <c r="J20" i="58"/>
  <c r="J19" i="58"/>
  <c r="J18" i="58"/>
  <c r="J17" i="58"/>
  <c r="J16" i="58"/>
  <c r="J15" i="58"/>
  <c r="J14" i="58"/>
  <c r="J13" i="58"/>
  <c r="J12" i="58"/>
  <c r="J11" i="58"/>
  <c r="J10" i="58"/>
  <c r="J9" i="58"/>
  <c r="J8" i="58"/>
  <c r="J7" i="58"/>
  <c r="J6" i="58"/>
  <c r="C47" i="57"/>
  <c r="J46" i="57"/>
  <c r="J45" i="57"/>
  <c r="J44" i="57"/>
  <c r="J43" i="57"/>
  <c r="J42" i="57"/>
  <c r="J41" i="57"/>
  <c r="J40" i="57"/>
  <c r="J39" i="57"/>
  <c r="J38" i="57"/>
  <c r="J37" i="57"/>
  <c r="J36" i="57"/>
  <c r="J35" i="57"/>
  <c r="J34" i="57"/>
  <c r="J33" i="57"/>
  <c r="J32" i="57"/>
  <c r="J31" i="57"/>
  <c r="J30" i="57"/>
  <c r="J29" i="57"/>
  <c r="J28" i="57"/>
  <c r="J27" i="57"/>
  <c r="J26" i="57"/>
  <c r="J25" i="57"/>
  <c r="J24" i="57"/>
  <c r="J23" i="57"/>
  <c r="J22" i="57"/>
  <c r="J21" i="57"/>
  <c r="J20" i="57"/>
  <c r="J19" i="57"/>
  <c r="J18" i="57"/>
  <c r="J17" i="57"/>
  <c r="J16" i="57"/>
  <c r="J15" i="57"/>
  <c r="J14" i="57"/>
  <c r="J13" i="57"/>
  <c r="J12" i="57"/>
  <c r="J11" i="57"/>
  <c r="J10" i="57"/>
  <c r="J9" i="57"/>
  <c r="J8" i="57"/>
  <c r="J7" i="57"/>
  <c r="J6" i="57"/>
  <c r="C47" i="56"/>
  <c r="J46" i="56"/>
  <c r="J45" i="56"/>
  <c r="J44" i="56"/>
  <c r="J43" i="56"/>
  <c r="J42" i="56"/>
  <c r="J41" i="56"/>
  <c r="J40" i="56"/>
  <c r="J39" i="56"/>
  <c r="J38" i="56"/>
  <c r="J37" i="56"/>
  <c r="J36" i="56"/>
  <c r="J35" i="56"/>
  <c r="J34" i="56"/>
  <c r="J33" i="56"/>
  <c r="J32" i="56"/>
  <c r="J31" i="56"/>
  <c r="J30" i="56"/>
  <c r="J29" i="56"/>
  <c r="J28" i="56"/>
  <c r="J27" i="56"/>
  <c r="J26" i="56"/>
  <c r="J25" i="56"/>
  <c r="J24" i="56"/>
  <c r="J23" i="56"/>
  <c r="J22" i="56"/>
  <c r="J21" i="56"/>
  <c r="J20" i="56"/>
  <c r="J19" i="56"/>
  <c r="J18" i="56"/>
  <c r="J17" i="56"/>
  <c r="J16" i="56"/>
  <c r="J15" i="56"/>
  <c r="J14" i="56"/>
  <c r="J13" i="56"/>
  <c r="J12" i="56"/>
  <c r="J11" i="56"/>
  <c r="J10" i="56"/>
  <c r="J9" i="56"/>
  <c r="J8" i="56"/>
  <c r="J7" i="56"/>
  <c r="J6" i="56"/>
  <c r="C47" i="55"/>
  <c r="J46" i="55"/>
  <c r="J45" i="55"/>
  <c r="J44" i="55"/>
  <c r="J43" i="55"/>
  <c r="J42" i="55"/>
  <c r="J41" i="55"/>
  <c r="J40" i="55"/>
  <c r="J39" i="55"/>
  <c r="J38" i="55"/>
  <c r="J37" i="55"/>
  <c r="J36" i="55"/>
  <c r="J35" i="55"/>
  <c r="J34" i="55"/>
  <c r="J33" i="55"/>
  <c r="J32" i="55"/>
  <c r="J31" i="55"/>
  <c r="J30" i="55"/>
  <c r="J29" i="55"/>
  <c r="J28" i="55"/>
  <c r="J27" i="55"/>
  <c r="J26" i="55"/>
  <c r="J25" i="55"/>
  <c r="J24" i="55"/>
  <c r="J23" i="55"/>
  <c r="J22" i="55"/>
  <c r="J21" i="55"/>
  <c r="J20" i="55"/>
  <c r="J19" i="55"/>
  <c r="J18" i="55"/>
  <c r="J17" i="55"/>
  <c r="J16" i="55"/>
  <c r="J15" i="55"/>
  <c r="J14" i="55"/>
  <c r="J13" i="55"/>
  <c r="J12" i="55"/>
  <c r="J11" i="55"/>
  <c r="J10" i="55"/>
  <c r="J9" i="55"/>
  <c r="J8" i="55"/>
  <c r="J7" i="55"/>
  <c r="J6" i="55"/>
  <c r="C47" i="54"/>
  <c r="J46" i="54"/>
  <c r="J45" i="54"/>
  <c r="J44" i="54"/>
  <c r="J43" i="54"/>
  <c r="J42" i="54"/>
  <c r="J41" i="54"/>
  <c r="J40" i="54"/>
  <c r="J39" i="54"/>
  <c r="J38" i="54"/>
  <c r="J37" i="54"/>
  <c r="J36" i="54"/>
  <c r="J35" i="54"/>
  <c r="J34" i="54"/>
  <c r="J33" i="54"/>
  <c r="J32" i="54"/>
  <c r="J31" i="54"/>
  <c r="J30" i="54"/>
  <c r="J29" i="54"/>
  <c r="J28" i="54"/>
  <c r="J27" i="54"/>
  <c r="J26" i="54"/>
  <c r="J25" i="54"/>
  <c r="J24" i="54"/>
  <c r="J23" i="54"/>
  <c r="J22" i="54"/>
  <c r="J21" i="54"/>
  <c r="J20" i="54"/>
  <c r="J19" i="54"/>
  <c r="J18" i="54"/>
  <c r="J17" i="54"/>
  <c r="J16" i="54"/>
  <c r="J15" i="54"/>
  <c r="J14" i="54"/>
  <c r="J13" i="54"/>
  <c r="J12" i="54"/>
  <c r="J11" i="54"/>
  <c r="J10" i="54"/>
  <c r="J9" i="54"/>
  <c r="J8" i="54"/>
  <c r="J7" i="54"/>
  <c r="J6" i="54"/>
  <c r="C47" i="53"/>
  <c r="J46" i="53"/>
  <c r="J45" i="53"/>
  <c r="J44" i="53"/>
  <c r="J43" i="53"/>
  <c r="J42" i="53"/>
  <c r="J41" i="53"/>
  <c r="J40" i="53"/>
  <c r="J39" i="53"/>
  <c r="J38" i="53"/>
  <c r="J37" i="53"/>
  <c r="J36" i="53"/>
  <c r="J35" i="53"/>
  <c r="J34" i="53"/>
  <c r="J33" i="53"/>
  <c r="J32" i="53"/>
  <c r="J31" i="53"/>
  <c r="J30" i="53"/>
  <c r="J29" i="53"/>
  <c r="J28" i="53"/>
  <c r="J27" i="53"/>
  <c r="J26" i="53"/>
  <c r="J25" i="53"/>
  <c r="J24" i="53"/>
  <c r="J23" i="53"/>
  <c r="J22" i="53"/>
  <c r="J21" i="53"/>
  <c r="J20" i="53"/>
  <c r="J19" i="53"/>
  <c r="J18" i="53"/>
  <c r="J17" i="53"/>
  <c r="J16" i="53"/>
  <c r="J15" i="53"/>
  <c r="J14" i="53"/>
  <c r="J13" i="53"/>
  <c r="J12" i="53"/>
  <c r="J11" i="53"/>
  <c r="J10" i="53"/>
  <c r="J9" i="53"/>
  <c r="J8" i="53"/>
  <c r="J7" i="53"/>
  <c r="J6" i="53"/>
  <c r="C47" i="52"/>
  <c r="J46" i="52"/>
  <c r="J45" i="52"/>
  <c r="J44" i="52"/>
  <c r="J43" i="52"/>
  <c r="J42" i="52"/>
  <c r="J41" i="52"/>
  <c r="J40" i="52"/>
  <c r="J39" i="52"/>
  <c r="J38" i="52"/>
  <c r="J37" i="52"/>
  <c r="J36" i="52"/>
  <c r="J35" i="52"/>
  <c r="J34" i="52"/>
  <c r="J33" i="52"/>
  <c r="J32" i="52"/>
  <c r="J31" i="52"/>
  <c r="J30" i="52"/>
  <c r="J29" i="52"/>
  <c r="J28" i="52"/>
  <c r="J27" i="52"/>
  <c r="J26" i="52"/>
  <c r="J25" i="52"/>
  <c r="J24" i="52"/>
  <c r="J23" i="52"/>
  <c r="J22" i="52"/>
  <c r="J21" i="52"/>
  <c r="J20" i="52"/>
  <c r="J19" i="52"/>
  <c r="J18" i="52"/>
  <c r="J17" i="52"/>
  <c r="J16" i="52"/>
  <c r="J15" i="52"/>
  <c r="J14" i="52"/>
  <c r="J13" i="52"/>
  <c r="J12" i="52"/>
  <c r="J11" i="52"/>
  <c r="J10" i="52"/>
  <c r="J9" i="52"/>
  <c r="J8" i="52"/>
  <c r="J7" i="52"/>
  <c r="J6" i="52"/>
  <c r="C47" i="51"/>
  <c r="C47" i="50"/>
  <c r="J46" i="50"/>
  <c r="J45" i="50"/>
  <c r="J44" i="50"/>
  <c r="J43" i="50"/>
  <c r="J42" i="50"/>
  <c r="J41" i="50"/>
  <c r="J40" i="50"/>
  <c r="J39" i="50"/>
  <c r="J38" i="50"/>
  <c r="J37" i="50"/>
  <c r="J36" i="50"/>
  <c r="J35" i="50"/>
  <c r="J34" i="50"/>
  <c r="J33" i="50"/>
  <c r="J32" i="50"/>
  <c r="J31" i="50"/>
  <c r="J30" i="50"/>
  <c r="J29" i="50"/>
  <c r="J28" i="50"/>
  <c r="J27" i="50"/>
  <c r="J26" i="50"/>
  <c r="J25" i="50"/>
  <c r="J24" i="50"/>
  <c r="J23" i="50"/>
  <c r="J22" i="50"/>
  <c r="J21" i="50"/>
  <c r="J20" i="50"/>
  <c r="J19" i="50"/>
  <c r="J18" i="50"/>
  <c r="J17" i="50"/>
  <c r="J16" i="50"/>
  <c r="J15" i="50"/>
  <c r="J14" i="50"/>
  <c r="J13" i="50"/>
  <c r="J12" i="50"/>
  <c r="J11" i="50"/>
  <c r="J10" i="50"/>
  <c r="J9" i="50"/>
  <c r="J8" i="50"/>
  <c r="J7" i="50"/>
  <c r="J6" i="50"/>
  <c r="C47" i="49"/>
  <c r="J46" i="49"/>
  <c r="J45" i="49"/>
  <c r="J44" i="49"/>
  <c r="J43" i="49"/>
  <c r="J42" i="49"/>
  <c r="J41" i="49"/>
  <c r="J40" i="49"/>
  <c r="J39" i="49"/>
  <c r="J38" i="49"/>
  <c r="J37" i="49"/>
  <c r="J36" i="49"/>
  <c r="J35" i="49"/>
  <c r="J34" i="49"/>
  <c r="J33" i="49"/>
  <c r="J32" i="49"/>
  <c r="J31" i="49"/>
  <c r="J30" i="49"/>
  <c r="J29" i="49"/>
  <c r="J28" i="49"/>
  <c r="J27" i="49"/>
  <c r="J26" i="49"/>
  <c r="J25" i="49"/>
  <c r="J24" i="49"/>
  <c r="J23" i="49"/>
  <c r="J22" i="49"/>
  <c r="J21" i="49"/>
  <c r="J20" i="49"/>
  <c r="J19" i="49"/>
  <c r="J18" i="49"/>
  <c r="J17" i="49"/>
  <c r="J16" i="49"/>
  <c r="J15" i="49"/>
  <c r="J14" i="49"/>
  <c r="J13" i="49"/>
  <c r="J12" i="49"/>
  <c r="J11" i="49"/>
  <c r="J10" i="49"/>
  <c r="J9" i="49"/>
  <c r="J8" i="49"/>
  <c r="J7" i="49"/>
  <c r="J6" i="49"/>
  <c r="C47" i="48"/>
  <c r="J46" i="48"/>
  <c r="J45" i="48"/>
  <c r="J44" i="48"/>
  <c r="J43" i="48"/>
  <c r="J42" i="48"/>
  <c r="J41" i="48"/>
  <c r="J40" i="48"/>
  <c r="J39" i="48"/>
  <c r="J38" i="48"/>
  <c r="J37" i="48"/>
  <c r="J36" i="48"/>
  <c r="J35" i="48"/>
  <c r="J34" i="48"/>
  <c r="J33" i="48"/>
  <c r="J32" i="48"/>
  <c r="J31" i="48"/>
  <c r="J30" i="48"/>
  <c r="J29" i="48"/>
  <c r="J28" i="48"/>
  <c r="J27" i="48"/>
  <c r="J26" i="48"/>
  <c r="J25" i="48"/>
  <c r="J24" i="48"/>
  <c r="J23" i="48"/>
  <c r="J22" i="48"/>
  <c r="J21" i="48"/>
  <c r="J20" i="48"/>
  <c r="J19" i="48"/>
  <c r="J18" i="48"/>
  <c r="J17" i="48"/>
  <c r="J16" i="48"/>
  <c r="J15" i="48"/>
  <c r="J14" i="48"/>
  <c r="J13" i="48"/>
  <c r="J12" i="48"/>
  <c r="J11" i="48"/>
  <c r="J10" i="48"/>
  <c r="J9" i="48"/>
  <c r="J8" i="48"/>
  <c r="J7" i="48"/>
  <c r="J6" i="48"/>
  <c r="C47" i="47"/>
  <c r="J46" i="47"/>
  <c r="J45" i="47"/>
  <c r="J44" i="47"/>
  <c r="J43" i="47"/>
  <c r="J42" i="47"/>
  <c r="J41" i="47"/>
  <c r="J40" i="47"/>
  <c r="J39" i="47"/>
  <c r="J38" i="47"/>
  <c r="J37" i="47"/>
  <c r="J36" i="47"/>
  <c r="J35" i="47"/>
  <c r="J34" i="47"/>
  <c r="J33" i="47"/>
  <c r="J32" i="47"/>
  <c r="J31" i="47"/>
  <c r="J30" i="47"/>
  <c r="J29" i="47"/>
  <c r="J28" i="47"/>
  <c r="J27" i="47"/>
  <c r="J26" i="47"/>
  <c r="J25" i="47"/>
  <c r="J24" i="47"/>
  <c r="J23" i="47"/>
  <c r="J22" i="47"/>
  <c r="J21" i="47"/>
  <c r="J20" i="47"/>
  <c r="J19" i="47"/>
  <c r="J18" i="47"/>
  <c r="J17" i="47"/>
  <c r="J16" i="47"/>
  <c r="J15" i="47"/>
  <c r="J14" i="47"/>
  <c r="J13" i="47"/>
  <c r="J12" i="47"/>
  <c r="J11" i="47"/>
  <c r="J10" i="47"/>
  <c r="J9" i="47"/>
  <c r="J8" i="47"/>
  <c r="J7" i="47"/>
  <c r="J6" i="47"/>
  <c r="C47" i="46"/>
  <c r="J46" i="46"/>
  <c r="J45" i="46"/>
  <c r="J44" i="46"/>
  <c r="J43" i="46"/>
  <c r="J42" i="46"/>
  <c r="J41" i="46"/>
  <c r="J40" i="46"/>
  <c r="J39" i="46"/>
  <c r="J38" i="46"/>
  <c r="J37" i="46"/>
  <c r="J36" i="46"/>
  <c r="J35" i="46"/>
  <c r="J34" i="46"/>
  <c r="J33" i="46"/>
  <c r="J32" i="46"/>
  <c r="J31" i="46"/>
  <c r="J30" i="46"/>
  <c r="J29" i="46"/>
  <c r="J28" i="46"/>
  <c r="J27" i="46"/>
  <c r="J26" i="46"/>
  <c r="J25" i="46"/>
  <c r="J24" i="46"/>
  <c r="J23" i="46"/>
  <c r="J22" i="46"/>
  <c r="J21" i="46"/>
  <c r="J20" i="46"/>
  <c r="J19" i="46"/>
  <c r="J18" i="46"/>
  <c r="J17" i="46"/>
  <c r="J16" i="46"/>
  <c r="J15" i="46"/>
  <c r="J14" i="46"/>
  <c r="J13" i="46"/>
  <c r="J12" i="46"/>
  <c r="J11" i="46"/>
  <c r="J10" i="46"/>
  <c r="J9" i="46"/>
  <c r="J8" i="46"/>
  <c r="J7" i="46"/>
  <c r="J6" i="46"/>
  <c r="C47" i="45"/>
  <c r="J46" i="45"/>
  <c r="J45" i="45"/>
  <c r="J44" i="45"/>
  <c r="J43" i="45"/>
  <c r="J42" i="45"/>
  <c r="J41" i="45"/>
  <c r="J40" i="45"/>
  <c r="J39" i="45"/>
  <c r="J38" i="45"/>
  <c r="J37" i="45"/>
  <c r="J36" i="45"/>
  <c r="J35" i="45"/>
  <c r="J34" i="45"/>
  <c r="J33" i="45"/>
  <c r="J32" i="45"/>
  <c r="J31" i="45"/>
  <c r="J30" i="45"/>
  <c r="J29" i="45"/>
  <c r="J28" i="45"/>
  <c r="J27" i="45"/>
  <c r="J26" i="45"/>
  <c r="J25" i="45"/>
  <c r="J24" i="45"/>
  <c r="J23" i="45"/>
  <c r="J22" i="45"/>
  <c r="J21" i="45"/>
  <c r="J20" i="45"/>
  <c r="J19" i="45"/>
  <c r="J18" i="45"/>
  <c r="J17" i="45"/>
  <c r="J16" i="45"/>
  <c r="J15" i="45"/>
  <c r="J14" i="45"/>
  <c r="J13" i="45"/>
  <c r="J12" i="45"/>
  <c r="J11" i="45"/>
  <c r="J10" i="45"/>
  <c r="J9" i="45"/>
  <c r="J8" i="45"/>
  <c r="J7" i="45"/>
  <c r="J6" i="45"/>
  <c r="C47" i="42"/>
  <c r="J46" i="42"/>
  <c r="J45" i="42"/>
  <c r="J44" i="42"/>
  <c r="J43" i="42"/>
  <c r="J42" i="42"/>
  <c r="J41" i="42"/>
  <c r="J40" i="42"/>
  <c r="J39" i="42"/>
  <c r="J38" i="42"/>
  <c r="J37" i="42"/>
  <c r="J36" i="42"/>
  <c r="J35" i="42"/>
  <c r="J34" i="42"/>
  <c r="J33" i="42"/>
  <c r="J32" i="42"/>
  <c r="J31" i="42"/>
  <c r="J30" i="42"/>
  <c r="J29" i="42"/>
  <c r="J28" i="42"/>
  <c r="J27" i="42"/>
  <c r="J26" i="42"/>
  <c r="J25" i="42"/>
  <c r="J24" i="42"/>
  <c r="J23" i="42"/>
  <c r="J22" i="42"/>
  <c r="J21" i="42"/>
  <c r="J20" i="42"/>
  <c r="J19" i="42"/>
  <c r="J18" i="42"/>
  <c r="J17" i="42"/>
  <c r="J16" i="42"/>
  <c r="J15" i="42"/>
  <c r="J14" i="42"/>
  <c r="J13" i="42"/>
  <c r="J12" i="42"/>
  <c r="J11" i="42"/>
  <c r="J10" i="42"/>
  <c r="J9" i="42"/>
  <c r="J8" i="42"/>
  <c r="J7" i="42"/>
  <c r="J6" i="42"/>
  <c r="C47" i="41"/>
  <c r="J46" i="41"/>
  <c r="J45" i="41"/>
  <c r="J44" i="41"/>
  <c r="J43" i="41"/>
  <c r="J42" i="41"/>
  <c r="J41" i="41"/>
  <c r="J40" i="41"/>
  <c r="J39" i="41"/>
  <c r="J38" i="41"/>
  <c r="J37" i="41"/>
  <c r="J36" i="41"/>
  <c r="J35" i="41"/>
  <c r="J34" i="41"/>
  <c r="J33" i="41"/>
  <c r="J32" i="41"/>
  <c r="J31" i="41"/>
  <c r="J30" i="41"/>
  <c r="J29" i="41"/>
  <c r="J28" i="41"/>
  <c r="J27" i="41"/>
  <c r="J26" i="41"/>
  <c r="J25" i="41"/>
  <c r="J24" i="41"/>
  <c r="J23" i="41"/>
  <c r="J22" i="41"/>
  <c r="J21" i="41"/>
  <c r="J20" i="41"/>
  <c r="J19" i="41"/>
  <c r="J18" i="41"/>
  <c r="J17" i="41"/>
  <c r="J16" i="41"/>
  <c r="J15" i="41"/>
  <c r="J14" i="41"/>
  <c r="J13" i="41"/>
  <c r="J12" i="41"/>
  <c r="J11" i="41"/>
  <c r="J10" i="41"/>
  <c r="J9" i="41"/>
  <c r="J8" i="41"/>
  <c r="J7" i="41"/>
  <c r="J6" i="41"/>
  <c r="C47" i="40"/>
  <c r="C47" i="39"/>
  <c r="J46" i="39"/>
  <c r="J45" i="39"/>
  <c r="J44" i="39"/>
  <c r="J43" i="39"/>
  <c r="J42" i="39"/>
  <c r="J41" i="39"/>
  <c r="J40" i="39"/>
  <c r="J39" i="39"/>
  <c r="J38" i="39"/>
  <c r="J37" i="39"/>
  <c r="J36" i="39"/>
  <c r="J35" i="39"/>
  <c r="J34" i="39"/>
  <c r="J33" i="39"/>
  <c r="J32" i="39"/>
  <c r="J31" i="39"/>
  <c r="J30" i="39"/>
  <c r="J29" i="39"/>
  <c r="J28" i="39"/>
  <c r="J27" i="39"/>
  <c r="J26" i="39"/>
  <c r="J25" i="39"/>
  <c r="J24" i="39"/>
  <c r="J23" i="39"/>
  <c r="J22" i="39"/>
  <c r="J21" i="39"/>
  <c r="J20" i="39"/>
  <c r="J19" i="39"/>
  <c r="J18" i="39"/>
  <c r="J17" i="39"/>
  <c r="J16" i="39"/>
  <c r="J15" i="39"/>
  <c r="J14" i="39"/>
  <c r="J13" i="39"/>
  <c r="J12" i="39"/>
  <c r="J11" i="39"/>
  <c r="J10" i="39"/>
  <c r="J9" i="39"/>
  <c r="J8" i="39"/>
  <c r="J7" i="39"/>
  <c r="J6" i="39"/>
  <c r="C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C47" i="37"/>
  <c r="J46" i="37"/>
  <c r="J45" i="37"/>
  <c r="J44" i="37"/>
  <c r="J43" i="37"/>
  <c r="J42" i="37"/>
  <c r="J41" i="37"/>
  <c r="J40" i="37"/>
  <c r="J39" i="37"/>
  <c r="J38" i="37"/>
  <c r="J37" i="37"/>
  <c r="J36" i="37"/>
  <c r="J35" i="37"/>
  <c r="J34" i="37"/>
  <c r="J33" i="37"/>
  <c r="J32" i="37"/>
  <c r="J31" i="37"/>
  <c r="J30" i="37"/>
  <c r="J29" i="37"/>
  <c r="J28" i="37"/>
  <c r="J27" i="37"/>
  <c r="J26" i="37"/>
  <c r="J25" i="37"/>
  <c r="J24" i="37"/>
  <c r="J23" i="37"/>
  <c r="J22" i="37"/>
  <c r="J21" i="37"/>
  <c r="J20" i="37"/>
  <c r="J19" i="37"/>
  <c r="J18" i="37"/>
  <c r="J17" i="37"/>
  <c r="J16" i="37"/>
  <c r="J15" i="37"/>
  <c r="J14" i="37"/>
  <c r="J13" i="37"/>
  <c r="J12" i="37"/>
  <c r="J11" i="37"/>
  <c r="J10" i="37"/>
  <c r="J9" i="37"/>
  <c r="J8" i="37"/>
  <c r="J7" i="37"/>
  <c r="J6" i="37"/>
  <c r="C47" i="36"/>
  <c r="J46" i="36"/>
  <c r="J45" i="36"/>
  <c r="J44" i="36"/>
  <c r="J43" i="36"/>
  <c r="J42" i="36"/>
  <c r="J41" i="36"/>
  <c r="J40" i="36"/>
  <c r="J39" i="36"/>
  <c r="J38" i="36"/>
  <c r="J37" i="36"/>
  <c r="J36" i="36"/>
  <c r="J35" i="36"/>
  <c r="J34" i="36"/>
  <c r="J33" i="36"/>
  <c r="J32" i="36"/>
  <c r="J31" i="36"/>
  <c r="J30" i="36"/>
  <c r="J29" i="36"/>
  <c r="J28" i="36"/>
  <c r="J27" i="36"/>
  <c r="J26" i="36"/>
  <c r="J25" i="36"/>
  <c r="J24" i="36"/>
  <c r="J23" i="36"/>
  <c r="J22" i="36"/>
  <c r="J21" i="36"/>
  <c r="J20" i="36"/>
  <c r="J19" i="36"/>
  <c r="J18" i="36"/>
  <c r="J17" i="36"/>
  <c r="J16" i="36"/>
  <c r="J15" i="36"/>
  <c r="J14" i="36"/>
  <c r="J13" i="36"/>
  <c r="J12" i="36"/>
  <c r="J11" i="36"/>
  <c r="J10" i="36"/>
  <c r="J9" i="36"/>
  <c r="J8" i="36"/>
  <c r="J7" i="36"/>
  <c r="J6" i="36"/>
  <c r="C47" i="35"/>
  <c r="J46" i="35"/>
  <c r="J45" i="35"/>
  <c r="J44" i="35"/>
  <c r="J43" i="35"/>
  <c r="J42" i="35"/>
  <c r="J41" i="35"/>
  <c r="J40" i="35"/>
  <c r="J39" i="35"/>
  <c r="J38" i="35"/>
  <c r="J37" i="35"/>
  <c r="J36" i="35"/>
  <c r="J35" i="35"/>
  <c r="J34" i="35"/>
  <c r="J33" i="35"/>
  <c r="J32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G2" i="1"/>
  <c r="J8" i="1" l="1"/>
  <c r="I8" i="1"/>
  <c r="B10" i="1" l="1"/>
  <c r="C10" i="1" s="1"/>
  <c r="H5" i="1"/>
  <c r="C12" i="1" l="1"/>
  <c r="C11" i="1"/>
  <c r="D10" i="1"/>
  <c r="D12" i="1" l="1"/>
  <c r="D11" i="1"/>
  <c r="E10" i="1"/>
  <c r="F10" i="1" s="1"/>
  <c r="E12" i="1" l="1"/>
  <c r="E11" i="1"/>
  <c r="F12" i="1"/>
  <c r="F11" i="1" l="1"/>
  <c r="G10" i="1"/>
  <c r="G11" i="1" l="1"/>
  <c r="G12" i="1"/>
  <c r="H10" i="1"/>
  <c r="B14" i="1" s="1"/>
  <c r="C14" i="1" s="1"/>
  <c r="D14" i="1" s="1"/>
  <c r="E14" i="1" s="1"/>
  <c r="F14" i="1" s="1"/>
  <c r="G14" i="1" s="1"/>
  <c r="H14" i="1" s="1"/>
  <c r="B18" i="1" s="1"/>
  <c r="C18" i="1" s="1"/>
  <c r="D18" i="1" s="1"/>
  <c r="E18" i="1" s="1"/>
  <c r="F18" i="1" s="1"/>
  <c r="G18" i="1" s="1"/>
  <c r="H18" i="1" s="1"/>
  <c r="B22" i="1" s="1"/>
  <c r="C22" i="1" s="1"/>
  <c r="D22" i="1" s="1"/>
  <c r="E22" i="1" s="1"/>
  <c r="F22" i="1" s="1"/>
  <c r="G22" i="1" s="1"/>
  <c r="H22" i="1" s="1"/>
  <c r="B26" i="1" s="1"/>
  <c r="C26" i="1" s="1"/>
  <c r="D26" i="1" s="1"/>
  <c r="E26" i="1" s="1"/>
  <c r="F26" i="1" s="1"/>
  <c r="G26" i="1" s="1"/>
  <c r="H26" i="1" s="1"/>
  <c r="B30" i="1" s="1"/>
  <c r="C30" i="1" l="1"/>
  <c r="D30" i="1" s="1"/>
  <c r="E30" i="1" s="1"/>
  <c r="F30" i="1" s="1"/>
  <c r="G30" i="1" s="1"/>
  <c r="H30" i="1" s="1"/>
  <c r="C15" i="1"/>
  <c r="C16" i="1"/>
  <c r="D16" i="1" l="1"/>
  <c r="D15" i="1"/>
  <c r="E15" i="1" l="1"/>
  <c r="E16" i="1"/>
  <c r="F15" i="1" l="1"/>
  <c r="F16" i="1"/>
  <c r="G2" i="51" l="1"/>
  <c r="H2" i="51" s="1"/>
  <c r="F2" i="51" s="1"/>
  <c r="G2" i="35"/>
  <c r="H2" i="35" s="1"/>
  <c r="F2" i="35" s="1"/>
  <c r="G15" i="1"/>
  <c r="G16" i="1"/>
  <c r="G2" i="37" l="1"/>
  <c r="H2" i="37" s="1"/>
  <c r="F2" i="37" s="1"/>
  <c r="C20" i="1" l="1"/>
  <c r="C19" i="1"/>
  <c r="G2" i="45"/>
  <c r="H2" i="45" s="1"/>
  <c r="F2" i="45" s="1"/>
  <c r="D20" i="1" l="1"/>
  <c r="D19" i="1"/>
  <c r="G2" i="46"/>
  <c r="H2" i="46" s="1"/>
  <c r="F2" i="46" s="1"/>
  <c r="E19" i="1" l="1"/>
  <c r="E20" i="1"/>
  <c r="G2" i="47"/>
  <c r="H2" i="47" s="1"/>
  <c r="F2" i="47" s="1"/>
  <c r="F19" i="1" l="1"/>
  <c r="F20" i="1"/>
  <c r="G2" i="36"/>
  <c r="H2" i="36" s="1"/>
  <c r="F2" i="36" s="1"/>
  <c r="G19" i="1" l="1"/>
  <c r="G20" i="1"/>
  <c r="G2" i="48" l="1"/>
  <c r="H2" i="48" s="1"/>
  <c r="F2" i="48" s="1"/>
  <c r="C23" i="1" l="1"/>
  <c r="C24" i="1"/>
  <c r="G2" i="49"/>
  <c r="H2" i="49" s="1"/>
  <c r="F2" i="49" s="1"/>
  <c r="D24" i="1" l="1"/>
  <c r="D23" i="1"/>
  <c r="G2" i="50"/>
  <c r="H2" i="50" s="1"/>
  <c r="F2" i="50" s="1"/>
  <c r="E23" i="1" l="1"/>
  <c r="E24" i="1"/>
  <c r="G2" i="66"/>
  <c r="H2" i="66" s="1"/>
  <c r="F2" i="66" s="1"/>
  <c r="F23" i="1" l="1"/>
  <c r="F24" i="1"/>
  <c r="G2" i="38"/>
  <c r="H2" i="38" s="1"/>
  <c r="F2" i="38" s="1"/>
  <c r="G23" i="1" l="1"/>
  <c r="G24" i="1"/>
  <c r="G2" i="39" l="1"/>
  <c r="H2" i="39" s="1"/>
  <c r="F2" i="39" s="1"/>
  <c r="C27" i="1" l="1"/>
  <c r="C28" i="1"/>
  <c r="G2" i="40" l="1"/>
  <c r="H2" i="40" s="1"/>
  <c r="F2" i="40" s="1"/>
  <c r="D28" i="1"/>
  <c r="D27" i="1"/>
  <c r="G2" i="41"/>
  <c r="H2" i="41" s="1"/>
  <c r="F2" i="41" s="1"/>
  <c r="E27" i="1" l="1"/>
  <c r="E28" i="1"/>
  <c r="G2" i="42"/>
  <c r="H2" i="42" s="1"/>
  <c r="F2" i="42" s="1"/>
  <c r="F27" i="1" l="1"/>
  <c r="F28" i="1"/>
  <c r="G27" i="1" l="1"/>
  <c r="G28" i="1"/>
  <c r="D31" i="1" l="1"/>
  <c r="D32" i="1"/>
  <c r="E31" i="1" l="1"/>
  <c r="E32" i="1"/>
  <c r="F31" i="1" l="1"/>
  <c r="F32" i="1"/>
  <c r="G31" i="1" l="1"/>
  <c r="G32" i="1"/>
</calcChain>
</file>

<file path=xl/sharedStrings.xml><?xml version="1.0" encoding="utf-8"?>
<sst xmlns="http://schemas.openxmlformats.org/spreadsheetml/2006/main" count="692" uniqueCount="56">
  <si>
    <t>AGENDA  - ULTRASSOM</t>
  </si>
  <si>
    <t>MÊS</t>
  </si>
  <si>
    <t>ANO</t>
  </si>
  <si>
    <t>PRIMEIRO DIA DA SEMANA</t>
  </si>
  <si>
    <t>DIAS DA SEMANA</t>
  </si>
  <si>
    <t>PRIMEIRO DIA DO MÊS</t>
  </si>
  <si>
    <t>ÚLTIMO DIA DO MÊS</t>
  </si>
  <si>
    <t>DOMINGO</t>
  </si>
  <si>
    <t>SEGUNDA-FEIRA</t>
  </si>
  <si>
    <t>TERÇA-FEIRA</t>
  </si>
  <si>
    <t>QUARTA-FEIRA</t>
  </si>
  <si>
    <t>QUINTA-FEIRA</t>
  </si>
  <si>
    <t>SEXTA-FEIRA</t>
  </si>
  <si>
    <t>SÁBADO</t>
  </si>
  <si>
    <t>MÉDICA</t>
  </si>
  <si>
    <t>Dra. Joizeanne</t>
  </si>
  <si>
    <t>HORÁRIO</t>
  </si>
  <si>
    <t>NOME</t>
  </si>
  <si>
    <t>IDADE</t>
  </si>
  <si>
    <t>EXAME</t>
  </si>
  <si>
    <t>CONVÊNIO</t>
  </si>
  <si>
    <t>GUIA CONVÊNIO</t>
  </si>
  <si>
    <t>VALOR</t>
  </si>
  <si>
    <t>TELEFONE</t>
  </si>
  <si>
    <t>CONFIRMAÇÃO</t>
  </si>
  <si>
    <t>COMPARECEU?</t>
  </si>
  <si>
    <t>FILA DE ESPERA</t>
  </si>
  <si>
    <t>US DE MAMAS E AXILAS</t>
  </si>
  <si>
    <t>AMOR SAÚDE</t>
  </si>
  <si>
    <t>CORE BIOPSY</t>
  </si>
  <si>
    <t>SUS</t>
  </si>
  <si>
    <t>Dra. Ilca</t>
  </si>
  <si>
    <t>US ABD TOTAL/SUPERIOR</t>
  </si>
  <si>
    <t>US TRANSVAGINAL</t>
  </si>
  <si>
    <t>US MORFOLÓGICO</t>
  </si>
  <si>
    <t>US INGUINAL (CADA LADO)</t>
  </si>
  <si>
    <t>US CERVICAL</t>
  </si>
  <si>
    <t>US OBSTÉTRICO</t>
  </si>
  <si>
    <t>US PRÓSTATA</t>
  </si>
  <si>
    <t>US VIAS URINÁRIAS/ RENAIS</t>
  </si>
  <si>
    <t>US PARTES MOLES</t>
  </si>
  <si>
    <t>US PÉLVICO</t>
  </si>
  <si>
    <t>US TRANSVAGINAL NUCAL</t>
  </si>
  <si>
    <t>VALOR PARTICULAR</t>
  </si>
  <si>
    <t>VALOR CONVÊNIO</t>
  </si>
  <si>
    <t>US TIREÓIDE</t>
  </si>
  <si>
    <t>US ABD INFERIOR</t>
  </si>
  <si>
    <t>US BOLSA ESCROTAL</t>
  </si>
  <si>
    <t>US FONTANELA</t>
  </si>
  <si>
    <t>US TÓRAX</t>
  </si>
  <si>
    <t>PAAF DE MAMAS</t>
  </si>
  <si>
    <t>PAGAMENTO</t>
  </si>
  <si>
    <t>US DE MAMAS</t>
  </si>
  <si>
    <t>TOPSAÚDE</t>
  </si>
  <si>
    <t>US DE AXILAS</t>
  </si>
  <si>
    <t>PAX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</si>
</sst>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0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6"/>
      <color indexed="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14" fillId="0" borderId="0" applyNumberFormat="0" applyFill="0" applyBorder="0" applyAlignment="0" applyProtection="0"/>
    <xf numFmtId="44" fontId="15" fillId="0" borderId="0" applyFont="0" applyFill="0" applyBorder="0" applyAlignment="0" applyProtection="0"/>
  </cellStyleXfs>
  <cellXfs count="38">
    <xf numFmtId="0" fontId="0" fillId="0" borderId="0" xfId="0"/>
    <xf numFmtId="14" fontId="0" fillId="0" borderId="0" xfId="0" applyNumberFormat="1"/>
    <xf numFmtId="0" fontId="5" fillId="0" borderId="0" xfId="0" applyFont="1"/>
    <xf numFmtId="0" fontId="6" fillId="0" borderId="0" xfId="0" applyFont="1"/>
    <xf numFmtId="0" fontId="2" fillId="2" borderId="1" xfId="0" applyFont="1" applyFill="1" applyBorder="1" applyAlignment="1">
      <alignment horizontal="center"/>
    </xf>
    <xf numFmtId="0" fontId="0" fillId="3" borderId="1" xfId="0" applyFill="1" applyBorder="1"/>
    <xf numFmtId="0" fontId="3" fillId="4" borderId="0" xfId="0" applyFont="1" applyFill="1"/>
    <xf numFmtId="0" fontId="7" fillId="4" borderId="0" xfId="0" applyFont="1" applyFill="1" applyAlignment="1">
      <alignment vertical="center"/>
    </xf>
    <xf numFmtId="20" fontId="0" fillId="6" borderId="4" xfId="0" applyNumberFormat="1" applyFill="1" applyBorder="1"/>
    <xf numFmtId="20" fontId="0" fillId="0" borderId="4" xfId="0" applyNumberFormat="1" applyBorder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Protection="1">
      <protection locked="0"/>
    </xf>
    <xf numFmtId="0" fontId="8" fillId="4" borderId="0" xfId="0" applyFont="1" applyFill="1" applyAlignment="1">
      <alignment vertical="center"/>
    </xf>
    <xf numFmtId="0" fontId="1" fillId="5" borderId="4" xfId="0" applyFont="1" applyFill="1" applyBorder="1" applyAlignment="1">
      <alignment horizontal="center"/>
    </xf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center"/>
    </xf>
    <xf numFmtId="0" fontId="0" fillId="7" borderId="2" xfId="0" applyFill="1" applyBorder="1"/>
    <xf numFmtId="0" fontId="0" fillId="7" borderId="3" xfId="0" applyFill="1" applyBorder="1"/>
    <xf numFmtId="0" fontId="9" fillId="2" borderId="0" xfId="0" applyFont="1" applyFill="1"/>
    <xf numFmtId="0" fontId="10" fillId="2" borderId="0" xfId="0" applyFont="1" applyFill="1"/>
    <xf numFmtId="14" fontId="10" fillId="2" borderId="0" xfId="0" applyNumberFormat="1" applyFont="1" applyFill="1"/>
    <xf numFmtId="0" fontId="0" fillId="7" borderId="5" xfId="0" applyFill="1" applyBorder="1"/>
    <xf numFmtId="0" fontId="11" fillId="0" borderId="0" xfId="0" applyFont="1"/>
    <xf numFmtId="0" fontId="0" fillId="0" borderId="2" xfId="0" applyBorder="1"/>
    <xf numFmtId="0" fontId="12" fillId="0" borderId="0" xfId="0" applyFont="1"/>
    <xf numFmtId="0" fontId="9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20" fontId="0" fillId="0" borderId="4" xfId="0" applyNumberFormat="1" applyBorder="1" applyAlignment="1">
      <alignment vertical="center"/>
    </xf>
    <xf numFmtId="0" fontId="14" fillId="0" borderId="0" xfId="1"/>
    <xf numFmtId="0" fontId="14" fillId="0" borderId="2" xfId="1" applyBorder="1"/>
    <xf numFmtId="44" fontId="0" fillId="0" borderId="0" xfId="2" applyFont="1"/>
    <xf numFmtId="44" fontId="0" fillId="0" borderId="0" xfId="2" applyFont="1" applyAlignment="1">
      <alignment horizontal="center"/>
    </xf>
    <xf numFmtId="44" fontId="15" fillId="0" borderId="0" xfId="0" applyNumberFormat="1" applyFont="1"/>
    <xf numFmtId="44" fontId="0" fillId="0" borderId="0" xfId="0" applyNumberFormat="1"/>
    <xf numFmtId="0" fontId="14" fillId="0" borderId="2" xfId="1" applyFill="1" applyBorder="1"/>
    <xf numFmtId="0" fontId="14" fillId="0" borderId="0" xfId="1" applyFill="1"/>
  </cellXfs>
  <cellStyles count="3">
    <cellStyle name="Hiperlink" xfId="1" builtinId="8"/>
    <cellStyle name="Moeda" xfId="2" builtinId="4"/>
    <cellStyle name="Normal" xfId="0" builtinId="0"/>
  </cellStyles>
  <dxfs count="656"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0" formatCode="General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numFmt numFmtId="34" formatCode="_-&quot;R$&quot;\ * #,##0.00_-;\-&quot;R$&quot;\ * #,##0.00_-;_-&quot;R$&quot;\ * &quot;-&quot;??_-;_-@_-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numFmt numFmtId="164" formatCode="_-[$R$-416]\ * #,##0.00_-;\-[$R$-416]\ * #,##0.00_-;_-[$R$-416]\ * &quot;-&quot;??_-;_-@_-"/>
    </dxf>
    <dxf>
      <numFmt numFmtId="164" formatCode="_-[$R$-416]\ * #,##0.00_-;\-[$R$-416]\ * #,##0.00_-;_-[$R$-416]\ * &quot;-&quot;??_-;_-@_-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font>
        <strike val="0"/>
        <outline val="0"/>
        <shadow val="0"/>
        <u val="none"/>
        <vertAlign val="baseline"/>
        <sz val="11"/>
        <color auto="1"/>
      </font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R$&quot;\ * #,##0.00_-;\-&quot;R$&quot;\ * #,##0.00_-;_-&quot;R$&quot;\ * &quot;-&quot;??_-;_-@_-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  <dxf>
      <protection locked="1" hidden="0"/>
    </dxf>
    <dxf>
      <alignment horizontal="center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'Tabela de Pre&#231;os'!A1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hyperlink" Target="#Calendario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11906</xdr:rowOff>
    </xdr:from>
    <xdr:to>
      <xdr:col>2</xdr:col>
      <xdr:colOff>0</xdr:colOff>
      <xdr:row>41</xdr:row>
      <xdr:rowOff>178593</xdr:rowOff>
    </xdr:to>
    <xdr:sp macro="" textlink="">
      <xdr:nvSpPr>
        <xdr:cNvPr id="3" name="Retângulo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702844" y="7369969"/>
          <a:ext cx="1119187" cy="166687"/>
        </a:xfrm>
        <a:prstGeom prst="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1200" b="1">
              <a:solidFill>
                <a:sysClr val="windowText" lastClr="000000"/>
              </a:solidFill>
            </a:rPr>
            <a:t>TABELA</a:t>
          </a:r>
          <a:endParaRPr lang="pt-BR" sz="2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10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783507</xdr:colOff>
      <xdr:row>0</xdr:row>
      <xdr:rowOff>47625</xdr:rowOff>
    </xdr:from>
    <xdr:to>
      <xdr:col>10</xdr:col>
      <xdr:colOff>100069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10403757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771539</xdr:colOff>
      <xdr:row>0</xdr:row>
      <xdr:rowOff>47625</xdr:rowOff>
    </xdr:from>
    <xdr:to>
      <xdr:col>10</xdr:col>
      <xdr:colOff>88101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SpPr/>
      </xdr:nvSpPr>
      <xdr:spPr>
        <a:xfrm>
          <a:off x="1039178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759629</xdr:colOff>
      <xdr:row>0</xdr:row>
      <xdr:rowOff>47625</xdr:rowOff>
    </xdr:from>
    <xdr:to>
      <xdr:col>10</xdr:col>
      <xdr:colOff>76191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SpPr/>
      </xdr:nvSpPr>
      <xdr:spPr>
        <a:xfrm>
          <a:off x="10379879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759673</xdr:colOff>
      <xdr:row>0</xdr:row>
      <xdr:rowOff>47625</xdr:rowOff>
    </xdr:from>
    <xdr:to>
      <xdr:col>10</xdr:col>
      <xdr:colOff>76235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/>
      </xdr:nvSpPr>
      <xdr:spPr>
        <a:xfrm>
          <a:off x="10379923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771524</xdr:colOff>
      <xdr:row>0</xdr:row>
      <xdr:rowOff>47625</xdr:rowOff>
    </xdr:from>
    <xdr:to>
      <xdr:col>10</xdr:col>
      <xdr:colOff>88086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/>
      </xdr:nvSpPr>
      <xdr:spPr>
        <a:xfrm>
          <a:off x="10391774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SpPr/>
      </xdr:nvSpPr>
      <xdr:spPr>
        <a:xfrm>
          <a:off x="10391775" y="47625"/>
          <a:ext cx="1674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771525</xdr:colOff>
      <xdr:row>0</xdr:row>
      <xdr:rowOff>47625</xdr:rowOff>
    </xdr:from>
    <xdr:to>
      <xdr:col>10</xdr:col>
      <xdr:colOff>88087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SpPr/>
      </xdr:nvSpPr>
      <xdr:spPr>
        <a:xfrm>
          <a:off x="10372725" y="47625"/>
          <a:ext cx="1669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8</xdr:col>
      <xdr:colOff>454800</xdr:colOff>
      <xdr:row>2</xdr:row>
      <xdr:rowOff>169500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SpPr/>
      </xdr:nvSpPr>
      <xdr:spPr>
        <a:xfrm>
          <a:off x="6496050" y="190500"/>
          <a:ext cx="1674000" cy="360000"/>
        </a:xfrm>
        <a:prstGeom prst="roundRect">
          <a:avLst/>
        </a:prstGeom>
        <a:noFill/>
        <a:ln w="28575">
          <a:solidFill>
            <a:sysClr val="windowText" lastClr="00000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ysClr val="windowText" lastClr="000000"/>
              </a:solidFill>
            </a:rPr>
            <a:t>CALENDÁRIO</a:t>
          </a:r>
        </a:p>
      </xdr:txBody>
    </xdr:sp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773910</xdr:colOff>
      <xdr:row>0</xdr:row>
      <xdr:rowOff>47624</xdr:rowOff>
    </xdr:from>
    <xdr:to>
      <xdr:col>10</xdr:col>
      <xdr:colOff>36472</xdr:colOff>
      <xdr:row>2</xdr:row>
      <xdr:rowOff>38530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0375110" y="47624"/>
          <a:ext cx="1615237" cy="362381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785810</xdr:colOff>
      <xdr:row>0</xdr:row>
      <xdr:rowOff>47625</xdr:rowOff>
    </xdr:from>
    <xdr:to>
      <xdr:col>10</xdr:col>
      <xdr:colOff>48372</xdr:colOff>
      <xdr:row>2</xdr:row>
      <xdr:rowOff>38531</xdr:rowOff>
    </xdr:to>
    <xdr:sp macro="" textlink="">
      <xdr:nvSpPr>
        <xdr:cNvPr id="3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1040606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831070</xdr:colOff>
      <xdr:row>0</xdr:row>
      <xdr:rowOff>47625</xdr:rowOff>
    </xdr:from>
    <xdr:to>
      <xdr:col>10</xdr:col>
      <xdr:colOff>93632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10451320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807253</xdr:colOff>
      <xdr:row>0</xdr:row>
      <xdr:rowOff>47625</xdr:rowOff>
    </xdr:from>
    <xdr:to>
      <xdr:col>10</xdr:col>
      <xdr:colOff>69815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427503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807257</xdr:colOff>
      <xdr:row>0</xdr:row>
      <xdr:rowOff>47625</xdr:rowOff>
    </xdr:from>
    <xdr:to>
      <xdr:col>10</xdr:col>
      <xdr:colOff>69819</xdr:colOff>
      <xdr:row>2</xdr:row>
      <xdr:rowOff>38531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10427507" y="47625"/>
          <a:ext cx="1620000" cy="360000"/>
        </a:xfrm>
        <a:prstGeom prst="roundRect">
          <a:avLst/>
        </a:prstGeom>
        <a:noFill/>
        <a:ln w="28575">
          <a:solidFill>
            <a:schemeClr val="bg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>
              <a:solidFill>
                <a:schemeClr val="bg1"/>
              </a:solidFill>
            </a:rPr>
            <a:t>CALENDÁRIO</a:t>
          </a:r>
        </a:p>
      </xdr:txBody>
    </xdr:sp>
    <xdr:clientData fLocksWithSheet="0"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00000000}" name="Tabela8J14383940" displayName="Tabela8J14383940" ref="C5:N47" totalsRowCount="1" headerRowDxfId="655" totalsRowDxfId="654">
  <autoFilter ref="C5:N46" xr:uid="{00000000-0009-0000-0100-000027000000}"/>
  <tableColumns count="12">
    <tableColumn id="1" xr3:uid="{00000000-0010-0000-0000-000001000000}" name="NOME" totalsRowFunction="count" dataDxfId="422" dataCellStyle="Normal"/>
    <tableColumn id="2" xr3:uid="{00000000-0010-0000-0000-000002000000}" name="IDADE" dataDxfId="421" dataCellStyle="Normal"/>
    <tableColumn id="3" xr3:uid="{00000000-0010-0000-0000-000003000000}" name="EXAME" dataDxfId="420" dataCellStyle="Normal"/>
    <tableColumn id="4" xr3:uid="{00000000-0010-0000-0000-000004000000}" name="CONVÊNIO" dataDxfId="419" dataCellStyle="Normal"/>
    <tableColumn id="10" xr3:uid="{00000000-0010-0000-0000-00000A000000}" name="GUIA CONVÊNIO" dataDxfId="418" dataCellStyle="Normal"/>
    <tableColumn id="9" xr3:uid="{00000000-0010-0000-0000-000009000000}" name="VALOR" dataCellStyle="Moeda">
      <calculatedColumnFormula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calculatedColumnFormula>
    </tableColumn>
    <tableColumn id="11" xr3:uid="{61BA9FCB-9BF4-4729-89D4-78685DD83781}" name="PAGAMENTO" dataDxfId="417" dataCellStyle="Normal"/>
    <tableColumn id="5" xr3:uid="{00000000-0010-0000-0000-000005000000}" name="MÉDICA" dataCellStyle="Normal">
      <calculatedColumnFormula>IF(Tabela8J14383940[[#This Row],[EXAME]]&lt;&gt;"","Dra. Joizeanne","")</calculatedColumnFormula>
    </tableColumn>
    <tableColumn id="6" xr3:uid="{00000000-0010-0000-0000-000006000000}" name="TELEFONE" dataDxfId="416" dataCellStyle="Normal"/>
    <tableColumn id="7" xr3:uid="{00000000-0010-0000-0000-000007000000}" name="CONFIRMAÇÃO" dataDxfId="415" dataCellStyle="Normal"/>
    <tableColumn id="16" xr3:uid="{00000000-0010-0000-0000-000010000000}" name="COMPARECEU?" dataDxfId="414" dataCellStyle="Normal"/>
    <tableColumn id="8" xr3:uid="{00000000-0010-0000-0000-000008000000}" name="FILA DE ESPERA" dataDxfId="413" dataCellStyle="Normal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0A000000}" name="Tabela8J5678910111213141516171819" displayName="Tabela8J5678910111213141516171819" ref="C5:N47" totalsRowCount="1" headerRowDxfId="632" totalsRowDxfId="631">
  <autoFilter ref="C5:N46" xr:uid="{00000000-0009-0000-0100-000012000000}"/>
  <tableColumns count="12">
    <tableColumn id="1" xr3:uid="{00000000-0010-0000-0A00-000001000000}" name="NOME" totalsRowFunction="count" dataDxfId="332" dataCellStyle="Normal"/>
    <tableColumn id="2" xr3:uid="{00000000-0010-0000-0A00-000002000000}" name="IDADE" dataDxfId="331" dataCellStyle="Normal"/>
    <tableColumn id="3" xr3:uid="{00000000-0010-0000-0A00-000003000000}" name="EXAME" dataDxfId="330" dataCellStyle="Normal"/>
    <tableColumn id="4" xr3:uid="{00000000-0010-0000-0A00-000004000000}" name="CONVÊNIO" dataDxfId="329" dataCellStyle="Normal"/>
    <tableColumn id="10" xr3:uid="{00000000-0010-0000-0A00-00000A000000}" name="GUIA CONVÊNIO" dataDxfId="328" dataCellStyle="Normal"/>
    <tableColumn id="9" xr3:uid="{00000000-0010-0000-0A00-000009000000}" name="VALOR" totalsRowDxfId="630" dataCellStyle="Moeda">
      <calculatedColumnFormula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calculatedColumnFormula>
    </tableColumn>
    <tableColumn id="12" xr3:uid="{E4CD6562-39B0-47CE-B9B4-B09B0953622C}" name="PAGAMENTO" dataDxfId="327" dataCellStyle="Normal"/>
    <tableColumn id="5" xr3:uid="{00000000-0010-0000-0A00-000005000000}" name="MÉDICA" dataCellStyle="Normal">
      <calculatedColumnFormula>IF(Tabela8J5678910111213141516171819[[#This Row],[EXAME]]&lt;&gt;"","Dra. Joizeanne","")</calculatedColumnFormula>
    </tableColumn>
    <tableColumn id="6" xr3:uid="{00000000-0010-0000-0A00-000006000000}" name="TELEFONE" dataDxfId="326" dataCellStyle="Normal"/>
    <tableColumn id="7" xr3:uid="{00000000-0010-0000-0A00-000007000000}" name="CONFIRMAÇÃO" dataDxfId="325" dataCellStyle="Normal"/>
    <tableColumn id="11" xr3:uid="{00000000-0010-0000-0A00-00000B000000}" name="COMPARECEU?" dataDxfId="324" dataCellStyle="Normal"/>
    <tableColumn id="8" xr3:uid="{00000000-0010-0000-0A00-000008000000}" name="FILA DE ESPERA" dataDxfId="323" dataCellStyle="Normal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B000000}" name="Tabela8J56" displayName="Tabela8J56" ref="C5:N47" totalsRowCount="1" headerRowDxfId="629" totalsRowDxfId="628">
  <autoFilter ref="C5:N46" xr:uid="{00000000-0009-0000-0100-000005000000}"/>
  <tableColumns count="12">
    <tableColumn id="1" xr3:uid="{00000000-0010-0000-0B00-000001000000}" name="NOME" totalsRowFunction="count" dataDxfId="322" dataCellStyle="Normal"/>
    <tableColumn id="2" xr3:uid="{00000000-0010-0000-0B00-000002000000}" name="IDADE" dataDxfId="321" dataCellStyle="Normal"/>
    <tableColumn id="3" xr3:uid="{00000000-0010-0000-0B00-000003000000}" name="EXAME" dataDxfId="320" dataCellStyle="Normal"/>
    <tableColumn id="4" xr3:uid="{00000000-0010-0000-0B00-000004000000}" name="CONVÊNIO" dataDxfId="319" dataCellStyle="Normal"/>
    <tableColumn id="10" xr3:uid="{00000000-0010-0000-0B00-00000A000000}" name="GUIA CONVÊNIO" dataDxfId="318" dataCellStyle="Normal"/>
    <tableColumn id="9" xr3:uid="{00000000-0010-0000-0B00-000009000000}" name="VALOR" totalsRowDxfId="627" dataCellStyle="Moeda">
      <calculatedColumnFormula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calculatedColumnFormula>
    </tableColumn>
    <tableColumn id="12" xr3:uid="{3B0A2F35-7DBF-4C8A-8AAD-A1795F019D95}" name="PAGAMENTO" dataDxfId="317" dataCellStyle="Normal"/>
    <tableColumn id="5" xr3:uid="{00000000-0010-0000-0B00-000005000000}" name="MÉDICA" dataCellStyle="Normal">
      <calculatedColumnFormula>IF(Tabela8J56[[#This Row],[EXAME]]&lt;&gt;"","Dra. Joizeanne","")</calculatedColumnFormula>
    </tableColumn>
    <tableColumn id="6" xr3:uid="{00000000-0010-0000-0B00-000006000000}" name="TELEFONE" dataDxfId="316" dataCellStyle="Normal"/>
    <tableColumn id="7" xr3:uid="{00000000-0010-0000-0B00-000007000000}" name="CONFIRMAÇÃO" dataDxfId="315" dataCellStyle="Normal"/>
    <tableColumn id="11" xr3:uid="{00000000-0010-0000-0B00-00000B000000}" name="COMPARECEU?" dataDxfId="314" dataCellStyle="Normal"/>
    <tableColumn id="8" xr3:uid="{00000000-0010-0000-0B00-000008000000}" name="FILA DE ESPERA" dataDxfId="313" dataCellStyle="Normal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0C000000}" name="Tabela8J56789101112131415161718" displayName="Tabela8J56789101112131415161718" ref="C5:N47" totalsRowCount="1" headerRowDxfId="626" totalsRowDxfId="625">
  <autoFilter ref="C5:N46" xr:uid="{00000000-0009-0000-0100-000011000000}"/>
  <tableColumns count="12">
    <tableColumn id="1" xr3:uid="{00000000-0010-0000-0C00-000001000000}" name="NOME" totalsRowFunction="count" dataDxfId="312" dataCellStyle="Normal"/>
    <tableColumn id="2" xr3:uid="{00000000-0010-0000-0C00-000002000000}" name="IDADE" dataDxfId="311" dataCellStyle="Normal"/>
    <tableColumn id="3" xr3:uid="{00000000-0010-0000-0C00-000003000000}" name="EXAME" dataDxfId="310" dataCellStyle="Normal"/>
    <tableColumn id="4" xr3:uid="{00000000-0010-0000-0C00-000004000000}" name="CONVÊNIO" dataDxfId="309" dataCellStyle="Normal"/>
    <tableColumn id="10" xr3:uid="{00000000-0010-0000-0C00-00000A000000}" name="GUIA CONVÊNIO" dataDxfId="308" dataCellStyle="Normal"/>
    <tableColumn id="9" xr3:uid="{00000000-0010-0000-0C00-000009000000}" name="VALOR" totalsRowDxfId="624" dataCellStyle="Moeda">
      <calculatedColumnFormula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calculatedColumnFormula>
    </tableColumn>
    <tableColumn id="12" xr3:uid="{BFDAEA40-18DD-497C-895B-0FE8DFA34118}" name="PAGAMENTO" dataDxfId="307" dataCellStyle="Normal"/>
    <tableColumn id="5" xr3:uid="{00000000-0010-0000-0C00-000005000000}" name="MÉDICA" dataCellStyle="Normal">
      <calculatedColumnFormula>IF(Tabela8J56789101112131415161718[[#This Row],[EXAME]]&lt;&gt;"","Dra. Joizeanne","")</calculatedColumnFormula>
    </tableColumn>
    <tableColumn id="6" xr3:uid="{00000000-0010-0000-0C00-000006000000}" name="TELEFONE" dataDxfId="306" dataCellStyle="Normal"/>
    <tableColumn id="7" xr3:uid="{00000000-0010-0000-0C00-000007000000}" name="CONFIRMAÇÃO" dataDxfId="305" dataCellStyle="Normal"/>
    <tableColumn id="11" xr3:uid="{00000000-0010-0000-0C00-00000B000000}" name="COMPARECEU?" dataDxfId="304" dataCellStyle="Normal"/>
    <tableColumn id="8" xr3:uid="{00000000-0010-0000-0C00-000008000000}" name="FILA DE ESPERA" dataDxfId="303" dataCellStyle="Normal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D000000}" name="Tabela8J567891011121314151617181920" displayName="Tabela8J567891011121314151617181920" ref="C5:N47" totalsRowCount="1" headerRowDxfId="623" totalsRowDxfId="622">
  <autoFilter ref="C5:N46" xr:uid="{00000000-0009-0000-0100-000013000000}"/>
  <tableColumns count="12">
    <tableColumn id="1" xr3:uid="{00000000-0010-0000-0D00-000001000000}" name="NOME" totalsRowFunction="count" dataDxfId="302" dataCellStyle="Normal"/>
    <tableColumn id="2" xr3:uid="{00000000-0010-0000-0D00-000002000000}" name="IDADE" dataDxfId="301" dataCellStyle="Normal"/>
    <tableColumn id="3" xr3:uid="{00000000-0010-0000-0D00-000003000000}" name="EXAME" dataDxfId="300" dataCellStyle="Normal"/>
    <tableColumn id="4" xr3:uid="{00000000-0010-0000-0D00-000004000000}" name="CONVÊNIO" dataDxfId="299" dataCellStyle="Normal"/>
    <tableColumn id="10" xr3:uid="{00000000-0010-0000-0D00-00000A000000}" name="GUIA CONVÊNIO" dataDxfId="298" dataCellStyle="Normal"/>
    <tableColumn id="9" xr3:uid="{00000000-0010-0000-0D00-000009000000}" name="VALOR" totalsRowDxfId="621" dataCellStyle="Moeda">
      <calculatedColumnFormula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calculatedColumnFormula>
    </tableColumn>
    <tableColumn id="12" xr3:uid="{95EF700A-D439-427F-94C9-D5AE40CDE5CB}" name="PAGAMENTO" dataDxfId="297" dataCellStyle="Normal"/>
    <tableColumn id="5" xr3:uid="{00000000-0010-0000-0D00-000005000000}" name="MÉDICA" dataCellStyle="Normal">
      <calculatedColumnFormula>IF(Tabela8J567891011121314151617181920[[#This Row],[EXAME]]&lt;&gt;"","Dra. Joizeanne","")</calculatedColumnFormula>
    </tableColumn>
    <tableColumn id="6" xr3:uid="{00000000-0010-0000-0D00-000006000000}" name="TELEFONE" dataDxfId="296" dataCellStyle="Normal"/>
    <tableColumn id="7" xr3:uid="{00000000-0010-0000-0D00-000007000000}" name="CONFIRMAÇÃO" dataDxfId="295" dataCellStyle="Normal"/>
    <tableColumn id="11" xr3:uid="{00000000-0010-0000-0D00-00000B000000}" name="COMPARECEU?" dataDxfId="294" dataCellStyle="Normal"/>
    <tableColumn id="8" xr3:uid="{00000000-0010-0000-0D00-000008000000}" name="FILA DE ESPERA" dataDxfId="293" dataCellStyle="Normal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0E000000}" name="Tabela8J567891011121314151617181936" displayName="Tabela8J567891011121314151617181936" ref="C5:N47" totalsRowCount="1" headerRowDxfId="620" totalsRowDxfId="619">
  <autoFilter ref="C5:N46" xr:uid="{00000000-0009-0000-0100-000023000000}"/>
  <tableColumns count="12">
    <tableColumn id="1" xr3:uid="{00000000-0010-0000-0E00-000001000000}" name="NOME" totalsRowFunction="count" dataDxfId="292" dataCellStyle="Normal"/>
    <tableColumn id="2" xr3:uid="{00000000-0010-0000-0E00-000002000000}" name="IDADE" dataDxfId="291" dataCellStyle="Normal"/>
    <tableColumn id="3" xr3:uid="{00000000-0010-0000-0E00-000003000000}" name="EXAME" dataDxfId="290" dataCellStyle="Normal"/>
    <tableColumn id="4" xr3:uid="{00000000-0010-0000-0E00-000004000000}" name="CONVÊNIO" dataDxfId="289" dataCellStyle="Normal"/>
    <tableColumn id="10" xr3:uid="{00000000-0010-0000-0E00-00000A000000}" name="GUIA CONVÊNIO" dataDxfId="288" dataCellStyle="Normal"/>
    <tableColumn id="9" xr3:uid="{00000000-0010-0000-0E00-000009000000}" name="VALOR" totalsRowDxfId="618" dataCellStyle="Moeda">
      <calculatedColumnFormula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calculatedColumnFormula>
    </tableColumn>
    <tableColumn id="12" xr3:uid="{D2C7E5C7-407F-451B-9DD7-8F7AE6B4FBB2}" name="PAGAMENTO" dataDxfId="287" dataCellStyle="Normal"/>
    <tableColumn id="5" xr3:uid="{00000000-0010-0000-0E00-000005000000}" name="MÉDICA" dataCellStyle="Normal"/>
    <tableColumn id="6" xr3:uid="{00000000-0010-0000-0E00-000006000000}" name="TELEFONE" dataDxfId="286" dataCellStyle="Normal"/>
    <tableColumn id="7" xr3:uid="{00000000-0010-0000-0E00-000007000000}" name="CONFIRMAÇÃO" dataDxfId="285" dataCellStyle="Normal"/>
    <tableColumn id="11" xr3:uid="{00000000-0010-0000-0E00-00000B000000}" name="COMPARECEU?" dataDxfId="284" dataCellStyle="Normal"/>
    <tableColumn id="8" xr3:uid="{00000000-0010-0000-0E00-000008000000}" name="FILA DE ESPERA" dataDxfId="283" dataCellStyle="Normal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F000000}" name="Tabela8J5678910" displayName="Tabela8J5678910" ref="C5:N47" totalsRowCount="1" headerRowDxfId="617" dataDxfId="616" totalsRowDxfId="615">
  <autoFilter ref="C5:N46" xr:uid="{00000000-0009-0000-0100-000009000000}"/>
  <tableColumns count="12">
    <tableColumn id="1" xr3:uid="{00000000-0010-0000-0F00-000001000000}" name="NOME" totalsRowFunction="count" dataDxfId="282" dataCellStyle="Normal"/>
    <tableColumn id="2" xr3:uid="{00000000-0010-0000-0F00-000002000000}" name="IDADE" dataDxfId="281" dataCellStyle="Normal"/>
    <tableColumn id="3" xr3:uid="{00000000-0010-0000-0F00-000003000000}" name="EXAME" dataDxfId="280" dataCellStyle="Normal"/>
    <tableColumn id="4" xr3:uid="{00000000-0010-0000-0F00-000004000000}" name="CONVÊNIO" dataDxfId="279" dataCellStyle="Normal"/>
    <tableColumn id="10" xr3:uid="{00000000-0010-0000-0F00-00000A000000}" name="GUIA CONVÊNIO" dataDxfId="278" dataCellStyle="Normal"/>
    <tableColumn id="9" xr3:uid="{00000000-0010-0000-0F00-000009000000}" name="VALOR" totalsRowDxfId="614" dataCellStyle="Moeda">
      <calculatedColumnFormula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calculatedColumnFormula>
    </tableColumn>
    <tableColumn id="12" xr3:uid="{82FFBA37-8AED-448A-9A99-6E2F52547587}" name="PAGAMENTO" dataDxfId="277" dataCellStyle="Normal"/>
    <tableColumn id="5" xr3:uid="{00000000-0010-0000-0F00-000005000000}" name="MÉDICA" dataCellStyle="Normal"/>
    <tableColumn id="6" xr3:uid="{00000000-0010-0000-0F00-000006000000}" name="TELEFONE" dataDxfId="276" dataCellStyle="Normal"/>
    <tableColumn id="7" xr3:uid="{00000000-0010-0000-0F00-000007000000}" name="CONFIRMAÇÃO" dataDxfId="275" dataCellStyle="Normal"/>
    <tableColumn id="11" xr3:uid="{00000000-0010-0000-0F00-00000B000000}" name="COMPARECEU?" dataDxfId="274" dataCellStyle="Normal"/>
    <tableColumn id="8" xr3:uid="{00000000-0010-0000-0F00-000008000000}" name="FILA DE ESPERA" dataDxfId="273" dataCellStyle="Normal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10000000}" name="Tabela8J5678" displayName="Tabela8J5678" ref="C5:N47" totalsRowCount="1" headerRowDxfId="613" totalsRowDxfId="612">
  <autoFilter ref="C5:N46" xr:uid="{00000000-0009-0000-0100-000007000000}"/>
  <tableColumns count="12">
    <tableColumn id="1" xr3:uid="{00000000-0010-0000-1000-000001000000}" name="NOME" totalsRowFunction="count" dataDxfId="272" dataCellStyle="Normal"/>
    <tableColumn id="2" xr3:uid="{00000000-0010-0000-1000-000002000000}" name="IDADE" dataDxfId="271" dataCellStyle="Normal"/>
    <tableColumn id="3" xr3:uid="{00000000-0010-0000-1000-000003000000}" name="EXAME" dataDxfId="270" dataCellStyle="Normal"/>
    <tableColumn id="4" xr3:uid="{00000000-0010-0000-1000-000004000000}" name="CONVÊNIO" dataDxfId="269" dataCellStyle="Normal"/>
    <tableColumn id="10" xr3:uid="{00000000-0010-0000-1000-00000A000000}" name="GUIA CONVÊNIO" dataDxfId="268" dataCellStyle="Normal"/>
    <tableColumn id="9" xr3:uid="{00000000-0010-0000-1000-000009000000}" name="VALOR" totalsRowDxfId="611" dataCellStyle="Moeda">
      <calculatedColumnFormula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calculatedColumnFormula>
    </tableColumn>
    <tableColumn id="12" xr3:uid="{EE15F9C3-F222-4715-8721-F9BE4B1CB399}" name="PAGAMENTO" dataDxfId="267" dataCellStyle="Normal"/>
    <tableColumn id="5" xr3:uid="{00000000-0010-0000-1000-000005000000}" name="MÉDICA" dataCellStyle="Normal">
      <calculatedColumnFormula>IF(Tabela8J5678[[#This Row],[EXAME]]&lt;&gt;"","Dra. Joizeanne","")</calculatedColumnFormula>
    </tableColumn>
    <tableColumn id="6" xr3:uid="{00000000-0010-0000-1000-000006000000}" name="TELEFONE" dataDxfId="266" dataCellStyle="Normal"/>
    <tableColumn id="7" xr3:uid="{00000000-0010-0000-1000-000007000000}" name="CONFIRMAÇÃO" dataDxfId="265" dataCellStyle="Normal"/>
    <tableColumn id="11" xr3:uid="{00000000-0010-0000-1000-00000B000000}" name="COMPARECEU?" dataDxfId="264" dataCellStyle="Normal"/>
    <tableColumn id="8" xr3:uid="{00000000-0010-0000-1000-000008000000}" name="FILA DE ESPERA" dataDxfId="263" dataCellStyle="Normal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11000000}" name="Tabela8J56789" displayName="Tabela8J56789" ref="C5:N47" totalsRowCount="1" headerRowDxfId="610" totalsRowDxfId="609">
  <autoFilter ref="C5:N46" xr:uid="{00000000-0009-0000-0100-000008000000}"/>
  <tableColumns count="12">
    <tableColumn id="1" xr3:uid="{00000000-0010-0000-1100-000001000000}" name="NOME" totalsRowFunction="count" dataDxfId="262" dataCellStyle="Normal"/>
    <tableColumn id="2" xr3:uid="{00000000-0010-0000-1100-000002000000}" name="IDADE" dataDxfId="261" dataCellStyle="Normal"/>
    <tableColumn id="3" xr3:uid="{00000000-0010-0000-1100-000003000000}" name="EXAME" dataDxfId="260" dataCellStyle="Normal"/>
    <tableColumn id="4" xr3:uid="{00000000-0010-0000-1100-000004000000}" name="CONVÊNIO" dataDxfId="259" dataCellStyle="Normal"/>
    <tableColumn id="10" xr3:uid="{00000000-0010-0000-1100-00000A000000}" name="GUIA CONVÊNIO" dataDxfId="258" dataCellStyle="Normal"/>
    <tableColumn id="9" xr3:uid="{00000000-0010-0000-1100-000009000000}" name="VALOR" totalsRowDxfId="608" dataCellStyle="Moeda">
      <calculatedColumnFormula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calculatedColumnFormula>
    </tableColumn>
    <tableColumn id="12" xr3:uid="{58FAFF81-EDB0-449B-BD3C-412346AA53E1}" name="PAGAMENTO" dataDxfId="257" dataCellStyle="Normal"/>
    <tableColumn id="5" xr3:uid="{00000000-0010-0000-1100-000005000000}" name="MÉDICA" dataCellStyle="Normal">
      <calculatedColumnFormula>IF(Tabela8J56789[[#This Row],[EXAME]]&lt;&gt;"","Dra. Joizeanne","")</calculatedColumnFormula>
    </tableColumn>
    <tableColumn id="6" xr3:uid="{00000000-0010-0000-1100-000006000000}" name="TELEFONE" dataDxfId="256" dataCellStyle="Normal"/>
    <tableColumn id="7" xr3:uid="{00000000-0010-0000-1100-000007000000}" name="CONFIRMAÇÃO" dataDxfId="255" dataCellStyle="Normal"/>
    <tableColumn id="11" xr3:uid="{00000000-0010-0000-1100-00000B000000}" name="COMPARECEU?" dataDxfId="254" dataCellStyle="Normal"/>
    <tableColumn id="8" xr3:uid="{00000000-0010-0000-1100-000008000000}" name="FILA DE ESPERA" dataDxfId="253" dataCellStyle="Normal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12000000}" name="Tabela8J567891011" displayName="Tabela8J567891011" ref="C5:N47" totalsRowCount="1" headerRowDxfId="607" totalsRowDxfId="606">
  <autoFilter ref="C5:N46" xr:uid="{00000000-0009-0000-0100-00000A000000}"/>
  <tableColumns count="12">
    <tableColumn id="1" xr3:uid="{00000000-0010-0000-1200-000001000000}" name="NOME" totalsRowFunction="count" dataDxfId="252" dataCellStyle="Normal"/>
    <tableColumn id="2" xr3:uid="{00000000-0010-0000-1200-000002000000}" name="IDADE" dataDxfId="251" dataCellStyle="Normal"/>
    <tableColumn id="3" xr3:uid="{00000000-0010-0000-1200-000003000000}" name="EXAME" dataDxfId="250" dataCellStyle="Normal"/>
    <tableColumn id="4" xr3:uid="{00000000-0010-0000-1200-000004000000}" name="CONVÊNIO" dataDxfId="249" dataCellStyle="Normal"/>
    <tableColumn id="10" xr3:uid="{00000000-0010-0000-1200-00000A000000}" name="GUIA CONVÊNIO" dataDxfId="248" dataCellStyle="Normal"/>
    <tableColumn id="9" xr3:uid="{00000000-0010-0000-1200-000009000000}" name="VALOR" totalsRowDxfId="605" dataCellStyle="Moeda">
      <calculatedColumnFormula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calculatedColumnFormula>
    </tableColumn>
    <tableColumn id="12" xr3:uid="{F8A571C0-AC40-4A01-A42D-8F12EC461F2A}" name="PAGAMENTO" dataDxfId="247" dataCellStyle="Normal"/>
    <tableColumn id="5" xr3:uid="{00000000-0010-0000-1200-000005000000}" name="MÉDICA" dataCellStyle="Normal">
      <calculatedColumnFormula>IF(Tabela8J567891011[[#This Row],[EXAME]]&lt;&gt;"","Dra. Joizeanne","")</calculatedColumnFormula>
    </tableColumn>
    <tableColumn id="6" xr3:uid="{00000000-0010-0000-1200-000006000000}" name="TELEFONE" dataDxfId="246" dataCellStyle="Normal"/>
    <tableColumn id="7" xr3:uid="{00000000-0010-0000-1200-000007000000}" name="CONFIRMAÇÃO" dataDxfId="245" dataCellStyle="Normal"/>
    <tableColumn id="11" xr3:uid="{00000000-0010-0000-1200-00000B000000}" name="COMPARECEU?" dataDxfId="244" dataCellStyle="Normal"/>
    <tableColumn id="8" xr3:uid="{00000000-0010-0000-1200-000008000000}" name="FILA DE ESPERA" dataDxfId="243" dataCellStyle="Normal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13000000}" name="Tabela8J56789101112" displayName="Tabela8J56789101112" ref="C5:N47" totalsRowCount="1" headerRowDxfId="604" totalsRowDxfId="603">
  <autoFilter ref="C5:N46" xr:uid="{00000000-0009-0000-0100-00000B000000}"/>
  <tableColumns count="12">
    <tableColumn id="1" xr3:uid="{00000000-0010-0000-1300-000001000000}" name="NOME" totalsRowFunction="count" dataDxfId="242" dataCellStyle="Normal"/>
    <tableColumn id="2" xr3:uid="{00000000-0010-0000-1300-000002000000}" name="IDADE" dataDxfId="241" dataCellStyle="Normal"/>
    <tableColumn id="3" xr3:uid="{00000000-0010-0000-1300-000003000000}" name="EXAME" dataDxfId="240" dataCellStyle="Normal"/>
    <tableColumn id="4" xr3:uid="{00000000-0010-0000-1300-000004000000}" name="CONVÊNIO" dataDxfId="239" dataCellStyle="Normal"/>
    <tableColumn id="10" xr3:uid="{00000000-0010-0000-1300-00000A000000}" name="GUIA CONVÊNIO" dataDxfId="238" dataCellStyle="Normal"/>
    <tableColumn id="9" xr3:uid="{00000000-0010-0000-1300-000009000000}" name="VALOR" totalsRowDxfId="602" dataCellStyle="Moeda">
      <calculatedColumnFormula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calculatedColumnFormula>
    </tableColumn>
    <tableColumn id="12" xr3:uid="{C34F46A6-643E-4058-8E2A-271EAB6289D3}" name="PAGAMENTO" dataDxfId="237" dataCellStyle="Normal"/>
    <tableColumn id="5" xr3:uid="{00000000-0010-0000-1300-000005000000}" name="MÉDICA" dataCellStyle="Normal">
      <calculatedColumnFormula>IF(Tabela8J56789101112[[#This Row],[EXAME]]&lt;&gt;"","Dra. Joizeanne","")</calculatedColumnFormula>
    </tableColumn>
    <tableColumn id="6" xr3:uid="{00000000-0010-0000-1300-000006000000}" name="TELEFONE" dataDxfId="236" dataCellStyle="Normal"/>
    <tableColumn id="7" xr3:uid="{00000000-0010-0000-1300-000007000000}" name="CONFIRMAÇÃO" dataDxfId="235" dataCellStyle="Normal"/>
    <tableColumn id="11" xr3:uid="{00000000-0010-0000-1300-00000B000000}" name="COMPARECEU?" dataDxfId="234" dataCellStyle="Normal"/>
    <tableColumn id="8" xr3:uid="{00000000-0010-0000-1300-000008000000}" name="FILA DE ESPERA" dataDxfId="233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1000000}" name="Tabela8J1438" displayName="Tabela8J1438" ref="C5:N47" totalsRowCount="1" headerRowDxfId="653" totalsRowDxfId="652">
  <autoFilter ref="C5:N46" xr:uid="{00000000-0009-0000-0100-000025000000}"/>
  <tableColumns count="12">
    <tableColumn id="1" xr3:uid="{00000000-0010-0000-0100-000001000000}" name="NOME" totalsRowFunction="count" dataDxfId="412" dataCellStyle="Normal"/>
    <tableColumn id="2" xr3:uid="{00000000-0010-0000-0100-000002000000}" name="IDADE" dataDxfId="411" dataCellStyle="Normal"/>
    <tableColumn id="3" xr3:uid="{00000000-0010-0000-0100-000003000000}" name="EXAME" dataDxfId="410" dataCellStyle="Normal"/>
    <tableColumn id="4" xr3:uid="{00000000-0010-0000-0100-000004000000}" name="CONVÊNIO" dataDxfId="409" dataCellStyle="Normal"/>
    <tableColumn id="10" xr3:uid="{00000000-0010-0000-0100-00000A000000}" name="GUIA CONVÊNIO" dataDxfId="408" dataCellStyle="Normal"/>
    <tableColumn id="9" xr3:uid="{00000000-0010-0000-0100-000009000000}" name="VALOR" dataCellStyle="Moeda">
      <calculatedColumnFormula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calculatedColumnFormula>
    </tableColumn>
    <tableColumn id="12" xr3:uid="{90066058-C331-4520-8B4C-517EB697E38F}" name="PAGAMENTO" dataDxfId="407" dataCellStyle="Normal"/>
    <tableColumn id="5" xr3:uid="{00000000-0010-0000-0100-000005000000}" name="MÉDICA" dataCellStyle="Normal">
      <calculatedColumnFormula>IF(Tabela8J1438[[#This Row],[EXAME]]&lt;&gt;"","Dra. Joizeanne","")</calculatedColumnFormula>
    </tableColumn>
    <tableColumn id="6" xr3:uid="{00000000-0010-0000-0100-000006000000}" name="TELEFONE" dataDxfId="406" dataCellStyle="Normal"/>
    <tableColumn id="7" xr3:uid="{00000000-0010-0000-0100-000007000000}" name="CONFIRMAÇÃO" dataDxfId="405" dataCellStyle="Normal"/>
    <tableColumn id="16" xr3:uid="{00000000-0010-0000-0100-000010000000}" name="COMPARECEU?" dataDxfId="404" dataCellStyle="Normal"/>
    <tableColumn id="8" xr3:uid="{00000000-0010-0000-0100-000008000000}" name="FILA DE ESPERA" dataDxfId="403" dataCellStyle="Normal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14000000}" name="Tabela8J567891011122" displayName="Tabela8J567891011122" ref="C5:N47" totalsRowCount="1" headerRowDxfId="601" totalsRowDxfId="600">
  <autoFilter ref="C5:N46" xr:uid="{00000000-0009-0000-0100-000001000000}"/>
  <tableColumns count="12">
    <tableColumn id="1" xr3:uid="{00000000-0010-0000-1400-000001000000}" name="NOME" totalsRowFunction="count" dataDxfId="232" dataCellStyle="Normal"/>
    <tableColumn id="2" xr3:uid="{00000000-0010-0000-1400-000002000000}" name="IDADE" dataDxfId="231" dataCellStyle="Normal"/>
    <tableColumn id="3" xr3:uid="{00000000-0010-0000-1400-000003000000}" name="EXAME" dataDxfId="230" dataCellStyle="Normal"/>
    <tableColumn id="4" xr3:uid="{00000000-0010-0000-1400-000004000000}" name="CONVÊNIO" dataDxfId="229" dataCellStyle="Normal"/>
    <tableColumn id="10" xr3:uid="{00000000-0010-0000-1400-00000A000000}" name="GUIA CONVÊNIO" dataDxfId="228" dataCellStyle="Normal"/>
    <tableColumn id="9" xr3:uid="{00000000-0010-0000-1400-000009000000}" name="VALOR" totalsRowDxfId="599" dataCellStyle="Moeda">
      <calculatedColumnFormula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calculatedColumnFormula>
    </tableColumn>
    <tableColumn id="12" xr3:uid="{A5C6C9DA-2395-4E4D-8F23-DE5738663F60}" name="PAGAMENTO" dataDxfId="227" dataCellStyle="Normal"/>
    <tableColumn id="5" xr3:uid="{00000000-0010-0000-1400-000005000000}" name="MÉDICA" dataCellStyle="Normal">
      <calculatedColumnFormula>IF(Tabela8J567891011122[[#This Row],[EXAME]]&lt;&gt;"","Dra. Joizeanne","")</calculatedColumnFormula>
    </tableColumn>
    <tableColumn id="6" xr3:uid="{00000000-0010-0000-1400-000006000000}" name="TELEFONE" dataDxfId="226" dataCellStyle="Normal"/>
    <tableColumn id="7" xr3:uid="{00000000-0010-0000-1400-000007000000}" name="CONFIRMAÇÃO" dataDxfId="225" dataCellStyle="Normal"/>
    <tableColumn id="11" xr3:uid="{00000000-0010-0000-1400-00000B000000}" name="COMPARECEU?" dataDxfId="224" dataCellStyle="Normal"/>
    <tableColumn id="8" xr3:uid="{00000000-0010-0000-1400-000008000000}" name="FILA DE ESPERA" dataDxfId="223" dataCellStyle="Normal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15000000}" name="Tabela8J5678910111223" displayName="Tabela8J5678910111223" ref="C5:N47" totalsRowCount="1" headerRowDxfId="598" totalsRowDxfId="597">
  <autoFilter ref="C5:N46" xr:uid="{00000000-0009-0000-0100-000002000000}"/>
  <tableColumns count="12">
    <tableColumn id="1" xr3:uid="{00000000-0010-0000-1500-000001000000}" name="NOME" totalsRowFunction="count" dataDxfId="222" dataCellStyle="Normal"/>
    <tableColumn id="2" xr3:uid="{00000000-0010-0000-1500-000002000000}" name="IDADE" dataDxfId="221" dataCellStyle="Normal"/>
    <tableColumn id="3" xr3:uid="{00000000-0010-0000-1500-000003000000}" name="EXAME" dataDxfId="220" dataCellStyle="Normal"/>
    <tableColumn id="4" xr3:uid="{00000000-0010-0000-1500-000004000000}" name="CONVÊNIO" dataDxfId="219" dataCellStyle="Normal"/>
    <tableColumn id="10" xr3:uid="{00000000-0010-0000-1500-00000A000000}" name="GUIA CONVÊNIO" dataDxfId="218" dataCellStyle="Normal"/>
    <tableColumn id="9" xr3:uid="{00000000-0010-0000-1500-000009000000}" name="VALOR" totalsRowDxfId="596" dataCellStyle="Moeda">
      <calculatedColumnFormula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calculatedColumnFormula>
    </tableColumn>
    <tableColumn id="12" xr3:uid="{D18EE8CB-A773-479B-963E-74577E1261EA}" name="PAGAMENTO" dataDxfId="217" dataCellStyle="Normal"/>
    <tableColumn id="5" xr3:uid="{00000000-0010-0000-1500-000005000000}" name="MÉDICA" dataCellStyle="Normal">
      <calculatedColumnFormula>IF(Tabela8J5678910111223[[#This Row],[EXAME]]&lt;&gt;"","Dra. Joizeanne","")</calculatedColumnFormula>
    </tableColumn>
    <tableColumn id="6" xr3:uid="{00000000-0010-0000-1500-000006000000}" name="TELEFONE" dataDxfId="216" dataCellStyle="Normal"/>
    <tableColumn id="7" xr3:uid="{00000000-0010-0000-1500-000007000000}" name="CONFIRMAÇÃO" dataDxfId="215" dataCellStyle="Normal"/>
    <tableColumn id="11" xr3:uid="{00000000-0010-0000-1500-00000B000000}" name="COMPARECEU?" dataDxfId="214" dataCellStyle="Normal"/>
    <tableColumn id="8" xr3:uid="{00000000-0010-0000-1500-000008000000}" name="FILA DE ESPERA" dataDxfId="213" dataCellStyle="Normal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00000000-000C-0000-FFFF-FFFF16000000}" name="Tabela8I44454647" displayName="Tabela8I44454647" ref="C5:N47" totalsRowCount="1" headerRowDxfId="595" totalsRowDxfId="594">
  <autoFilter ref="C5:N46" xr:uid="{00000000-0009-0000-0100-00002E000000}"/>
  <tableColumns count="12">
    <tableColumn id="1" xr3:uid="{00000000-0010-0000-1600-000001000000}" name="NOME" totalsRowFunction="count" dataDxfId="212" dataCellStyle="Normal"/>
    <tableColumn id="2" xr3:uid="{00000000-0010-0000-1600-000002000000}" name="IDADE" dataDxfId="211" dataCellStyle="Normal"/>
    <tableColumn id="3" xr3:uid="{00000000-0010-0000-1600-000003000000}" name="EXAME" dataDxfId="210" dataCellStyle="Normal"/>
    <tableColumn id="4" xr3:uid="{00000000-0010-0000-1600-000004000000}" name="CONVÊNIO" dataDxfId="209" dataCellStyle="Normal"/>
    <tableColumn id="10" xr3:uid="{00000000-0010-0000-1600-00000A000000}" name="GUIA CONVÊNIO" dataDxfId="208" dataCellStyle="Normal"/>
    <tableColumn id="9" xr3:uid="{00000000-0010-0000-1600-000009000000}" name="VALOR" dataDxfId="207" dataCellStyle="Moeda">
      <calculatedColumnFormula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calculatedColumnFormula>
    </tableColumn>
    <tableColumn id="12" xr3:uid="{E0BD9D5F-CBCC-4010-A961-700826840228}" name="PAGAMENTO" dataDxfId="206" dataCellStyle="Normal"/>
    <tableColumn id="5" xr3:uid="{00000000-0010-0000-1600-000005000000}" name="MÉDICA" dataCellStyle="Normal">
      <calculatedColumnFormula>IF(Tabela8I44454647[[#This Row],[EXAME]]&lt;&gt;"","Dra. Ilca","")</calculatedColumnFormula>
    </tableColumn>
    <tableColumn id="6" xr3:uid="{00000000-0010-0000-1600-000006000000}" name="TELEFONE" dataDxfId="205" dataCellStyle="Normal"/>
    <tableColumn id="7" xr3:uid="{00000000-0010-0000-1600-000007000000}" name="CONFIRMAÇÃO" dataDxfId="204" dataCellStyle="Normal"/>
    <tableColumn id="11" xr3:uid="{00000000-0010-0000-1600-00000B000000}" name="COMPARECEU?" dataDxfId="203" dataCellStyle="Normal"/>
    <tableColumn id="8" xr3:uid="{00000000-0010-0000-1600-000008000000}" name="FILA DE ESPERA" dataDxfId="202" dataCellStyle="Normal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0000000-000C-0000-FFFF-FFFF17000000}" name="Tabela8I4445" displayName="Tabela8I4445" ref="C5:N47" totalsRowCount="1" headerRowDxfId="593" totalsRowDxfId="592">
  <autoFilter ref="C5:N46" xr:uid="{00000000-0009-0000-0100-00002C000000}"/>
  <tableColumns count="12">
    <tableColumn id="1" xr3:uid="{00000000-0010-0000-1700-000001000000}" name="NOME" totalsRowFunction="count" dataDxfId="201" dataCellStyle="Normal"/>
    <tableColumn id="2" xr3:uid="{00000000-0010-0000-1700-000002000000}" name="IDADE" dataDxfId="200" dataCellStyle="Normal"/>
    <tableColumn id="3" xr3:uid="{00000000-0010-0000-1700-000003000000}" name="EXAME" dataDxfId="199" dataCellStyle="Normal"/>
    <tableColumn id="4" xr3:uid="{00000000-0010-0000-1700-000004000000}" name="CONVÊNIO" dataDxfId="198" dataCellStyle="Normal"/>
    <tableColumn id="10" xr3:uid="{00000000-0010-0000-1700-00000A000000}" name="GUIA CONVÊNIO" dataDxfId="197" dataCellStyle="Normal"/>
    <tableColumn id="9" xr3:uid="{00000000-0010-0000-1700-000009000000}" name="VALOR" dataDxfId="196" totalsRowDxfId="591" dataCellStyle="Moeda" totalsRowCellStyle="Moeda">
      <calculatedColumnFormula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calculatedColumnFormula>
    </tableColumn>
    <tableColumn id="12" xr3:uid="{09E11ECA-F6ED-4FB2-84FE-95E2448DC86E}" name="PAGAMENTO" dataDxfId="195" dataCellStyle="Normal"/>
    <tableColumn id="5" xr3:uid="{00000000-0010-0000-1700-000005000000}" name="MÉDICA" dataCellStyle="Normal">
      <calculatedColumnFormula>IF(Tabela8I4445[[#This Row],[EXAME]]&lt;&gt;"","Dra. Ilca","")</calculatedColumnFormula>
    </tableColumn>
    <tableColumn id="6" xr3:uid="{00000000-0010-0000-1700-000006000000}" name="TELEFONE" dataDxfId="194" dataCellStyle="Normal"/>
    <tableColumn id="7" xr3:uid="{00000000-0010-0000-1700-000007000000}" name="CONFIRMAÇÃO" dataDxfId="193" dataCellStyle="Normal"/>
    <tableColumn id="11" xr3:uid="{00000000-0010-0000-1700-00000B000000}" name="COMPARECEU?" dataDxfId="192" dataCellStyle="Normal"/>
    <tableColumn id="8" xr3:uid="{00000000-0010-0000-1700-000008000000}" name="FILA DE ESPERA" dataDxfId="191" dataCellStyle="Normal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00000000-000C-0000-FFFF-FFFF18000000}" name="Tabela8I444546" displayName="Tabela8I444546" ref="C5:N47" totalsRowCount="1" headerRowDxfId="590" totalsRowDxfId="589">
  <autoFilter ref="C5:N46" xr:uid="{00000000-0009-0000-0100-00002D000000}"/>
  <tableColumns count="12">
    <tableColumn id="1" xr3:uid="{00000000-0010-0000-1800-000001000000}" name="NOME" dataDxfId="190" dataCellStyle="Normal"/>
    <tableColumn id="2" xr3:uid="{00000000-0010-0000-1800-000002000000}" name="IDADE" dataDxfId="189" dataCellStyle="Normal"/>
    <tableColumn id="3" xr3:uid="{00000000-0010-0000-1800-000003000000}" name="EXAME" dataDxfId="188" dataCellStyle="Normal"/>
    <tableColumn id="4" xr3:uid="{00000000-0010-0000-1800-000004000000}" name="CONVÊNIO" dataDxfId="187" dataCellStyle="Normal"/>
    <tableColumn id="10" xr3:uid="{00000000-0010-0000-1800-00000A000000}" name="GUIA CONVÊNIO" dataDxfId="186" dataCellStyle="Normal"/>
    <tableColumn id="9" xr3:uid="{00000000-0010-0000-1800-000009000000}" name="VALOR" totalsRowDxfId="588" dataCellStyle="Moeda" totalsRowCellStyle="Moeda">
      <calculatedColumnFormula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calculatedColumnFormula>
    </tableColumn>
    <tableColumn id="12" xr3:uid="{3C700C4B-463A-4728-BCE4-072EAE9707F0}" name="PAGAMENTO" dataDxfId="185" dataCellStyle="Normal"/>
    <tableColumn id="5" xr3:uid="{00000000-0010-0000-1800-000005000000}" name="MÉDICA" dataCellStyle="Normal">
      <calculatedColumnFormula>IF(Tabela8I444546[[#This Row],[EXAME]]&lt;&gt;"","Dra. Ilca","")</calculatedColumnFormula>
    </tableColumn>
    <tableColumn id="6" xr3:uid="{00000000-0010-0000-1800-000006000000}" name="TELEFONE" dataDxfId="184" dataCellStyle="Normal"/>
    <tableColumn id="7" xr3:uid="{00000000-0010-0000-1800-000007000000}" name="CONFIRMAÇÃO" dataDxfId="183" dataCellStyle="Normal"/>
    <tableColumn id="11" xr3:uid="{00000000-0010-0000-1800-00000B000000}" name="COMPARECEU?" dataDxfId="182" dataCellStyle="Normal"/>
    <tableColumn id="8" xr3:uid="{00000000-0010-0000-1800-000008000000}" name="FILA DE ESPERA" dataDxfId="181" dataCellStyle="Normal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00000000-000C-0000-FFFF-FFFF19000000}" name="Tabela8I4445464748" displayName="Tabela8I4445464748" ref="C5:N47" totalsRowCount="1" headerRowDxfId="587" totalsRowDxfId="586">
  <autoFilter ref="C5:N46" xr:uid="{00000000-0009-0000-0100-00002F000000}"/>
  <tableColumns count="12">
    <tableColumn id="1" xr3:uid="{00000000-0010-0000-1900-000001000000}" name="NOME" totalsRowFunction="count" dataDxfId="180" dataCellStyle="Normal"/>
    <tableColumn id="2" xr3:uid="{00000000-0010-0000-1900-000002000000}" name="IDADE" dataDxfId="179" dataCellStyle="Normal"/>
    <tableColumn id="3" xr3:uid="{00000000-0010-0000-1900-000003000000}" name="EXAME" dataDxfId="178" dataCellStyle="Normal"/>
    <tableColumn id="4" xr3:uid="{00000000-0010-0000-1900-000004000000}" name="CONVÊNIO" dataDxfId="177" dataCellStyle="Normal"/>
    <tableColumn id="10" xr3:uid="{00000000-0010-0000-1900-00000A000000}" name="GUIA CONVÊNIO" dataDxfId="176" dataCellStyle="Normal"/>
    <tableColumn id="9" xr3:uid="{00000000-0010-0000-1900-000009000000}" name="VALOR" dataCellStyle="Moeda">
      <calculatedColumnFormula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calculatedColumnFormula>
    </tableColumn>
    <tableColumn id="12" xr3:uid="{293C2993-245C-4508-9C20-FA7E3505DF19}" name="PAGAMENTO" dataDxfId="175" dataCellStyle="Normal"/>
    <tableColumn id="5" xr3:uid="{00000000-0010-0000-1900-000005000000}" name="MÉDICA" dataCellStyle="Normal">
      <calculatedColumnFormula>IF(Tabela8I4445464748[[#This Row],[EXAME]]&lt;&gt;"","Dra. Ilca","")</calculatedColumnFormula>
    </tableColumn>
    <tableColumn id="6" xr3:uid="{00000000-0010-0000-1900-000006000000}" name="TELEFONE" dataDxfId="174" dataCellStyle="Normal"/>
    <tableColumn id="7" xr3:uid="{00000000-0010-0000-1900-000007000000}" name="CONFIRMAÇÃO" dataDxfId="173" dataCellStyle="Normal"/>
    <tableColumn id="11" xr3:uid="{00000000-0010-0000-1900-00000B000000}" name="COMPARECEU?" dataDxfId="172" dataCellStyle="Normal"/>
    <tableColumn id="8" xr3:uid="{00000000-0010-0000-1900-000008000000}" name="FILA DE ESPERA" dataDxfId="171" dataCellStyle="Normal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00000000-000C-0000-FFFF-FFFF1A000000}" name="Tabela8I444546474849" displayName="Tabela8I444546474849" ref="C5:N47" totalsRowCount="1" headerRowDxfId="585" totalsRowDxfId="584">
  <autoFilter ref="C5:N46" xr:uid="{00000000-0009-0000-0100-000030000000}"/>
  <tableColumns count="12">
    <tableColumn id="1" xr3:uid="{00000000-0010-0000-1A00-000001000000}" name="NOME" totalsRowFunction="count" dataDxfId="170" dataCellStyle="Normal"/>
    <tableColumn id="2" xr3:uid="{00000000-0010-0000-1A00-000002000000}" name="IDADE" dataDxfId="169" dataCellStyle="Normal"/>
    <tableColumn id="3" xr3:uid="{00000000-0010-0000-1A00-000003000000}" name="EXAME" dataDxfId="168" dataCellStyle="Normal"/>
    <tableColumn id="4" xr3:uid="{00000000-0010-0000-1A00-000004000000}" name="CONVÊNIO" dataDxfId="167" dataCellStyle="Normal"/>
    <tableColumn id="10" xr3:uid="{00000000-0010-0000-1A00-00000A000000}" name="GUIA CONVÊNIO" dataDxfId="166" dataCellStyle="Normal"/>
    <tableColumn id="9" xr3:uid="{00000000-0010-0000-1A00-000009000000}" name="VALOR" dataCellStyle="Moeda">
      <calculatedColumnFormula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calculatedColumnFormula>
    </tableColumn>
    <tableColumn id="12" xr3:uid="{90352342-58C9-4C64-91FB-34EA7D6E6448}" name="PAGAMENTO" dataDxfId="165" dataCellStyle="Normal"/>
    <tableColumn id="5" xr3:uid="{00000000-0010-0000-1A00-000005000000}" name="MÉDICA" dataCellStyle="Normal">
      <calculatedColumnFormula>IF(Tabela8I444546474849[[#This Row],[EXAME]]&lt;&gt;"","Dra. Ilca","")</calculatedColumnFormula>
    </tableColumn>
    <tableColumn id="6" xr3:uid="{00000000-0010-0000-1A00-000006000000}" name="TELEFONE" dataDxfId="164" dataCellStyle="Normal"/>
    <tableColumn id="7" xr3:uid="{00000000-0010-0000-1A00-000007000000}" name="CONFIRMAÇÃO" dataDxfId="163" dataCellStyle="Normal"/>
    <tableColumn id="11" xr3:uid="{00000000-0010-0000-1A00-00000B000000}" name="COMPARECEU?" dataDxfId="162" dataCellStyle="Normal"/>
    <tableColumn id="8" xr3:uid="{00000000-0010-0000-1A00-000008000000}" name="FILA DE ESPERA" dataDxfId="161" dataCellStyle="Normal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B000000}" name="Tabela8I212223" displayName="Tabela8I212223" ref="C5:N47" totalsRowCount="1" headerRowDxfId="583" totalsRowDxfId="582">
  <autoFilter ref="C5:N46" xr:uid="{00000000-0009-0000-0100-000016000000}"/>
  <tableColumns count="12">
    <tableColumn id="1" xr3:uid="{00000000-0010-0000-1B00-000001000000}" name="NOME" totalsRowFunction="count" dataDxfId="160" dataCellStyle="Normal"/>
    <tableColumn id="2" xr3:uid="{00000000-0010-0000-1B00-000002000000}" name="IDADE" dataDxfId="159" dataCellStyle="Normal"/>
    <tableColumn id="3" xr3:uid="{00000000-0010-0000-1B00-000003000000}" name="EXAME" dataDxfId="158" dataCellStyle="Normal"/>
    <tableColumn id="4" xr3:uid="{00000000-0010-0000-1B00-000004000000}" name="CONVÊNIO" dataDxfId="157" dataCellStyle="Normal"/>
    <tableColumn id="10" xr3:uid="{00000000-0010-0000-1B00-00000A000000}" name="GUIA CONVÊNIO" dataDxfId="156" dataCellStyle="Normal"/>
    <tableColumn id="9" xr3:uid="{00000000-0010-0000-1B00-000009000000}" name="VALOR" dataCellStyle="Moeda">
      <calculatedColumnFormula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calculatedColumnFormula>
    </tableColumn>
    <tableColumn id="12" xr3:uid="{350E620B-729D-458F-A4E9-22285C0E1969}" name="PAGAMENTO" dataDxfId="155" dataCellStyle="Normal"/>
    <tableColumn id="5" xr3:uid="{00000000-0010-0000-1B00-000005000000}" name="MÉDICA" dataCellStyle="Normal">
      <calculatedColumnFormula>IF(Tabela8I212223[[#This Row],[EXAME]]&lt;&gt;"","Dra. Ilca","")</calculatedColumnFormula>
    </tableColumn>
    <tableColumn id="6" xr3:uid="{00000000-0010-0000-1B00-000006000000}" name="TELEFONE" dataDxfId="154" dataCellStyle="Normal"/>
    <tableColumn id="7" xr3:uid="{00000000-0010-0000-1B00-000007000000}" name="CONFIRMAÇÃO" dataDxfId="153" dataCellStyle="Normal"/>
    <tableColumn id="11" xr3:uid="{00000000-0010-0000-1B00-00000B000000}" name="COMPARECEU?" dataDxfId="152" dataCellStyle="Normal"/>
    <tableColumn id="8" xr3:uid="{00000000-0010-0000-1B00-000008000000}" name="FILA DE ESPERA" dataDxfId="151" dataCellStyle="Normal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C000000}" name="Tabela8I21" displayName="Tabela8I21" ref="C5:N47" totalsRowCount="1" headerRowDxfId="581" totalsRowDxfId="580">
  <autoFilter ref="C5:N46" xr:uid="{00000000-0009-0000-0100-000014000000}"/>
  <tableColumns count="12">
    <tableColumn id="1" xr3:uid="{00000000-0010-0000-1C00-000001000000}" name="NOME" totalsRowFunction="count" dataDxfId="150" dataCellStyle="Normal"/>
    <tableColumn id="2" xr3:uid="{00000000-0010-0000-1C00-000002000000}" name="IDADE" dataDxfId="149" dataCellStyle="Normal"/>
    <tableColumn id="3" xr3:uid="{00000000-0010-0000-1C00-000003000000}" name="EXAME" dataDxfId="148" dataCellStyle="Normal"/>
    <tableColumn id="4" xr3:uid="{00000000-0010-0000-1C00-000004000000}" name="CONVÊNIO" dataDxfId="147" dataCellStyle="Normal"/>
    <tableColumn id="10" xr3:uid="{00000000-0010-0000-1C00-00000A000000}" name="GUIA CONVÊNIO" dataDxfId="146" dataCellStyle="Normal"/>
    <tableColumn id="9" xr3:uid="{00000000-0010-0000-1C00-000009000000}" name="VALOR" dataDxfId="145" dataCellStyle="Normal">
      <calculatedColumnFormula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calculatedColumnFormula>
    </tableColumn>
    <tableColumn id="12" xr3:uid="{0F0BE571-95D0-49F0-835E-5694FF5FB01B}" name="PAGAMENTO" dataDxfId="144" dataCellStyle="Normal"/>
    <tableColumn id="5" xr3:uid="{00000000-0010-0000-1C00-000005000000}" name="MÉDICA" dataCellStyle="Normal">
      <calculatedColumnFormula>IF(Tabela8I21[[#This Row],[EXAME]]&lt;&gt;"","Dra. Ilca","")</calculatedColumnFormula>
    </tableColumn>
    <tableColumn id="6" xr3:uid="{00000000-0010-0000-1C00-000006000000}" name="TELEFONE" dataDxfId="143" dataCellStyle="Normal"/>
    <tableColumn id="7" xr3:uid="{00000000-0010-0000-1C00-000007000000}" name="CONFIRMAÇÃO" dataDxfId="142" dataCellStyle="Normal"/>
    <tableColumn id="11" xr3:uid="{00000000-0010-0000-1C00-00000B000000}" name="COMPARECEU?" dataDxfId="141" dataCellStyle="Normal"/>
    <tableColumn id="8" xr3:uid="{00000000-0010-0000-1C00-000008000000}" name="FILA DE ESPERA" dataDxfId="140" dataCellStyle="Normal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D000000}" name="Tabela8I2122" displayName="Tabela8I2122" ref="C5:N47" totalsRowCount="1" headerRowDxfId="579" totalsRowDxfId="578">
  <autoFilter ref="C5:N46" xr:uid="{00000000-0009-0000-0100-000015000000}"/>
  <tableColumns count="12">
    <tableColumn id="1" xr3:uid="{00000000-0010-0000-1D00-000001000000}" name="NOME" totalsRowFunction="count" dataDxfId="139" dataCellStyle="Normal"/>
    <tableColumn id="2" xr3:uid="{00000000-0010-0000-1D00-000002000000}" name="IDADE" dataDxfId="138" dataCellStyle="Normal"/>
    <tableColumn id="3" xr3:uid="{00000000-0010-0000-1D00-000003000000}" name="EXAME" dataDxfId="137" dataCellStyle="Normal"/>
    <tableColumn id="4" xr3:uid="{00000000-0010-0000-1D00-000004000000}" name="CONVÊNIO" dataDxfId="136" dataCellStyle="Normal"/>
    <tableColumn id="10" xr3:uid="{00000000-0010-0000-1D00-00000A000000}" name="GUIA CONVÊNIO" dataDxfId="135" dataCellStyle="Normal"/>
    <tableColumn id="9" xr3:uid="{00000000-0010-0000-1D00-000009000000}" name="VALOR" dataCellStyle="Moeda">
      <calculatedColumnFormula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calculatedColumnFormula>
    </tableColumn>
    <tableColumn id="12" xr3:uid="{7291C61A-8EA2-4091-AC55-0B1DE6E120A2}" name="PAGAMENTO" dataDxfId="134" dataCellStyle="Normal"/>
    <tableColumn id="5" xr3:uid="{00000000-0010-0000-1D00-000005000000}" name="MÉDICA" dataCellStyle="Normal">
      <calculatedColumnFormula>IF(Tabela8I2122[[#This Row],[EXAME]]&lt;&gt;"","Dra. Ilca","")</calculatedColumnFormula>
    </tableColumn>
    <tableColumn id="6" xr3:uid="{00000000-0010-0000-1D00-000006000000}" name="TELEFONE" dataDxfId="133" dataCellStyle="Normal"/>
    <tableColumn id="7" xr3:uid="{00000000-0010-0000-1D00-000007000000}" name="CONFIRMAÇÃO" dataDxfId="132" dataCellStyle="Normal"/>
    <tableColumn id="11" xr3:uid="{00000000-0010-0000-1D00-00000B000000}" name="COMPARECEU?" dataDxfId="131" dataCellStyle="Normal"/>
    <tableColumn id="8" xr3:uid="{00000000-0010-0000-1D00-000008000000}" name="FILA DE ESPERA" dataDxfId="130" dataCellStyle="Norm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03000000}" name="Tabela8J1438394041" displayName="Tabela8J1438394041" ref="C5:N47" totalsRowCount="1" headerRowDxfId="651" totalsRowDxfId="650">
  <autoFilter ref="C5:N46" xr:uid="{00000000-0009-0000-0100-000028000000}"/>
  <tableColumns count="12">
    <tableColumn id="1" xr3:uid="{00000000-0010-0000-0300-000001000000}" name="NOME" totalsRowFunction="count" dataDxfId="402" dataCellStyle="Normal"/>
    <tableColumn id="2" xr3:uid="{00000000-0010-0000-0300-000002000000}" name="IDADE" dataDxfId="401" dataCellStyle="Normal"/>
    <tableColumn id="3" xr3:uid="{00000000-0010-0000-0300-000003000000}" name="EXAME" dataDxfId="400" dataCellStyle="Normal"/>
    <tableColumn id="4" xr3:uid="{00000000-0010-0000-0300-000004000000}" name="CONVÊNIO" dataDxfId="399" dataCellStyle="Normal"/>
    <tableColumn id="10" xr3:uid="{00000000-0010-0000-0300-00000A000000}" name="GUIA CONVÊNIO" dataDxfId="398" dataCellStyle="Normal"/>
    <tableColumn id="9" xr3:uid="{00000000-0010-0000-0300-000009000000}" name="VALOR" dataCellStyle="Moeda">
      <calculatedColumnFormula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calculatedColumnFormula>
    </tableColumn>
    <tableColumn id="11" xr3:uid="{A381DB22-2A73-4F9F-BA2B-72D7ED647854}" name="PAGAMENTO" dataDxfId="397" dataCellStyle="Normal"/>
    <tableColumn id="5" xr3:uid="{00000000-0010-0000-0300-000005000000}" name="MÉDICA" dataCellStyle="Normal">
      <calculatedColumnFormula>IF(Tabela8J1438394041[[#This Row],[EXAME]]&lt;&gt;"","Dra. Joizeanne","")</calculatedColumnFormula>
    </tableColumn>
    <tableColumn id="6" xr3:uid="{00000000-0010-0000-0300-000006000000}" name="TELEFONE" dataDxfId="396" dataCellStyle="Normal"/>
    <tableColumn id="7" xr3:uid="{00000000-0010-0000-0300-000007000000}" name="CONFIRMAÇÃO" dataDxfId="395" dataCellStyle="Normal"/>
    <tableColumn id="16" xr3:uid="{00000000-0010-0000-0300-000010000000}" name="COMPARECEU?" dataDxfId="394" dataCellStyle="Normal"/>
    <tableColumn id="8" xr3:uid="{00000000-0010-0000-0300-000008000000}" name="FILA DE ESPERA" dataDxfId="393" dataCellStyle="Normal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E000000}" name="Tabela8I21222324" displayName="Tabela8I21222324" ref="C5:N47" totalsRowCount="1" headerRowDxfId="577" totalsRowDxfId="576">
  <autoFilter ref="C5:N46" xr:uid="{00000000-0009-0000-0100-000017000000}"/>
  <tableColumns count="12">
    <tableColumn id="1" xr3:uid="{00000000-0010-0000-1E00-000001000000}" name="NOME" totalsRowFunction="count" dataDxfId="129" dataCellStyle="Normal"/>
    <tableColumn id="2" xr3:uid="{00000000-0010-0000-1E00-000002000000}" name="IDADE" dataDxfId="128" dataCellStyle="Normal"/>
    <tableColumn id="3" xr3:uid="{00000000-0010-0000-1E00-000003000000}" name="EXAME" dataDxfId="127" dataCellStyle="Normal"/>
    <tableColumn id="4" xr3:uid="{00000000-0010-0000-1E00-000004000000}" name="CONVÊNIO" dataDxfId="126" dataCellStyle="Normal"/>
    <tableColumn id="10" xr3:uid="{00000000-0010-0000-1E00-00000A000000}" name="GUIA CONVÊNIO" dataDxfId="125" dataCellStyle="Normal"/>
    <tableColumn id="9" xr3:uid="{00000000-0010-0000-1E00-000009000000}" name="VALOR" dataCellStyle="Moeda">
      <calculatedColumnFormula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calculatedColumnFormula>
    </tableColumn>
    <tableColumn id="12" xr3:uid="{1266D6DF-4EAE-4055-BC81-6C9FF93ECFAA}" name="PAGAMENTO" dataDxfId="124" dataCellStyle="Normal"/>
    <tableColumn id="5" xr3:uid="{00000000-0010-0000-1E00-000005000000}" name="MÉDICA" dataCellStyle="Normal">
      <calculatedColumnFormula>IF(Tabela8I21222324[[#This Row],[EXAME]]&lt;&gt;"","Dra. Ilca","")</calculatedColumnFormula>
    </tableColumn>
    <tableColumn id="6" xr3:uid="{00000000-0010-0000-1E00-000006000000}" name="TELEFONE" dataDxfId="123" dataCellStyle="Normal"/>
    <tableColumn id="7" xr3:uid="{00000000-0010-0000-1E00-000007000000}" name="CONFIRMAÇÃO" dataDxfId="122" dataCellStyle="Normal"/>
    <tableColumn id="11" xr3:uid="{00000000-0010-0000-1E00-00000B000000}" name="COMPARECEU?" dataDxfId="121" dataCellStyle="Normal"/>
    <tableColumn id="8" xr3:uid="{00000000-0010-0000-1E00-000008000000}" name="FILA DE ESPERA" dataDxfId="120" dataCellStyle="Normal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F000000}" name="Tabela8I2122232425" displayName="Tabela8I2122232425" ref="C5:N47" totalsRowCount="1" headerRowDxfId="575" totalsRowDxfId="574">
  <autoFilter ref="C5:N46" xr:uid="{00000000-0009-0000-0100-000018000000}"/>
  <tableColumns count="12">
    <tableColumn id="1" xr3:uid="{00000000-0010-0000-1F00-000001000000}" name="NOME" totalsRowFunction="count" dataDxfId="119" dataCellStyle="Normal"/>
    <tableColumn id="2" xr3:uid="{00000000-0010-0000-1F00-000002000000}" name="IDADE" dataDxfId="118" dataCellStyle="Normal"/>
    <tableColumn id="3" xr3:uid="{00000000-0010-0000-1F00-000003000000}" name="EXAME" dataDxfId="117" dataCellStyle="Normal"/>
    <tableColumn id="4" xr3:uid="{00000000-0010-0000-1F00-000004000000}" name="CONVÊNIO" dataDxfId="116" dataCellStyle="Normal"/>
    <tableColumn id="10" xr3:uid="{00000000-0010-0000-1F00-00000A000000}" name="GUIA CONVÊNIO" dataDxfId="115" dataCellStyle="Normal"/>
    <tableColumn id="9" xr3:uid="{00000000-0010-0000-1F00-000009000000}" name="VALOR" dataCellStyle="Moeda">
      <calculatedColumnFormula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calculatedColumnFormula>
    </tableColumn>
    <tableColumn id="12" xr3:uid="{13FFCA2B-F7B2-4FED-8020-E7D682C501B1}" name="PAGAMENTO" dataDxfId="114" dataCellStyle="Normal"/>
    <tableColumn id="5" xr3:uid="{00000000-0010-0000-1F00-000005000000}" name="MÉDICA" dataCellStyle="Normal">
      <calculatedColumnFormula>IF(Tabela8I2122232425[[#This Row],[EXAME]]&lt;&gt;"","Dra. Ilca","")</calculatedColumnFormula>
    </tableColumn>
    <tableColumn id="6" xr3:uid="{00000000-0010-0000-1F00-000006000000}" name="TELEFONE" dataDxfId="113" dataCellStyle="Normal"/>
    <tableColumn id="7" xr3:uid="{00000000-0010-0000-1F00-000007000000}" name="CONFIRMAÇÃO" dataDxfId="112" dataCellStyle="Normal"/>
    <tableColumn id="11" xr3:uid="{00000000-0010-0000-1F00-00000B000000}" name="COMPARECEU?" dataDxfId="111" dataCellStyle="Normal"/>
    <tableColumn id="8" xr3:uid="{00000000-0010-0000-1F00-000008000000}" name="FILA DE ESPERA" dataDxfId="110" dataCellStyle="Normal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20000000}" name="Tabela8I2122232425262728" displayName="Tabela8I2122232425262728" ref="C5:N47" totalsRowCount="1" headerRowDxfId="573" totalsRowDxfId="572">
  <autoFilter ref="C5:N46" xr:uid="{00000000-0009-0000-0100-00001B000000}"/>
  <tableColumns count="12">
    <tableColumn id="1" xr3:uid="{00000000-0010-0000-2000-000001000000}" name="NOME" totalsRowFunction="count" dataDxfId="109" dataCellStyle="Normal"/>
    <tableColumn id="2" xr3:uid="{00000000-0010-0000-2000-000002000000}" name="IDADE" dataDxfId="108" dataCellStyle="Normal"/>
    <tableColumn id="3" xr3:uid="{00000000-0010-0000-2000-000003000000}" name="EXAME" dataDxfId="107" dataCellStyle="Normal"/>
    <tableColumn id="4" xr3:uid="{00000000-0010-0000-2000-000004000000}" name="CONVÊNIO" dataDxfId="106" dataCellStyle="Normal"/>
    <tableColumn id="10" xr3:uid="{00000000-0010-0000-2000-00000A000000}" name="GUIA CONVÊNIO" dataDxfId="105" dataCellStyle="Normal"/>
    <tableColumn id="9" xr3:uid="{00000000-0010-0000-2000-000009000000}" name="VALOR" dataCellStyle="Moeda">
      <calculatedColumnFormula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calculatedColumnFormula>
    </tableColumn>
    <tableColumn id="12" xr3:uid="{18815EBB-6E51-46EF-A312-6AF1FCB5E752}" name="PAGAMENTO" dataDxfId="104" dataCellStyle="Normal"/>
    <tableColumn id="5" xr3:uid="{00000000-0010-0000-2000-000005000000}" name="MÉDICA" dataCellStyle="Normal">
      <calculatedColumnFormula>IF(Tabela8I2122232425262728[[#This Row],[EXAME]]&lt;&gt;"","Dra. Ilca","")</calculatedColumnFormula>
    </tableColumn>
    <tableColumn id="6" xr3:uid="{00000000-0010-0000-2000-000006000000}" name="TELEFONE" dataDxfId="103" dataCellStyle="Normal"/>
    <tableColumn id="7" xr3:uid="{00000000-0010-0000-2000-000007000000}" name="CONFIRMAÇÃO" dataDxfId="102" dataCellStyle="Normal"/>
    <tableColumn id="11" xr3:uid="{00000000-0010-0000-2000-00000B000000}" name="COMPARECEU?" dataDxfId="101" dataCellStyle="Normal"/>
    <tableColumn id="8" xr3:uid="{00000000-0010-0000-2000-000008000000}" name="FILA DE ESPERA" dataDxfId="100" dataCellStyle="Normal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21000000}" name="Tabela8I212223242526" displayName="Tabela8I212223242526" ref="C5:N47" totalsRowCount="1" headerRowDxfId="571" totalsRowDxfId="570">
  <autoFilter ref="C5:N46" xr:uid="{00000000-0009-0000-0100-000019000000}"/>
  <tableColumns count="12">
    <tableColumn id="1" xr3:uid="{00000000-0010-0000-2100-000001000000}" name="NOME" totalsRowFunction="count" dataDxfId="99" dataCellStyle="Normal"/>
    <tableColumn id="2" xr3:uid="{00000000-0010-0000-2100-000002000000}" name="IDADE" dataDxfId="98" dataCellStyle="Normal"/>
    <tableColumn id="3" xr3:uid="{00000000-0010-0000-2100-000003000000}" name="EXAME" dataDxfId="97" dataCellStyle="Normal"/>
    <tableColumn id="4" xr3:uid="{00000000-0010-0000-2100-000004000000}" name="CONVÊNIO" dataDxfId="96" dataCellStyle="Normal"/>
    <tableColumn id="10" xr3:uid="{00000000-0010-0000-2100-00000A000000}" name="GUIA CONVÊNIO" dataDxfId="95" dataCellStyle="Normal"/>
    <tableColumn id="9" xr3:uid="{00000000-0010-0000-2100-000009000000}" name="VALOR" dataCellStyle="Moeda">
      <calculatedColumnFormula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calculatedColumnFormula>
    </tableColumn>
    <tableColumn id="12" xr3:uid="{2417BE93-CA60-4200-A9EC-8D8246E5B1EB}" name="PAGAMENTO" dataDxfId="94" dataCellStyle="Normal"/>
    <tableColumn id="5" xr3:uid="{00000000-0010-0000-2100-000005000000}" name="MÉDICA" dataCellStyle="Normal">
      <calculatedColumnFormula>IF(Tabela8I212223242526[[#This Row],[EXAME]]&lt;&gt;"","Dra. Ilca","")</calculatedColumnFormula>
    </tableColumn>
    <tableColumn id="6" xr3:uid="{00000000-0010-0000-2100-000006000000}" name="TELEFONE" dataDxfId="93" dataCellStyle="Normal"/>
    <tableColumn id="7" xr3:uid="{00000000-0010-0000-2100-000007000000}" name="CONFIRMAÇÃO" dataDxfId="92" dataCellStyle="Normal"/>
    <tableColumn id="11" xr3:uid="{00000000-0010-0000-2100-00000B000000}" name="COMPARECEU?" dataDxfId="91" dataCellStyle="Normal"/>
    <tableColumn id="8" xr3:uid="{00000000-0010-0000-2100-000008000000}" name="FILA DE ESPERA" dataDxfId="90" dataCellStyle="Normal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22000000}" name="Tabela8I21222324252627" displayName="Tabela8I21222324252627" ref="C5:N47" totalsRowCount="1" headerRowDxfId="569" totalsRowDxfId="568">
  <tableColumns count="12">
    <tableColumn id="1" xr3:uid="{00000000-0010-0000-2200-000001000000}" name="NOME" totalsRowFunction="count" dataDxfId="89" dataCellStyle="Normal"/>
    <tableColumn id="2" xr3:uid="{00000000-0010-0000-2200-000002000000}" name="IDADE" dataDxfId="88" dataCellStyle="Normal"/>
    <tableColumn id="3" xr3:uid="{00000000-0010-0000-2200-000003000000}" name="EXAME" dataDxfId="87" dataCellStyle="Normal"/>
    <tableColumn id="4" xr3:uid="{00000000-0010-0000-2200-000004000000}" name="CONVÊNIO" dataDxfId="86" dataCellStyle="Normal"/>
    <tableColumn id="10" xr3:uid="{00000000-0010-0000-2200-00000A000000}" name="GUIA CONVÊNIO" dataDxfId="85" dataCellStyle="Normal"/>
    <tableColumn id="9" xr3:uid="{00000000-0010-0000-2200-000009000000}" name="VALOR" dataCellStyle="Moeda">
      <calculatedColumnFormula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calculatedColumnFormula>
    </tableColumn>
    <tableColumn id="12" xr3:uid="{CDA0739B-0385-4BCE-981A-3FBA81923B18}" name="PAGAMENTO" dataDxfId="84" dataCellStyle="Normal"/>
    <tableColumn id="5" xr3:uid="{00000000-0010-0000-2200-000005000000}" name="MÉDICA" dataCellStyle="Normal">
      <calculatedColumnFormula>IF(Tabela8I21222324252627[[#This Row],[EXAME]]&lt;&gt;"","Dra. Ilca","")</calculatedColumnFormula>
    </tableColumn>
    <tableColumn id="6" xr3:uid="{00000000-0010-0000-2200-000006000000}" name="TELEFONE" dataDxfId="83" dataCellStyle="Normal"/>
    <tableColumn id="7" xr3:uid="{00000000-0010-0000-2200-000007000000}" name="CONFIRMAÇÃO" dataDxfId="82" dataCellStyle="Normal"/>
    <tableColumn id="11" xr3:uid="{00000000-0010-0000-2200-00000B000000}" name="COMPARECEU?" dataDxfId="81" dataCellStyle="Normal"/>
    <tableColumn id="8" xr3:uid="{00000000-0010-0000-2200-000008000000}" name="FILA DE ESPERA" dataDxfId="80" dataCellStyle="Normal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23000000}" name="Tabela8I212223242526272829" displayName="Tabela8I212223242526272829" ref="C5:N47" totalsRowCount="1" headerRowDxfId="567" totalsRowDxfId="566">
  <autoFilter ref="C5:N46" xr:uid="{00000000-0009-0000-0100-00001C000000}"/>
  <tableColumns count="12">
    <tableColumn id="1" xr3:uid="{00000000-0010-0000-2300-000001000000}" name="NOME" totalsRowFunction="count" dataDxfId="79" dataCellStyle="Normal"/>
    <tableColumn id="2" xr3:uid="{00000000-0010-0000-2300-000002000000}" name="IDADE" dataDxfId="78" dataCellStyle="Normal"/>
    <tableColumn id="3" xr3:uid="{00000000-0010-0000-2300-000003000000}" name="EXAME" dataDxfId="77" dataCellStyle="Normal"/>
    <tableColumn id="4" xr3:uid="{00000000-0010-0000-2300-000004000000}" name="CONVÊNIO" dataDxfId="76" dataCellStyle="Normal"/>
    <tableColumn id="10" xr3:uid="{00000000-0010-0000-2300-00000A000000}" name="GUIA CONVÊNIO" dataDxfId="75" dataCellStyle="Normal"/>
    <tableColumn id="9" xr3:uid="{00000000-0010-0000-2300-000009000000}" name="VALOR" dataCellStyle="Moeda">
      <calculatedColumnFormula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calculatedColumnFormula>
    </tableColumn>
    <tableColumn id="12" xr3:uid="{C24DB908-2ADA-4CD9-A6DA-5B53427B710A}" name="PAGAMENTO" dataDxfId="74" dataCellStyle="Normal"/>
    <tableColumn id="5" xr3:uid="{00000000-0010-0000-2300-000005000000}" name="MÉDICA" dataCellStyle="Normal">
      <calculatedColumnFormula>IF(Tabela8I212223242526272829[[#This Row],[EXAME]]&lt;&gt;"","Dra. Ilca","")</calculatedColumnFormula>
    </tableColumn>
    <tableColumn id="6" xr3:uid="{00000000-0010-0000-2300-000006000000}" name="TELEFONE" dataDxfId="73" dataCellStyle="Normal"/>
    <tableColumn id="7" xr3:uid="{00000000-0010-0000-2300-000007000000}" name="CONFIRMAÇÃO" dataDxfId="72" dataCellStyle="Normal"/>
    <tableColumn id="11" xr3:uid="{00000000-0010-0000-2300-00000B000000}" name="COMPARECEU?" dataDxfId="71" dataCellStyle="Normal"/>
    <tableColumn id="8" xr3:uid="{00000000-0010-0000-2300-000008000000}" name="FILA DE ESPERA" dataDxfId="70" dataCellStyle="Normal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24000000}" name="Tabela8I21222324252627282930" displayName="Tabela8I21222324252627282930" ref="C5:N47" totalsRowCount="1" headerRowDxfId="565" totalsRowDxfId="564">
  <autoFilter ref="C5:N46" xr:uid="{00000000-0009-0000-0100-00001D000000}"/>
  <tableColumns count="12">
    <tableColumn id="1" xr3:uid="{00000000-0010-0000-2400-000001000000}" name="NOME" totalsRowFunction="count" dataDxfId="69" dataCellStyle="Normal"/>
    <tableColumn id="2" xr3:uid="{00000000-0010-0000-2400-000002000000}" name="IDADE" dataDxfId="68" dataCellStyle="Normal"/>
    <tableColumn id="3" xr3:uid="{00000000-0010-0000-2400-000003000000}" name="EXAME" dataDxfId="67" dataCellStyle="Normal"/>
    <tableColumn id="4" xr3:uid="{00000000-0010-0000-2400-000004000000}" name="CONVÊNIO" dataDxfId="66" dataCellStyle="Normal"/>
    <tableColumn id="10" xr3:uid="{00000000-0010-0000-2400-00000A000000}" name="GUIA CONVÊNIO" dataDxfId="65" dataCellStyle="Normal"/>
    <tableColumn id="9" xr3:uid="{00000000-0010-0000-2400-000009000000}" name="VALOR" dataCellStyle="Moeda">
      <calculatedColumnFormula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calculatedColumnFormula>
    </tableColumn>
    <tableColumn id="12" xr3:uid="{EE72EB4D-A0CA-4068-8A58-675BFD155936}" name="PAGAMENTO" dataDxfId="64" dataCellStyle="Normal"/>
    <tableColumn id="5" xr3:uid="{00000000-0010-0000-2400-000005000000}" name="MÉDICA" dataCellStyle="Normal">
      <calculatedColumnFormula>IF(Tabela8I21222324252627282930[[#This Row],[EXAME]]&lt;&gt;"","Dra. Ilca","")</calculatedColumnFormula>
    </tableColumn>
    <tableColumn id="6" xr3:uid="{00000000-0010-0000-2400-000006000000}" name="TELEFONE" dataDxfId="63" dataCellStyle="Normal"/>
    <tableColumn id="7" xr3:uid="{00000000-0010-0000-2400-000007000000}" name="CONFIRMAÇÃO" dataDxfId="62" dataCellStyle="Normal"/>
    <tableColumn id="11" xr3:uid="{00000000-0010-0000-2400-00000B000000}" name="COMPARECEU?" dataDxfId="61" dataCellStyle="Normal"/>
    <tableColumn id="8" xr3:uid="{00000000-0010-0000-2400-000008000000}" name="FILA DE ESPERA" dataDxfId="60" dataCellStyle="Normal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25000000}" name="Tabela8I21222324252627282930313233" displayName="Tabela8I21222324252627282930313233" ref="C5:N47" totalsRowCount="1" headerRowDxfId="563" totalsRowDxfId="562">
  <autoFilter ref="C5:N46" xr:uid="{00000000-0009-0000-0100-000020000000}"/>
  <tableColumns count="12">
    <tableColumn id="1" xr3:uid="{00000000-0010-0000-2500-000001000000}" name="NOME" totalsRowFunction="count" dataDxfId="59" dataCellStyle="Normal"/>
    <tableColumn id="2" xr3:uid="{00000000-0010-0000-2500-000002000000}" name="IDADE" dataDxfId="58" dataCellStyle="Normal"/>
    <tableColumn id="3" xr3:uid="{00000000-0010-0000-2500-000003000000}" name="EXAME" dataDxfId="57" dataCellStyle="Normal"/>
    <tableColumn id="4" xr3:uid="{00000000-0010-0000-2500-000004000000}" name="CONVÊNIO" dataDxfId="56" dataCellStyle="Normal"/>
    <tableColumn id="10" xr3:uid="{00000000-0010-0000-2500-00000A000000}" name="GUIA CONVÊNIO" dataDxfId="55" dataCellStyle="Normal"/>
    <tableColumn id="9" xr3:uid="{00000000-0010-0000-2500-000009000000}" name="VALOR" dataCellStyle="Moeda">
      <calculatedColumnFormula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calculatedColumnFormula>
    </tableColumn>
    <tableColumn id="12" xr3:uid="{7815FF6B-8BE0-4A8F-B78E-ACFD9BB3E97B}" name="PAGAMENTO" dataDxfId="54" dataCellStyle="Normal"/>
    <tableColumn id="5" xr3:uid="{00000000-0010-0000-2500-000005000000}" name="MÉDICA" dataCellStyle="Normal">
      <calculatedColumnFormula>IF(Tabela8I21222324252627282930313233[[#This Row],[EXAME]]&lt;&gt;"","Dra. Ilca","")</calculatedColumnFormula>
    </tableColumn>
    <tableColumn id="6" xr3:uid="{00000000-0010-0000-2500-000006000000}" name="TELEFONE" dataDxfId="53" dataCellStyle="Normal"/>
    <tableColumn id="7" xr3:uid="{00000000-0010-0000-2500-000007000000}" name="CONFIRMAÇÃO" dataDxfId="52" dataCellStyle="Normal"/>
    <tableColumn id="11" xr3:uid="{00000000-0010-0000-2500-00000B000000}" name="COMPARECEU?" dataDxfId="51" dataCellStyle="Normal"/>
    <tableColumn id="8" xr3:uid="{00000000-0010-0000-2500-000008000000}" name="FILA DE ESPERA" dataDxfId="50" dataCellStyle="Normal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26000000}" name="Tabela8I2122232425262728293031" displayName="Tabela8I2122232425262728293031" ref="C5:N47" totalsRowCount="1" headerRowDxfId="561" totalsRowDxfId="560">
  <autoFilter ref="C5:N46" xr:uid="{00000000-0009-0000-0100-00001E000000}"/>
  <tableColumns count="12">
    <tableColumn id="1" xr3:uid="{00000000-0010-0000-2600-000001000000}" name="NOME" totalsRowFunction="count" dataDxfId="49" dataCellStyle="Normal"/>
    <tableColumn id="2" xr3:uid="{00000000-0010-0000-2600-000002000000}" name="IDADE" dataDxfId="48" dataCellStyle="Normal"/>
    <tableColumn id="3" xr3:uid="{00000000-0010-0000-2600-000003000000}" name="EXAME" dataDxfId="47" dataCellStyle="Normal"/>
    <tableColumn id="4" xr3:uid="{00000000-0010-0000-2600-000004000000}" name="CONVÊNIO" dataDxfId="46" dataCellStyle="Normal"/>
    <tableColumn id="10" xr3:uid="{00000000-0010-0000-2600-00000A000000}" name="GUIA CONVÊNIO" dataDxfId="45" dataCellStyle="Normal"/>
    <tableColumn id="9" xr3:uid="{00000000-0010-0000-2600-000009000000}" name="VALOR" dataCellStyle="Moeda">
      <calculatedColumnFormula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calculatedColumnFormula>
    </tableColumn>
    <tableColumn id="12" xr3:uid="{50F22598-3B2E-409D-8E25-5ACDDE3DD540}" name="PAGAMENTO" dataDxfId="44" dataCellStyle="Normal"/>
    <tableColumn id="5" xr3:uid="{00000000-0010-0000-2600-000005000000}" name="MÉDICA" dataCellStyle="Normal">
      <calculatedColumnFormula>IF(Tabela8I2122232425262728293031[[#This Row],[EXAME]]&lt;&gt;"","Dra. Ilca","")</calculatedColumnFormula>
    </tableColumn>
    <tableColumn id="6" xr3:uid="{00000000-0010-0000-2600-000006000000}" name="TELEFONE" dataDxfId="43" dataCellStyle="Normal"/>
    <tableColumn id="7" xr3:uid="{00000000-0010-0000-2600-000007000000}" name="CONFIRMAÇÃO" dataDxfId="42" dataCellStyle="Normal"/>
    <tableColumn id="11" xr3:uid="{00000000-0010-0000-2600-00000B000000}" name="COMPARECEU?" dataDxfId="41" dataCellStyle="Normal"/>
    <tableColumn id="8" xr3:uid="{00000000-0010-0000-2600-000008000000}" name="FILA DE ESPERA" dataDxfId="40" dataCellStyle="Normal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27000000}" name="Tabela8I212223242526272829303132" displayName="Tabela8I212223242526272829303132" ref="C5:N47" totalsRowCount="1" headerRowDxfId="559" totalsRowDxfId="558">
  <autoFilter ref="C5:N46" xr:uid="{00000000-0009-0000-0100-00001F000000}"/>
  <tableColumns count="12">
    <tableColumn id="1" xr3:uid="{00000000-0010-0000-2700-000001000000}" name="NOME" totalsRowFunction="count" dataDxfId="39" dataCellStyle="Normal"/>
    <tableColumn id="2" xr3:uid="{00000000-0010-0000-2700-000002000000}" name="IDADE" dataDxfId="38" dataCellStyle="Normal"/>
    <tableColumn id="3" xr3:uid="{00000000-0010-0000-2700-000003000000}" name="EXAME" dataDxfId="37" dataCellStyle="Normal"/>
    <tableColumn id="4" xr3:uid="{00000000-0010-0000-2700-000004000000}" name="CONVÊNIO" dataDxfId="36" dataCellStyle="Normal"/>
    <tableColumn id="10" xr3:uid="{00000000-0010-0000-2700-00000A000000}" name="GUIA CONVÊNIO" dataDxfId="35" dataCellStyle="Normal"/>
    <tableColumn id="9" xr3:uid="{00000000-0010-0000-2700-000009000000}" name="VALOR" dataCellStyle="Moeda">
      <calculatedColumnFormula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calculatedColumnFormula>
    </tableColumn>
    <tableColumn id="12" xr3:uid="{94E0433A-397D-4CE4-A378-74190B7935B0}" name="PAGAMENTO" dataDxfId="34" dataCellStyle="Normal"/>
    <tableColumn id="5" xr3:uid="{00000000-0010-0000-2700-000005000000}" name="MÉDICA" dataCellStyle="Normal">
      <calculatedColumnFormula>IF(Tabela8I212223242526272829303132[[#This Row],[EXAME]]&lt;&gt;"","Dra. Ilca","")</calculatedColumnFormula>
    </tableColumn>
    <tableColumn id="6" xr3:uid="{00000000-0010-0000-2700-000006000000}" name="TELEFONE" dataDxfId="33" dataCellStyle="Normal"/>
    <tableColumn id="7" xr3:uid="{00000000-0010-0000-2700-000007000000}" name="CONFIRMAÇÃO" dataDxfId="32" dataCellStyle="Normal"/>
    <tableColumn id="11" xr3:uid="{00000000-0010-0000-2700-00000B000000}" name="COMPARECEU?" dataDxfId="31" dataCellStyle="Normal"/>
    <tableColumn id="8" xr3:uid="{00000000-0010-0000-2700-000008000000}" name="FILA DE ESPERA" dataDxfId="30" dataCellStyle="Normal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04000000}" name="Tabela8J143839404142" displayName="Tabela8J143839404142" ref="C5:N47" totalsRowCount="1" headerRowDxfId="649" totalsRowDxfId="648">
  <autoFilter ref="C5:N46" xr:uid="{00000000-0009-0000-0100-000029000000}"/>
  <tableColumns count="12">
    <tableColumn id="1" xr3:uid="{00000000-0010-0000-0400-000001000000}" name="NOME" totalsRowFunction="count" dataDxfId="392" dataCellStyle="Normal"/>
    <tableColumn id="2" xr3:uid="{00000000-0010-0000-0400-000002000000}" name="IDADE" dataDxfId="391" dataCellStyle="Normal"/>
    <tableColumn id="3" xr3:uid="{00000000-0010-0000-0400-000003000000}" name="EXAME" dataDxfId="390" dataCellStyle="Normal"/>
    <tableColumn id="4" xr3:uid="{00000000-0010-0000-0400-000004000000}" name="CONVÊNIO" dataDxfId="389" dataCellStyle="Normal"/>
    <tableColumn id="10" xr3:uid="{00000000-0010-0000-0400-00000A000000}" name="GUIA CONVÊNIO" dataDxfId="388" dataCellStyle="Normal"/>
    <tableColumn id="9" xr3:uid="{00000000-0010-0000-0400-000009000000}" name="VALOR" dataCellStyle="Moeda">
      <calculatedColumnFormula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calculatedColumnFormula>
    </tableColumn>
    <tableColumn id="11" xr3:uid="{7B8E933A-E430-43EB-8546-C7BF810515F6}" name="PAGAMENTO" dataDxfId="387" dataCellStyle="Normal"/>
    <tableColumn id="5" xr3:uid="{00000000-0010-0000-0400-000005000000}" name="MÉDICA" dataCellStyle="Normal">
      <calculatedColumnFormula>IF(Tabela8J143839404142[[#This Row],[EXAME]]&lt;&gt;"","Dra. Joizeanne","")</calculatedColumnFormula>
    </tableColumn>
    <tableColumn id="6" xr3:uid="{00000000-0010-0000-0400-000006000000}" name="TELEFONE" dataDxfId="386" dataCellStyle="Normal"/>
    <tableColumn id="7" xr3:uid="{00000000-0010-0000-0400-000007000000}" name="CONFIRMAÇÃO" dataDxfId="385" dataCellStyle="Normal"/>
    <tableColumn id="16" xr3:uid="{00000000-0010-0000-0400-000010000000}" name="COMPARECEU?" dataDxfId="384" dataCellStyle="Normal"/>
    <tableColumn id="8" xr3:uid="{00000000-0010-0000-0400-000008000000}" name="FILA DE ESPERA" dataDxfId="383" dataCellStyle="Normal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8000000}" name="Tabela8I2122232425262728293031323334" displayName="Tabela8I2122232425262728293031323334" ref="C5:N47" totalsRowCount="1" headerRowDxfId="557" totalsRowDxfId="556">
  <autoFilter ref="C5:N46" xr:uid="{00000000-0009-0000-0100-000021000000}"/>
  <tableColumns count="12">
    <tableColumn id="1" xr3:uid="{00000000-0010-0000-2800-000001000000}" name="NOME" totalsRowFunction="count" dataDxfId="29" dataCellStyle="Normal"/>
    <tableColumn id="2" xr3:uid="{00000000-0010-0000-2800-000002000000}" name="IDADE" dataDxfId="28" dataCellStyle="Normal"/>
    <tableColumn id="3" xr3:uid="{00000000-0010-0000-2800-000003000000}" name="EXAME" dataDxfId="27" dataCellStyle="Normal"/>
    <tableColumn id="4" xr3:uid="{00000000-0010-0000-2800-000004000000}" name="CONVÊNIO" dataDxfId="26" dataCellStyle="Normal"/>
    <tableColumn id="10" xr3:uid="{00000000-0010-0000-2800-00000A000000}" name="GUIA CONVÊNIO" dataDxfId="25" dataCellStyle="Normal"/>
    <tableColumn id="9" xr3:uid="{00000000-0010-0000-2800-000009000000}" name="VALOR" dataCellStyle="Moeda">
      <calculatedColumnFormula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calculatedColumnFormula>
    </tableColumn>
    <tableColumn id="12" xr3:uid="{80AA9CF7-9956-4EAC-B3CD-B80EC6AD3598}" name="PAGAMENTO" dataDxfId="24" dataCellStyle="Normal"/>
    <tableColumn id="5" xr3:uid="{00000000-0010-0000-2800-000005000000}" name="MÉDICA" dataCellStyle="Normal">
      <calculatedColumnFormula>IF(Tabela8I2122232425262728293031323334[[#This Row],[EXAME]]&lt;&gt;"","Dra. Ilca","")</calculatedColumnFormula>
    </tableColumn>
    <tableColumn id="6" xr3:uid="{00000000-0010-0000-2800-000006000000}" name="TELEFONE" dataDxfId="23" dataCellStyle="Normal"/>
    <tableColumn id="7" xr3:uid="{00000000-0010-0000-2800-000007000000}" name="CONFIRMAÇÃO" dataDxfId="22" dataCellStyle="Normal"/>
    <tableColumn id="11" xr3:uid="{00000000-0010-0000-2800-00000B000000}" name="COMPARECEU?" dataDxfId="21" dataCellStyle="Normal"/>
    <tableColumn id="8" xr3:uid="{00000000-0010-0000-2800-000008000000}" name="FILA DE ESPERA" dataDxfId="20" dataCellStyle="Normal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9000000}" name="Tabela8I212223242526272829303132333435" displayName="Tabela8I212223242526272829303132333435" ref="C5:N47" totalsRowCount="1" headerRowDxfId="555" totalsRowDxfId="554">
  <autoFilter ref="C5:N46" xr:uid="{00000000-0009-0000-0100-000022000000}"/>
  <tableColumns count="12">
    <tableColumn id="1" xr3:uid="{00000000-0010-0000-2900-000001000000}" name="NOME" totalsRowFunction="count" dataDxfId="19" dataCellStyle="Normal"/>
    <tableColumn id="2" xr3:uid="{00000000-0010-0000-2900-000002000000}" name="IDADE" dataDxfId="18" dataCellStyle="Normal"/>
    <tableColumn id="3" xr3:uid="{00000000-0010-0000-2900-000003000000}" name="EXAME" dataDxfId="17" dataCellStyle="Normal"/>
    <tableColumn id="4" xr3:uid="{00000000-0010-0000-2900-000004000000}" name="CONVÊNIO" dataDxfId="16" dataCellStyle="Normal"/>
    <tableColumn id="10" xr3:uid="{00000000-0010-0000-2900-00000A000000}" name="GUIA CONVÊNIO" dataDxfId="15" dataCellStyle="Normal"/>
    <tableColumn id="9" xr3:uid="{00000000-0010-0000-2900-000009000000}" name="VALOR" dataCellStyle="Moeda">
      <calculatedColumnFormula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calculatedColumnFormula>
    </tableColumn>
    <tableColumn id="12" xr3:uid="{071AE5AE-D3D9-4163-BE2C-FB25EE86B2F6}" name="PAGAMENTO" dataDxfId="14" dataCellStyle="Normal"/>
    <tableColumn id="5" xr3:uid="{00000000-0010-0000-2900-000005000000}" name="MÉDICA" dataCellStyle="Normal">
      <calculatedColumnFormula>IF(Tabela8I212223242526272829303132333435[[#This Row],[EXAME]]&lt;&gt;"","Dra. Ilca","")</calculatedColumnFormula>
    </tableColumn>
    <tableColumn id="6" xr3:uid="{00000000-0010-0000-2900-000006000000}" name="TELEFONE" dataDxfId="13" dataCellStyle="Normal"/>
    <tableColumn id="7" xr3:uid="{00000000-0010-0000-2900-000007000000}" name="CONFIRMAÇÃO" dataDxfId="12" dataCellStyle="Normal"/>
    <tableColumn id="11" xr3:uid="{00000000-0010-0000-2900-00000B000000}" name="COMPARECEU?" dataDxfId="11" dataCellStyle="Normal"/>
    <tableColumn id="8" xr3:uid="{00000000-0010-0000-2900-000008000000}" name="FILA DE ESPERA" dataDxfId="10" dataCellStyle="Normal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2A000000}" name="Tabela8I21222324252627282930313233343513" displayName="Tabela8I21222324252627282930313233343513" ref="C5:N47" totalsRowCount="1" headerRowDxfId="553" totalsRowDxfId="552">
  <autoFilter ref="C5:N46" xr:uid="{00000000-0009-0000-0100-00000C000000}"/>
  <tableColumns count="12">
    <tableColumn id="1" xr3:uid="{00000000-0010-0000-2A00-000001000000}" name="NOME" totalsRowFunction="count" dataDxfId="9" dataCellStyle="Normal"/>
    <tableColumn id="2" xr3:uid="{00000000-0010-0000-2A00-000002000000}" name="IDADE" dataDxfId="8" dataCellStyle="Normal"/>
    <tableColumn id="3" xr3:uid="{00000000-0010-0000-2A00-000003000000}" name="EXAME" dataDxfId="7" dataCellStyle="Normal"/>
    <tableColumn id="4" xr3:uid="{00000000-0010-0000-2A00-000004000000}" name="CONVÊNIO" dataDxfId="6" dataCellStyle="Normal"/>
    <tableColumn id="10" xr3:uid="{00000000-0010-0000-2A00-00000A000000}" name="GUIA CONVÊNIO" dataDxfId="5" dataCellStyle="Normal"/>
    <tableColumn id="9" xr3:uid="{00000000-0010-0000-2A00-000009000000}" name="VALOR" dataCellStyle="Moeda">
      <calculatedColumnFormula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calculatedColumnFormula>
    </tableColumn>
    <tableColumn id="12" xr3:uid="{2B342040-F4D7-404E-8595-FF05B394AE0D}" name="PAGAMENTO" dataDxfId="4" dataCellStyle="Normal"/>
    <tableColumn id="5" xr3:uid="{00000000-0010-0000-2A00-000005000000}" name="MÉDICA" dataCellStyle="Normal">
      <calculatedColumnFormula>IF(Tabela8I21222324252627282930313233343513[[#This Row],[EXAME]]&lt;&gt;"","Dra. Ilca","")</calculatedColumnFormula>
    </tableColumn>
    <tableColumn id="6" xr3:uid="{00000000-0010-0000-2A00-000006000000}" name="TELEFONE" dataDxfId="3" dataCellStyle="Normal"/>
    <tableColumn id="7" xr3:uid="{00000000-0010-0000-2A00-000007000000}" name="CONFIRMAÇÃO" dataDxfId="2" dataCellStyle="Normal"/>
    <tableColumn id="11" xr3:uid="{00000000-0010-0000-2A00-00000B000000}" name="COMPARECEU?" dataDxfId="1" dataCellStyle="Normal"/>
    <tableColumn id="8" xr3:uid="{00000000-0010-0000-2A00-000008000000}" name="FILA DE ESPERA" dataDxfId="0" dataCellStyle="Normal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2C000000}" name="TabelaPrecos" displayName="TabelaPrecos" ref="B2:E26" totalsRowShown="0" headerRowDxfId="551">
  <autoFilter ref="B2:E26" xr:uid="{00000000-0009-0000-0100-000003000000}"/>
  <tableColumns count="4">
    <tableColumn id="1" xr3:uid="{00000000-0010-0000-2C00-000001000000}" name="EXAME"/>
    <tableColumn id="2" xr3:uid="{00000000-0010-0000-2C00-000002000000}" name="VALOR PARTICULAR" dataDxfId="550"/>
    <tableColumn id="3" xr3:uid="{00000000-0010-0000-2C00-000003000000}" name="CONVÊNIO"/>
    <tableColumn id="4" xr3:uid="{00000000-0010-0000-2C00-000004000000}" name="VALOR CONVÊNIO" dataDxfId="549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ela8J5" displayName="Tabela8J5" ref="C5:N47" totalsRowCount="1" headerRowDxfId="647" totalsRowDxfId="646">
  <autoFilter ref="C5:N46" xr:uid="{00000000-0009-0000-0100-000004000000}"/>
  <tableColumns count="12">
    <tableColumn id="1" xr3:uid="{00000000-0010-0000-0500-000001000000}" name="NOME" totalsRowFunction="count" dataDxfId="382" dataCellStyle="Normal"/>
    <tableColumn id="2" xr3:uid="{00000000-0010-0000-0500-000002000000}" name="IDADE" dataDxfId="381" dataCellStyle="Normal"/>
    <tableColumn id="3" xr3:uid="{00000000-0010-0000-0500-000003000000}" name="EXAME" dataDxfId="380" dataCellStyle="Normal"/>
    <tableColumn id="4" xr3:uid="{00000000-0010-0000-0500-000004000000}" name="CONVÊNIO" dataDxfId="379" dataCellStyle="Normal"/>
    <tableColumn id="10" xr3:uid="{00000000-0010-0000-0500-00000A000000}" name="GUIA CONVÊNIO" dataDxfId="378" dataCellStyle="Normal"/>
    <tableColumn id="9" xr3:uid="{00000000-0010-0000-0500-000009000000}" name="VALOR" totalsRowDxfId="645" dataCellStyle="Moeda">
      <calculatedColumnFormula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calculatedColumnFormula>
    </tableColumn>
    <tableColumn id="11" xr3:uid="{99D1A106-EE09-4CB8-BA36-1C4E4F25687A}" name="PAGAMENTO" dataDxfId="377" dataCellStyle="Normal"/>
    <tableColumn id="5" xr3:uid="{00000000-0010-0000-0500-000005000000}" name="MÉDICA" dataCellStyle="Normal">
      <calculatedColumnFormula>IF(Tabela8J5[[#This Row],[EXAME]]&lt;&gt;"","Dra. Joizeanne","")</calculatedColumnFormula>
    </tableColumn>
    <tableColumn id="6" xr3:uid="{00000000-0010-0000-0500-000006000000}" name="TELEFONE" dataDxfId="376" dataCellStyle="Normal"/>
    <tableColumn id="7" xr3:uid="{00000000-0010-0000-0500-000007000000}" name="CONFIRMAÇÃO" dataDxfId="375" dataCellStyle="Normal"/>
    <tableColumn id="12" xr3:uid="{00000000-0010-0000-0500-00000C000000}" name="COMPARECEU?" dataDxfId="374" dataCellStyle="Normal"/>
    <tableColumn id="8" xr3:uid="{00000000-0010-0000-0500-000008000000}" name="FILA DE ESPERA" dataDxfId="373" dataCellStyle="Normal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6000000}" name="Tabela8J56789101112131415" displayName="Tabela8J56789101112131415" ref="C5:N47" totalsRowCount="1" headerRowDxfId="644" totalsRowDxfId="643">
  <autoFilter ref="C5:N46" xr:uid="{00000000-0009-0000-0100-00000E000000}"/>
  <tableColumns count="12">
    <tableColumn id="1" xr3:uid="{00000000-0010-0000-0600-000001000000}" name="NOME" totalsRowFunction="count" dataDxfId="372" dataCellStyle="Normal"/>
    <tableColumn id="2" xr3:uid="{00000000-0010-0000-0600-000002000000}" name="IDADE" dataDxfId="371" dataCellStyle="Normal"/>
    <tableColumn id="3" xr3:uid="{00000000-0010-0000-0600-000003000000}" name="EXAME" dataDxfId="370" dataCellStyle="Normal"/>
    <tableColumn id="4" xr3:uid="{00000000-0010-0000-0600-000004000000}" name="CONVÊNIO" dataDxfId="369" dataCellStyle="Normal"/>
    <tableColumn id="10" xr3:uid="{00000000-0010-0000-0600-00000A000000}" name="GUIA CONVÊNIO" dataDxfId="368" dataCellStyle="Normal"/>
    <tableColumn id="9" xr3:uid="{00000000-0010-0000-0600-000009000000}" name="VALOR" totalsRowDxfId="642" dataCellStyle="Moeda">
      <calculatedColumnFormula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calculatedColumnFormula>
    </tableColumn>
    <tableColumn id="12" xr3:uid="{7607E1E3-EEA9-4BB8-B06B-178D5F2BE0EA}" name="PAGAMENTO" dataDxfId="367" dataCellStyle="Normal"/>
    <tableColumn id="5" xr3:uid="{00000000-0010-0000-0600-000005000000}" name="MÉDICA" dataCellStyle="Normal">
      <calculatedColumnFormula>IF(Tabela8J56789101112131415[[#This Row],[EXAME]]&lt;&gt;"","Dra. Joizeanne","")</calculatedColumnFormula>
    </tableColumn>
    <tableColumn id="6" xr3:uid="{00000000-0010-0000-0600-000006000000}" name="TELEFONE" dataDxfId="366" dataCellStyle="Normal"/>
    <tableColumn id="7" xr3:uid="{00000000-0010-0000-0600-000007000000}" name="CONFIRMAÇÃO" dataDxfId="365" dataCellStyle="Normal"/>
    <tableColumn id="11" xr3:uid="{00000000-0010-0000-0600-00000B000000}" name="COMPARECEU?" dataDxfId="364" dataCellStyle="Normal"/>
    <tableColumn id="8" xr3:uid="{00000000-0010-0000-0600-000008000000}" name="FILA DE ESPERA" dataDxfId="363" dataCellStyle="Normal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ela8J567" displayName="Tabela8J567" ref="C5:N47" totalsRowCount="1" headerRowDxfId="641" totalsRowDxfId="640">
  <autoFilter ref="C5:N46" xr:uid="{00000000-0009-0000-0100-000006000000}"/>
  <tableColumns count="12">
    <tableColumn id="1" xr3:uid="{00000000-0010-0000-0700-000001000000}" name="NOME" totalsRowFunction="count" dataDxfId="362" dataCellStyle="Normal"/>
    <tableColumn id="2" xr3:uid="{00000000-0010-0000-0700-000002000000}" name="IDADE" dataDxfId="361" dataCellStyle="Normal"/>
    <tableColumn id="3" xr3:uid="{00000000-0010-0000-0700-000003000000}" name="EXAME" dataDxfId="360" dataCellStyle="Normal"/>
    <tableColumn id="4" xr3:uid="{00000000-0010-0000-0700-000004000000}" name="CONVÊNIO" dataDxfId="359" dataCellStyle="Normal"/>
    <tableColumn id="10" xr3:uid="{00000000-0010-0000-0700-00000A000000}" name="GUIA CONVÊNIO" dataDxfId="358" dataCellStyle="Normal"/>
    <tableColumn id="9" xr3:uid="{00000000-0010-0000-0700-000009000000}" name="VALOR" totalsRowDxfId="639" dataCellStyle="Moeda">
      <calculatedColumnFormula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calculatedColumnFormula>
    </tableColumn>
    <tableColumn id="11" xr3:uid="{0C056BB7-57E9-4ECC-950D-B5F4742A4845}" name="PAGAMENTO" dataDxfId="357" dataCellStyle="Normal"/>
    <tableColumn id="5" xr3:uid="{00000000-0010-0000-0700-000005000000}" name="MÉDICA" dataCellStyle="Normal">
      <calculatedColumnFormula>IF(Tabela8J567[[#This Row],[EXAME]]&lt;&gt;"","Dra. Joizeanne","")</calculatedColumnFormula>
    </tableColumn>
    <tableColumn id="6" xr3:uid="{00000000-0010-0000-0700-000006000000}" name="TELEFONE" dataDxfId="356" dataCellStyle="Normal"/>
    <tableColumn id="7" xr3:uid="{00000000-0010-0000-0700-000007000000}" name="CONFIRMAÇÃO" dataDxfId="355" dataCellStyle="Normal"/>
    <tableColumn id="12" xr3:uid="{00000000-0010-0000-0700-00000C000000}" name="COMPARECEU?" dataDxfId="354" dataCellStyle="Normal"/>
    <tableColumn id="8" xr3:uid="{00000000-0010-0000-0700-000008000000}" name="FILA DE ESPERA" dataDxfId="353" dataCellStyle="Normal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8000000}" name="Tabela8J5678910111213141516" displayName="Tabela8J5678910111213141516" ref="C5:N47" totalsRowCount="1" headerRowDxfId="638" totalsRowDxfId="637">
  <autoFilter ref="C5:N46" xr:uid="{00000000-0009-0000-0100-00000F000000}"/>
  <tableColumns count="12">
    <tableColumn id="1" xr3:uid="{00000000-0010-0000-0800-000001000000}" name="NOME" totalsRowFunction="count" dataDxfId="352" dataCellStyle="Normal"/>
    <tableColumn id="2" xr3:uid="{00000000-0010-0000-0800-000002000000}" name="IDADE" dataDxfId="351" dataCellStyle="Normal"/>
    <tableColumn id="3" xr3:uid="{00000000-0010-0000-0800-000003000000}" name="EXAME" dataDxfId="350" dataCellStyle="Normal"/>
    <tableColumn id="4" xr3:uid="{00000000-0010-0000-0800-000004000000}" name="CONVÊNIO" dataDxfId="349" dataCellStyle="Normal"/>
    <tableColumn id="10" xr3:uid="{00000000-0010-0000-0800-00000A000000}" name="GUIA CONVÊNIO" dataDxfId="348" dataCellStyle="Normal"/>
    <tableColumn id="9" xr3:uid="{00000000-0010-0000-0800-000009000000}" name="VALOR" totalsRowDxfId="636" dataCellStyle="Moeda">
      <calculatedColumnFormula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calculatedColumnFormula>
    </tableColumn>
    <tableColumn id="12" xr3:uid="{45782C4C-ABF4-4FF2-8964-9E7811380D1D}" name="PAGAMENTO" dataDxfId="347" dataCellStyle="Normal"/>
    <tableColumn id="5" xr3:uid="{00000000-0010-0000-0800-000005000000}" name="MÉDICA" dataCellStyle="Normal">
      <calculatedColumnFormula>IF(Tabela8J5678910111213141516[[#This Row],[EXAME]]&lt;&gt;"","Dra. Joizeanne","")</calculatedColumnFormula>
    </tableColumn>
    <tableColumn id="6" xr3:uid="{00000000-0010-0000-0800-000006000000}" name="TELEFONE" dataDxfId="346" dataCellStyle="Normal"/>
    <tableColumn id="7" xr3:uid="{00000000-0010-0000-0800-000007000000}" name="CONFIRMAÇÃO" dataDxfId="345" dataCellStyle="Normal"/>
    <tableColumn id="11" xr3:uid="{00000000-0010-0000-0800-00000B000000}" name="COMPARECEU?" dataDxfId="344" dataCellStyle="Normal"/>
    <tableColumn id="8" xr3:uid="{00000000-0010-0000-0800-000008000000}" name="FILA DE ESPERA" dataDxfId="343" dataCellStyle="Normal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9000000}" name="Tabela8J567891011121314151617" displayName="Tabela8J567891011121314151617" ref="C5:N47" totalsRowCount="1" headerRowDxfId="635" totalsRowDxfId="634">
  <autoFilter ref="C5:N46" xr:uid="{00000000-0009-0000-0100-000010000000}"/>
  <tableColumns count="12">
    <tableColumn id="1" xr3:uid="{00000000-0010-0000-0900-000001000000}" name="NOME" totalsRowFunction="count" dataDxfId="342" dataCellStyle="Normal"/>
    <tableColumn id="2" xr3:uid="{00000000-0010-0000-0900-000002000000}" name="IDADE" dataDxfId="341" dataCellStyle="Normal"/>
    <tableColumn id="3" xr3:uid="{00000000-0010-0000-0900-000003000000}" name="EXAME" dataDxfId="340" dataCellStyle="Normal"/>
    <tableColumn id="4" xr3:uid="{00000000-0010-0000-0900-000004000000}" name="CONVÊNIO" dataDxfId="339" dataCellStyle="Normal"/>
    <tableColumn id="10" xr3:uid="{00000000-0010-0000-0900-00000A000000}" name="GUIA CONVÊNIO" dataDxfId="338" dataCellStyle="Normal"/>
    <tableColumn id="9" xr3:uid="{00000000-0010-0000-0900-000009000000}" name="VALOR" totalsRowDxfId="633" dataCellStyle="Moeda">
      <calculatedColumnFormula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calculatedColumnFormula>
    </tableColumn>
    <tableColumn id="12" xr3:uid="{CBFD7EFA-9E58-4F01-B033-9685699328C7}" name="PAGAMENTO" dataDxfId="337" dataCellStyle="Normal"/>
    <tableColumn id="5" xr3:uid="{00000000-0010-0000-0900-000005000000}" name="MÉDICA" dataCellStyle="Normal">
      <calculatedColumnFormula>IF(Tabela8J567891011121314151617[[#This Row],[EXAME]]&lt;&gt;"","Dra. Joizeanne","")</calculatedColumnFormula>
    </tableColumn>
    <tableColumn id="6" xr3:uid="{00000000-0010-0000-0900-000006000000}" name="TELEFONE" dataDxfId="336" dataCellStyle="Normal"/>
    <tableColumn id="7" xr3:uid="{00000000-0010-0000-0900-000007000000}" name="CONFIRMAÇÃO" dataDxfId="335" dataCellStyle="Normal"/>
    <tableColumn id="11" xr3:uid="{00000000-0010-0000-0900-00000B000000}" name="COMPARECEU?" dataDxfId="334" dataCellStyle="Normal"/>
    <tableColumn id="8" xr3:uid="{00000000-0010-0000-0900-000008000000}" name="FILA DE ESPERA" dataDxfId="333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28575">
          <a:solidFill>
            <a:schemeClr val="bg1"/>
          </a:solidFill>
        </a:ln>
      </a:spPr>
      <a:bodyPr vertOverflow="clip" horzOverflow="clip" rtlCol="0" anchor="ctr"/>
      <a:lstStyle>
        <a:defPPr algn="ctr">
          <a:defRPr sz="2000" b="1">
            <a:solidFill>
              <a:schemeClr val="bg1"/>
            </a:solidFill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1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6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drawing" Target="../drawings/drawing36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drawing" Target="../drawings/drawing37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drawing" Target="../drawings/drawing38.xml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3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drawing" Target="../drawings/drawing40.xml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drawing" Target="../drawings/drawing41.xml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1.xml"/><Relationship Id="rId1" Type="http://schemas.openxmlformats.org/officeDocument/2006/relationships/drawing" Target="../drawings/drawing42.xm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drawing" Target="../drawings/drawing43.xm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3.xml"/><Relationship Id="rId1" Type="http://schemas.openxmlformats.org/officeDocument/2006/relationships/drawing" Target="../drawings/drawing4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P33"/>
  <sheetViews>
    <sheetView showGridLines="0" tabSelected="1" zoomScale="80" zoomScaleNormal="80" workbookViewId="0"/>
  </sheetViews>
  <sheetFormatPr defaultRowHeight="15" x14ac:dyDescent="0.25"/>
  <cols>
    <col min="1" max="1" width="55.5703125" customWidth="1"/>
    <col min="2" max="8" width="16.7109375" customWidth="1"/>
    <col min="9" max="9" width="20.85546875" bestFit="1" customWidth="1"/>
    <col min="10" max="10" width="19" bestFit="1" customWidth="1"/>
  </cols>
  <sheetData>
    <row r="1" spans="1:16" ht="5.0999999999999996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</row>
    <row r="2" spans="1:16" ht="24.95" customHeight="1" x14ac:dyDescent="0.25">
      <c r="A2" s="6"/>
      <c r="B2" s="6"/>
      <c r="C2" s="6"/>
      <c r="D2" s="7" t="s">
        <v>0</v>
      </c>
      <c r="E2" s="6"/>
      <c r="F2" s="6"/>
      <c r="G2" s="13" t="str">
        <f>IF(C5=1,"JANEIRO",IF(C5=2,"FEVEREIRO",IF(C5=3,"MARÇO",IF(C5=4,"ABRIL",IF(C5=5,"MAIO",IF(C5=6,"JUNHO",IF(C5=7,"JULHO",IF(C5=8,"AGOSTO",IF(C5=9,"SETEMBRO",IF(C5=10,"OUTUBRO",IF(C5=11,"NOVEMBRO",IF(C5=12,"DEZEMBRO",""))))))))))))</f>
        <v>JULHO</v>
      </c>
      <c r="H2" s="6"/>
      <c r="I2" s="6"/>
      <c r="J2" s="6"/>
      <c r="K2" s="6"/>
      <c r="L2" s="6"/>
      <c r="M2" s="6"/>
      <c r="N2" s="6"/>
      <c r="O2" s="6"/>
      <c r="P2" s="6"/>
    </row>
    <row r="3" spans="1:16" ht="5.0999999999999996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5" spans="1:16" ht="36" x14ac:dyDescent="0.55000000000000004">
      <c r="B5" s="3" t="s">
        <v>1</v>
      </c>
      <c r="C5" s="2">
        <v>7</v>
      </c>
      <c r="D5" s="3" t="s">
        <v>2</v>
      </c>
      <c r="E5" s="26">
        <v>2023</v>
      </c>
      <c r="F5" s="24" t="s">
        <v>3</v>
      </c>
      <c r="G5" s="24"/>
      <c r="H5" s="24" t="str">
        <f>IF(I8=B8,B9,IF(I8=C8,C9,IF(I8=D8,D9,IF(I8=E8,E9,IF(I8=F8,F9,IF(I8=G8,G9,IF(I8=H8,H9,"")))))))</f>
        <v>SÁBADO</v>
      </c>
    </row>
    <row r="6" spans="1:16" hidden="1" x14ac:dyDescent="0.25"/>
    <row r="7" spans="1:16" hidden="1" x14ac:dyDescent="0.25">
      <c r="B7" t="s">
        <v>4</v>
      </c>
      <c r="I7" t="s">
        <v>5</v>
      </c>
      <c r="J7" t="s">
        <v>6</v>
      </c>
    </row>
    <row r="8" spans="1:16" hidden="1" x14ac:dyDescent="0.25"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f>WEEKDAY(DATE(E5,C5,1))</f>
        <v>7</v>
      </c>
      <c r="J8" s="1">
        <f>DATE(E5,C5,31)</f>
        <v>45138</v>
      </c>
    </row>
    <row r="9" spans="1:16" x14ac:dyDescent="0.25">
      <c r="B9" s="4" t="s">
        <v>7</v>
      </c>
      <c r="C9" s="4" t="s">
        <v>8</v>
      </c>
      <c r="D9" s="4" t="s">
        <v>9</v>
      </c>
      <c r="E9" s="4" t="s">
        <v>10</v>
      </c>
      <c r="F9" s="4" t="s">
        <v>11</v>
      </c>
      <c r="G9" s="4" t="s">
        <v>12</v>
      </c>
      <c r="H9" s="4" t="s">
        <v>13</v>
      </c>
    </row>
    <row r="10" spans="1:16" x14ac:dyDescent="0.25">
      <c r="B10" s="5" t="str">
        <f>IF($I$8=B8,1,IF(A10&lt;&gt;"",A10+1,""))</f>
        <v/>
      </c>
      <c r="C10" s="5" t="str">
        <f t="shared" ref="C10:H10" si="0">IF($I$8=C8,1,IF(B10&lt;&gt;"",B10+1,""))</f>
        <v/>
      </c>
      <c r="D10" s="5" t="str">
        <f t="shared" si="0"/>
        <v/>
      </c>
      <c r="E10" s="5" t="str">
        <f t="shared" si="0"/>
        <v/>
      </c>
      <c r="F10" s="5" t="str">
        <f t="shared" si="0"/>
        <v/>
      </c>
      <c r="G10" s="5" t="str">
        <f t="shared" si="0"/>
        <v/>
      </c>
      <c r="H10" s="5">
        <f t="shared" si="0"/>
        <v>1</v>
      </c>
    </row>
    <row r="11" spans="1:16" x14ac:dyDescent="0.25">
      <c r="B11" s="18"/>
      <c r="C11" t="str">
        <f t="shared" ref="C11:E11" si="1">IF(C10="","","Dra. Joizeanne")</f>
        <v/>
      </c>
      <c r="D11" s="25" t="str">
        <f t="shared" si="1"/>
        <v/>
      </c>
      <c r="E11" t="str">
        <f t="shared" si="1"/>
        <v/>
      </c>
      <c r="F11" s="31" t="str">
        <f>IF(F10="","","Dra. Joizeanne")</f>
        <v/>
      </c>
      <c r="G11" s="30" t="str">
        <f t="shared" ref="G11" si="2">IF(G10="","","Dra. Joizeanne")</f>
        <v/>
      </c>
      <c r="H11" s="18"/>
    </row>
    <row r="12" spans="1:16" x14ac:dyDescent="0.25">
      <c r="B12" s="18"/>
      <c r="C12" t="str">
        <f t="shared" ref="C12:E12" si="3">IF(C10="","","Dra. Ilca")</f>
        <v/>
      </c>
      <c r="D12" s="25" t="str">
        <f t="shared" si="3"/>
        <v/>
      </c>
      <c r="E12" t="str">
        <f t="shared" si="3"/>
        <v/>
      </c>
      <c r="F12" s="31" t="str">
        <f>IF(F10="","","Dra. Ilca")</f>
        <v/>
      </c>
      <c r="G12" s="30" t="str">
        <f t="shared" ref="G12" si="4">IF(G10="","","Dra. Ilca")</f>
        <v/>
      </c>
      <c r="H12" s="18"/>
    </row>
    <row r="13" spans="1:16" x14ac:dyDescent="0.25">
      <c r="B13" s="19"/>
      <c r="C13" s="19"/>
      <c r="D13" s="19"/>
      <c r="E13" s="23"/>
      <c r="F13" s="23"/>
      <c r="G13" s="19"/>
      <c r="H13" s="19"/>
    </row>
    <row r="14" spans="1:16" x14ac:dyDescent="0.25">
      <c r="B14" s="5">
        <f>IFERROR(IF(H10&gt;=31,"",H10+1),"")</f>
        <v>2</v>
      </c>
      <c r="C14" s="5">
        <f>IFERROR(IF(B14&gt;=31,"",B14+1),"")</f>
        <v>3</v>
      </c>
      <c r="D14" s="5">
        <f t="shared" ref="D14:H14" si="5">IFERROR(IF(C14&gt;=31,"",C14+1),"")</f>
        <v>4</v>
      </c>
      <c r="E14" s="5">
        <f t="shared" si="5"/>
        <v>5</v>
      </c>
      <c r="F14" s="5">
        <f t="shared" si="5"/>
        <v>6</v>
      </c>
      <c r="G14" s="5">
        <f t="shared" si="5"/>
        <v>7</v>
      </c>
      <c r="H14" s="5">
        <f t="shared" si="5"/>
        <v>8</v>
      </c>
    </row>
    <row r="15" spans="1:16" x14ac:dyDescent="0.25">
      <c r="B15" s="18"/>
      <c r="C15" s="36" t="str">
        <f t="shared" ref="C15" si="6">IF(C14="","","Dra. Joizeanne")</f>
        <v>Dra. Joizeanne</v>
      </c>
      <c r="D15" s="36" t="str">
        <f t="shared" ref="D15" si="7">IF(D14="","","Dra. Joizeanne")</f>
        <v>Dra. Joizeanne</v>
      </c>
      <c r="E15" s="36" t="str">
        <f t="shared" ref="E15" si="8">IF(E14="","","Dra. Joizeanne")</f>
        <v>Dra. Joizeanne</v>
      </c>
      <c r="F15" s="36" t="str">
        <f>IF(F14="","","Dra. Joizeanne")</f>
        <v>Dra. Joizeanne</v>
      </c>
      <c r="G15" s="36" t="str">
        <f t="shared" ref="G15" si="9">IF(G14="","","Dra. Joizeanne")</f>
        <v>Dra. Joizeanne</v>
      </c>
      <c r="H15" s="18"/>
    </row>
    <row r="16" spans="1:16" x14ac:dyDescent="0.25">
      <c r="B16" s="18"/>
      <c r="C16" s="36" t="str">
        <f t="shared" ref="C16:E16" si="10">IF(C14="","","Dra. Ilca")</f>
        <v>Dra. Ilca</v>
      </c>
      <c r="D16" s="36" t="str">
        <f t="shared" si="10"/>
        <v>Dra. Ilca</v>
      </c>
      <c r="E16" s="36" t="str">
        <f t="shared" si="10"/>
        <v>Dra. Ilca</v>
      </c>
      <c r="F16" s="36" t="str">
        <f>IF(F14="","","Dra. Ilca")</f>
        <v>Dra. Ilca</v>
      </c>
      <c r="G16" s="36" t="str">
        <f t="shared" ref="G16" si="11">IF(G14="","","Dra. Ilca")</f>
        <v>Dra. Ilca</v>
      </c>
      <c r="H16" s="18"/>
    </row>
    <row r="17" spans="2:8" x14ac:dyDescent="0.25">
      <c r="B17" s="19"/>
      <c r="C17" s="19"/>
      <c r="D17" s="19"/>
      <c r="E17" s="19"/>
      <c r="F17" s="19"/>
      <c r="G17" s="19"/>
      <c r="H17" s="19"/>
    </row>
    <row r="18" spans="2:8" x14ac:dyDescent="0.25">
      <c r="B18" s="5">
        <f>IFERROR(IF(H14&gt;=31,"",H14+1),"")</f>
        <v>9</v>
      </c>
      <c r="C18" s="5">
        <f>IFERROR(IF(B18&gt;=31,"",B18+1),"")</f>
        <v>10</v>
      </c>
      <c r="D18" s="5">
        <f t="shared" ref="D18:H18" si="12">IFERROR(IF(C18&gt;=31,"",C18+1),"")</f>
        <v>11</v>
      </c>
      <c r="E18" s="5">
        <f t="shared" si="12"/>
        <v>12</v>
      </c>
      <c r="F18" s="5">
        <f t="shared" si="12"/>
        <v>13</v>
      </c>
      <c r="G18" s="5">
        <f t="shared" si="12"/>
        <v>14</v>
      </c>
      <c r="H18" s="5">
        <f t="shared" si="12"/>
        <v>15</v>
      </c>
    </row>
    <row r="19" spans="2:8" x14ac:dyDescent="0.25">
      <c r="B19" s="18"/>
      <c r="C19" s="36" t="str">
        <f t="shared" ref="C19" si="13">IF(C18="","","Dra. Joizeanne")</f>
        <v>Dra. Joizeanne</v>
      </c>
      <c r="D19" s="36" t="str">
        <f t="shared" ref="D19" si="14">IF(D18="","","Dra. Joizeanne")</f>
        <v>Dra. Joizeanne</v>
      </c>
      <c r="E19" s="36" t="str">
        <f t="shared" ref="E19" si="15">IF(E18="","","Dra. Joizeanne")</f>
        <v>Dra. Joizeanne</v>
      </c>
      <c r="F19" s="36" t="str">
        <f>IF(F18="","","Dra. Joizeanne")</f>
        <v>Dra. Joizeanne</v>
      </c>
      <c r="G19" s="36" t="str">
        <f t="shared" ref="G19" si="16">IF(G18="","","Dra. Joizeanne")</f>
        <v>Dra. Joizeanne</v>
      </c>
      <c r="H19" s="18"/>
    </row>
    <row r="20" spans="2:8" x14ac:dyDescent="0.25">
      <c r="B20" s="18"/>
      <c r="C20" s="36" t="str">
        <f t="shared" ref="C20:E20" si="17">IF(C18="","","Dra. Ilca")</f>
        <v>Dra. Ilca</v>
      </c>
      <c r="D20" s="36" t="str">
        <f t="shared" si="17"/>
        <v>Dra. Ilca</v>
      </c>
      <c r="E20" s="36" t="str">
        <f t="shared" si="17"/>
        <v>Dra. Ilca</v>
      </c>
      <c r="F20" s="36" t="str">
        <f>IF(F18="","","Dra. Ilca")</f>
        <v>Dra. Ilca</v>
      </c>
      <c r="G20" s="36" t="str">
        <f t="shared" ref="G20" si="18">IF(G18="","","Dra. Ilca")</f>
        <v>Dra. Ilca</v>
      </c>
      <c r="H20" s="18"/>
    </row>
    <row r="21" spans="2:8" x14ac:dyDescent="0.25">
      <c r="B21" s="19"/>
      <c r="C21" s="19"/>
      <c r="D21" s="19"/>
      <c r="E21" s="19"/>
      <c r="F21" s="19"/>
      <c r="G21" s="19"/>
      <c r="H21" s="19"/>
    </row>
    <row r="22" spans="2:8" x14ac:dyDescent="0.25">
      <c r="B22" s="5">
        <f>IFERROR(IF(H18&gt;=31,"",H18+1),"")</f>
        <v>16</v>
      </c>
      <c r="C22" s="5">
        <f>IFERROR(IF(B22&gt;=31,"",B22+1),"")</f>
        <v>17</v>
      </c>
      <c r="D22" s="5">
        <f t="shared" ref="D22:H22" si="19">IFERROR(IF(C22&gt;=31,"",C22+1),"")</f>
        <v>18</v>
      </c>
      <c r="E22" s="5">
        <f t="shared" si="19"/>
        <v>19</v>
      </c>
      <c r="F22" s="5">
        <f t="shared" si="19"/>
        <v>20</v>
      </c>
      <c r="G22" s="5">
        <f t="shared" si="19"/>
        <v>21</v>
      </c>
      <c r="H22" s="5">
        <f t="shared" si="19"/>
        <v>22</v>
      </c>
    </row>
    <row r="23" spans="2:8" x14ac:dyDescent="0.25">
      <c r="B23" s="18"/>
      <c r="C23" s="36" t="str">
        <f t="shared" ref="C23" si="20">IF(C22="","","Dra. Joizeanne")</f>
        <v>Dra. Joizeanne</v>
      </c>
      <c r="D23" s="36" t="str">
        <f t="shared" ref="D23" si="21">IF(D22="","","Dra. Joizeanne")</f>
        <v>Dra. Joizeanne</v>
      </c>
      <c r="E23" s="36" t="str">
        <f t="shared" ref="E23" si="22">IF(E22="","","Dra. Joizeanne")</f>
        <v>Dra. Joizeanne</v>
      </c>
      <c r="F23" s="36" t="str">
        <f>IF(F22="","","Dra. Joizeanne")</f>
        <v>Dra. Joizeanne</v>
      </c>
      <c r="G23" s="36" t="str">
        <f t="shared" ref="G23" si="23">IF(G22="","","Dra. Joizeanne")</f>
        <v>Dra. Joizeanne</v>
      </c>
      <c r="H23" s="18"/>
    </row>
    <row r="24" spans="2:8" x14ac:dyDescent="0.25">
      <c r="B24" s="18"/>
      <c r="C24" s="36" t="str">
        <f t="shared" ref="C24:E24" si="24">IF(C22="","","Dra. Ilca")</f>
        <v>Dra. Ilca</v>
      </c>
      <c r="D24" s="36" t="str">
        <f t="shared" si="24"/>
        <v>Dra. Ilca</v>
      </c>
      <c r="E24" s="36" t="str">
        <f t="shared" si="24"/>
        <v>Dra. Ilca</v>
      </c>
      <c r="F24" s="36" t="str">
        <f>IF(F22="","","Dra. Ilca")</f>
        <v>Dra. Ilca</v>
      </c>
      <c r="G24" s="36" t="str">
        <f t="shared" ref="G24" si="25">IF(G22="","","Dra. Ilca")</f>
        <v>Dra. Ilca</v>
      </c>
      <c r="H24" s="18"/>
    </row>
    <row r="25" spans="2:8" x14ac:dyDescent="0.25">
      <c r="B25" s="19"/>
      <c r="C25" s="19"/>
      <c r="D25" s="19"/>
      <c r="E25" s="19"/>
      <c r="F25" s="19"/>
      <c r="G25" s="19"/>
      <c r="H25" s="19"/>
    </row>
    <row r="26" spans="2:8" x14ac:dyDescent="0.25">
      <c r="B26" s="5">
        <f>IFERROR(IF(H22&gt;=31,"",H22+1),"")</f>
        <v>23</v>
      </c>
      <c r="C26" s="5">
        <f>IFERROR(IF(B26&gt;=31,"",B26+1),"")</f>
        <v>24</v>
      </c>
      <c r="D26" s="5">
        <f t="shared" ref="D26:H26" si="26">IFERROR(IF(C26&gt;=31,"",C26+1),"")</f>
        <v>25</v>
      </c>
      <c r="E26" s="5">
        <f t="shared" si="26"/>
        <v>26</v>
      </c>
      <c r="F26" s="5">
        <f t="shared" si="26"/>
        <v>27</v>
      </c>
      <c r="G26" s="5">
        <f t="shared" si="26"/>
        <v>28</v>
      </c>
      <c r="H26" s="5">
        <f t="shared" si="26"/>
        <v>29</v>
      </c>
    </row>
    <row r="27" spans="2:8" x14ac:dyDescent="0.25">
      <c r="B27" s="18"/>
      <c r="C27" s="36" t="str">
        <f t="shared" ref="C27" si="27">IF(C26="","","Dra. Joizeanne")</f>
        <v>Dra. Joizeanne</v>
      </c>
      <c r="D27" s="36" t="str">
        <f t="shared" ref="D27" si="28">IF(D26="","","Dra. Joizeanne")</f>
        <v>Dra. Joizeanne</v>
      </c>
      <c r="E27" s="36" t="str">
        <f t="shared" ref="E27" si="29">IF(E26="","","Dra. Joizeanne")</f>
        <v>Dra. Joizeanne</v>
      </c>
      <c r="F27" s="36" t="str">
        <f>IF(F26="","","Dra. Joizeanne")</f>
        <v>Dra. Joizeanne</v>
      </c>
      <c r="G27" s="36" t="str">
        <f t="shared" ref="G27" si="30">IF(G26="","","Dra. Joizeanne")</f>
        <v>Dra. Joizeanne</v>
      </c>
      <c r="H27" s="18"/>
    </row>
    <row r="28" spans="2:8" x14ac:dyDescent="0.25">
      <c r="B28" s="18"/>
      <c r="C28" s="36" t="str">
        <f t="shared" ref="C28:E28" si="31">IF(C26="","","Dra. Ilca")</f>
        <v>Dra. Ilca</v>
      </c>
      <c r="D28" s="36" t="str">
        <f t="shared" si="31"/>
        <v>Dra. Ilca</v>
      </c>
      <c r="E28" s="36" t="str">
        <f t="shared" si="31"/>
        <v>Dra. Ilca</v>
      </c>
      <c r="F28" s="36" t="str">
        <f>IF(F26="","","Dra. Ilca")</f>
        <v>Dra. Ilca</v>
      </c>
      <c r="G28" s="36" t="str">
        <f t="shared" ref="G28" si="32">IF(G26="","","Dra. Ilca")</f>
        <v>Dra. Ilca</v>
      </c>
      <c r="H28" s="18"/>
    </row>
    <row r="29" spans="2:8" x14ac:dyDescent="0.25">
      <c r="B29" s="19"/>
      <c r="C29" s="19"/>
      <c r="D29" s="19"/>
      <c r="E29" s="19"/>
      <c r="F29" s="19"/>
      <c r="G29" s="19"/>
      <c r="H29" s="19"/>
    </row>
    <row r="30" spans="2:8" x14ac:dyDescent="0.25">
      <c r="B30" s="5">
        <f>IFERROR(IF(H26&gt;=31,"",H26+1),"")</f>
        <v>30</v>
      </c>
      <c r="C30" s="5">
        <f>IFERROR(IF(B30&gt;=31,"",B30+1),"")</f>
        <v>31</v>
      </c>
      <c r="D30" s="5" t="str">
        <f t="shared" ref="D30:H30" si="33">IFERROR(IF(C30&gt;=31,"",C30+1),"")</f>
        <v/>
      </c>
      <c r="E30" s="5" t="str">
        <f t="shared" si="33"/>
        <v/>
      </c>
      <c r="F30" s="5" t="str">
        <f t="shared" si="33"/>
        <v/>
      </c>
      <c r="G30" s="5" t="str">
        <f t="shared" si="33"/>
        <v/>
      </c>
      <c r="H30" s="5" t="str">
        <f t="shared" si="33"/>
        <v/>
      </c>
    </row>
    <row r="31" spans="2:8" x14ac:dyDescent="0.25">
      <c r="B31" s="18"/>
      <c r="C31" s="37" t="str">
        <f t="shared" ref="C31" si="34">IF(C30="","","Dra. Joizeanne")</f>
        <v>Dra. Joizeanne</v>
      </c>
      <c r="D31" s="18" t="str">
        <f t="shared" ref="D31" si="35">IF(D30="","","Dra. Joizeanne")</f>
        <v/>
      </c>
      <c r="E31" s="18" t="str">
        <f t="shared" ref="E31" si="36">IF(E30="","","Dra. Joizeanne")</f>
        <v/>
      </c>
      <c r="F31" s="18" t="str">
        <f>IF(F30="","","Dra. Joizeanne")</f>
        <v/>
      </c>
      <c r="G31" s="18" t="str">
        <f t="shared" ref="G31" si="37">IF(G30="","","Dra. Joizeanne")</f>
        <v/>
      </c>
      <c r="H31" s="18"/>
    </row>
    <row r="32" spans="2:8" x14ac:dyDescent="0.25">
      <c r="B32" s="18"/>
      <c r="C32" s="37" t="str">
        <f t="shared" ref="C32" si="38">IF(C30="","","Dra. Ilca")</f>
        <v>Dra. Ilca</v>
      </c>
      <c r="D32" s="18" t="str">
        <f t="shared" ref="D32:E32" si="39">IF(D30="","","Dra. Ilca")</f>
        <v/>
      </c>
      <c r="E32" s="18" t="str">
        <f t="shared" si="39"/>
        <v/>
      </c>
      <c r="F32" s="18" t="str">
        <f>IF(F30="","","Dra. Ilca")</f>
        <v/>
      </c>
      <c r="G32" s="18" t="str">
        <f t="shared" ref="G32" si="40">IF(G30="","","Dra. Ilca")</f>
        <v/>
      </c>
      <c r="H32" s="18"/>
    </row>
    <row r="33" spans="2:8" x14ac:dyDescent="0.25">
      <c r="B33" s="19"/>
      <c r="C33" s="19"/>
      <c r="D33" s="19"/>
      <c r="E33" s="19"/>
      <c r="F33" s="19"/>
      <c r="G33" s="19"/>
      <c r="H33" s="19"/>
    </row>
  </sheetData>
  <sheetProtection sheet="1" objects="1" scenarios="1"/>
  <phoneticPr fontId="4" type="noConversion"/>
  <hyperlinks>
    <hyperlink ref="F11" location="'1J'!A1" display="'1J'!A1" xr:uid="{00000000-0004-0000-0000-000000000000}"/>
    <hyperlink ref="G11" location="'2J'!A1" display="'2J'!A1" xr:uid="{00000000-0004-0000-0000-000001000000}"/>
    <hyperlink ref="G12" location="'2I'!A1" display="'2I'!A1" xr:uid="{00000000-0004-0000-0000-000016000000}"/>
    <hyperlink ref="F12" location="'1I'!A1" display="'1I'!A1" xr:uid="{00000000-0004-0000-0000-00002B000000}"/>
    <hyperlink ref="C15" location="'3J'!A1" display="'3J'!A1" xr:uid="{34950D2F-24A7-4DE4-B1C5-3B3E8F44FD28}"/>
    <hyperlink ref="D15" location="'4J'!A1" display="'4J'!A1" xr:uid="{E31A30B6-F645-42BD-9ADB-C3238C105673}"/>
    <hyperlink ref="E15" location="'5J'!A1" display="'5J'!A1" xr:uid="{E338E941-6708-458D-AD36-35763699823B}"/>
    <hyperlink ref="F15" location="'6J'!A1" display="'6J'!A1" xr:uid="{82F83E38-A9D4-45E4-A8D3-675CF132AE2B}"/>
    <hyperlink ref="G15" location="'7J'!A1" display="'7J'!A1" xr:uid="{7FEC0630-98B5-4DE9-866B-134159678A8D}"/>
    <hyperlink ref="C19" location="'10J'!A1" display="'10J'!A1" xr:uid="{DA9CBAC9-F47B-49FF-9E7A-02D74987B334}"/>
    <hyperlink ref="D19" location="'11J'!A1" display="'11J'!A1" xr:uid="{75A1AA27-BE8F-42C4-B3BF-D7EB25D2CDC1}"/>
    <hyperlink ref="E19" location="'12J'!A1" display="'12J'!A1" xr:uid="{F58AFA81-28C3-4DCC-9605-F3B1AF54C985}"/>
    <hyperlink ref="F19" location="'13J'!A1" display="'13J'!A1" xr:uid="{A9D2E4A4-035C-4836-AD75-9C4C1E4C0846}"/>
    <hyperlink ref="G19" location="'14J'!A1" display="'14J'!A1" xr:uid="{702FFEAF-50F2-410B-A747-AA96648E5B72}"/>
    <hyperlink ref="C23" location="'17J'!A1" display="'17J'!A1" xr:uid="{6322C11D-3A96-42EA-99E2-D947D8C2AA08}"/>
    <hyperlink ref="D23" location="'18J'!A1" display="'18J'!A1" xr:uid="{672F0C6F-664E-4B9D-9447-AEB81705E8D3}"/>
    <hyperlink ref="E23" location="'19J'!A1" display="'19J'!A1" xr:uid="{41321DDB-31EB-4DC1-9025-B87192525765}"/>
    <hyperlink ref="F23" location="'20J'!A1" display="'20J'!A1" xr:uid="{A3895CBD-6B15-4C6E-BBEF-2421AE26DCDD}"/>
    <hyperlink ref="G23" location="'21J'!A1" display="'21J'!A1" xr:uid="{D853D64F-FE17-43E1-8B88-363EEA25449F}"/>
    <hyperlink ref="C27" location="'24J'!A1" display="'24J'!A1" xr:uid="{7D6A9746-A753-4ADA-91E9-8046C3353053}"/>
    <hyperlink ref="D27" location="'25J'!A1" display="'25J'!A1" xr:uid="{4B8C623C-7942-48C8-B563-43313BED4431}"/>
    <hyperlink ref="E27" location="'26J'!A1" display="'26J'!A1" xr:uid="{0CB808D3-16D7-41CE-9A31-0938D9DFBA48}"/>
    <hyperlink ref="F27" location="'27J'!A1" display="'27J'!A1" xr:uid="{8C9CD6DF-FDF4-42FE-B8C1-BA3BCB731F9A}"/>
    <hyperlink ref="G27" location="'28J'!A1" display="'28J'!A1" xr:uid="{A3ECFACD-9F8E-4201-8F93-C5BE3535EE42}"/>
    <hyperlink ref="C31" location="'31J'!A1" display="'31J'!A1" xr:uid="{703B954E-A897-4111-94B3-A39128865514}"/>
    <hyperlink ref="C16" location="'3I'!A1" display="'3I'!A1" xr:uid="{334DC68E-0116-4508-A5D0-60763FF780DF}"/>
    <hyperlink ref="D16" location="'4I'!A1" display="'4I'!A1" xr:uid="{E1742D9D-F4DA-4D4B-B2B2-8B0BA3B208C6}"/>
    <hyperlink ref="E16" location="'5I'!A1" display="'5I'!A1" xr:uid="{DE562CA1-E75E-4762-995F-8EE6B1012B7C}"/>
    <hyperlink ref="F16" location="'6I'!A1" display="'6I'!A1" xr:uid="{BE04A3D1-5F54-40FE-A0A5-B6CED2EBA91A}"/>
    <hyperlink ref="G16" location="'7I'!A1" display="'7I'!A1" xr:uid="{918454FF-C797-43EC-B17B-BC0902AEDA73}"/>
    <hyperlink ref="C20" location="'10I'!A1" display="'10I'!A1" xr:uid="{746AFE33-9434-436A-AFC8-31D401FC8568}"/>
    <hyperlink ref="D20" location="'11I'!A1" display="'11I'!A1" xr:uid="{2512E2D3-3019-4A34-B5C6-B9B21CC9AA8E}"/>
    <hyperlink ref="E20" location="'12I'!A1" display="'12I'!A1" xr:uid="{D91ED8E0-CB15-47A9-AAF5-910D7D2D9BAB}"/>
    <hyperlink ref="F20" location="'13I'!A1" display="'13I'!A1" xr:uid="{0310DAA1-AE90-4051-AC80-253A4BA35645}"/>
    <hyperlink ref="G20" location="'14I'!A1" display="'14I'!A1" xr:uid="{F8625961-DE79-431D-A0D4-2F6CEB32FCA8}"/>
    <hyperlink ref="C24" location="'17I'!A1" display="'17I'!A1" xr:uid="{7BBBAB38-1219-4613-9486-44910F88B5FF}"/>
    <hyperlink ref="D24" location="'18I'!A1" display="'18I'!A1" xr:uid="{54769815-06D4-46CD-BCF3-768F803E1AB6}"/>
    <hyperlink ref="E24" location="'19I'!A1" display="'19I'!A1" xr:uid="{D9FA9966-1C5B-4B91-B614-3B72CFD2DE74}"/>
    <hyperlink ref="F24" location="'20I'!A1" display="'20I'!A1" xr:uid="{B0F00A0C-CDFE-49B7-B331-13FF28F67A43}"/>
    <hyperlink ref="G24" location="'21I'!A1" display="'21I'!A1" xr:uid="{A9E0CF90-A6E9-4B2E-BC05-B755DACCD403}"/>
    <hyperlink ref="C28" location="'24I'!A1" display="'24I'!A1" xr:uid="{CDC00340-E3D0-4B24-A88B-E4D2551B38E8}"/>
    <hyperlink ref="D28" location="'25I'!A1" display="'25I'!A1" xr:uid="{8B328C3E-069A-4EB9-BB1A-ECDAA618C512}"/>
    <hyperlink ref="E28" location="'26I'!A1" display="'26I'!A1" xr:uid="{6F7F126E-CCF7-4690-97E4-D4B048E34030}"/>
    <hyperlink ref="F28" location="'27I'!A1" display="'27I'!A1" xr:uid="{839D6376-4C43-4275-9B0E-36DBD7E353E6}"/>
    <hyperlink ref="G28" location="'28I'!A1" display="'28I'!A1" xr:uid="{B1BB98A2-B2F7-469A-B15A-FB3537D92016}"/>
    <hyperlink ref="C32" location="'31I'!A1" display="'31I'!A1" xr:uid="{D15BDC4D-F1BF-4869-9644-C1A67B140167}"/>
  </hyperlinks>
  <pageMargins left="0.7" right="0.7" top="0.75" bottom="0.75" header="0.3" footer="0.3"/>
  <pageSetup paperSize="9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2" id="{39CC7134-6C00-4476-A2A1-8F06C2C16AD6}">
            <xm:f>'3J'!$C$47&gt;=10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C15</xm:sqref>
        </x14:conditionalFormatting>
        <x14:conditionalFormatting xmlns:xm="http://schemas.microsoft.com/office/excel/2006/main">
          <x14:cfRule type="expression" priority="21" id="{F81501EF-768D-441D-9A67-BB19AEB1EAAC}">
            <xm:f>'3I'!$C$47&gt;=12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C16</xm:sqref>
        </x14:conditionalFormatting>
        <x14:conditionalFormatting xmlns:xm="http://schemas.microsoft.com/office/excel/2006/main">
          <x14:cfRule type="expression" priority="37" id="{807110EF-83C0-4A50-95FC-89407638F838}">
            <xm:f>'10J'!$C$47&gt;=10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C19</xm:sqref>
        </x14:conditionalFormatting>
        <x14:conditionalFormatting xmlns:xm="http://schemas.microsoft.com/office/excel/2006/main">
          <x14:cfRule type="expression" priority="16" id="{2C6BB3D2-3B96-497C-B689-8459496AC4F6}">
            <xm:f>'10I'!$C$47&gt;=12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C20</xm:sqref>
        </x14:conditionalFormatting>
        <x14:conditionalFormatting xmlns:xm="http://schemas.microsoft.com/office/excel/2006/main">
          <x14:cfRule type="expression" priority="32" id="{2DFE03A9-7D6C-479F-BC2A-6DC558EEE80B}">
            <xm:f>'17J'!$C$47&gt;=10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C23</xm:sqref>
        </x14:conditionalFormatting>
        <x14:conditionalFormatting xmlns:xm="http://schemas.microsoft.com/office/excel/2006/main">
          <x14:cfRule type="expression" priority="11" id="{2B533E3E-C58D-417F-A266-F56B39EA5CFF}">
            <xm:f>'17I'!$C$47&gt;=12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C24</xm:sqref>
        </x14:conditionalFormatting>
        <x14:conditionalFormatting xmlns:xm="http://schemas.microsoft.com/office/excel/2006/main">
          <x14:cfRule type="expression" priority="27" id="{6F6C6E26-48CB-4447-843E-C9BAEB562A92}">
            <xm:f>'24J'!$C$47&gt;=10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C27</xm:sqref>
        </x14:conditionalFormatting>
        <x14:conditionalFormatting xmlns:xm="http://schemas.microsoft.com/office/excel/2006/main">
          <x14:cfRule type="expression" priority="6" id="{67EAF512-F86C-4F3C-8B4E-DC7474051C3D}">
            <xm:f>'24I'!$C$47&gt;=12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C28</xm:sqref>
        </x14:conditionalFormatting>
        <x14:conditionalFormatting xmlns:xm="http://schemas.microsoft.com/office/excel/2006/main">
          <x14:cfRule type="expression" priority="22" id="{2542CCA4-7DE6-4364-8CB3-28AEDAAAEC0C}">
            <xm:f>'31J'!$C$47&gt;=10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C31</xm:sqref>
        </x14:conditionalFormatting>
        <x14:conditionalFormatting xmlns:xm="http://schemas.microsoft.com/office/excel/2006/main">
          <x14:cfRule type="expression" priority="1" id="{53ED095A-137C-4FC6-A69D-3EDC09272F82}">
            <xm:f>'31I'!$C$47&gt;=12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C32</xm:sqref>
        </x14:conditionalFormatting>
        <x14:conditionalFormatting xmlns:xm="http://schemas.microsoft.com/office/excel/2006/main">
          <x14:cfRule type="expression" priority="41" id="{F69299F6-01B4-4190-9EAB-0FE0B8D3E862}">
            <xm:f>'4J'!$C$47&gt;=10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D15</xm:sqref>
        </x14:conditionalFormatting>
        <x14:conditionalFormatting xmlns:xm="http://schemas.microsoft.com/office/excel/2006/main">
          <x14:cfRule type="expression" priority="20" id="{78FBB26B-55D6-48FE-8BB8-A34CFFB5C821}">
            <xm:f>'4I'!$C$47&gt;=12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D16</xm:sqref>
        </x14:conditionalFormatting>
        <x14:conditionalFormatting xmlns:xm="http://schemas.microsoft.com/office/excel/2006/main">
          <x14:cfRule type="expression" priority="36" id="{C01AFFAF-1D1A-4628-9489-ABA6FB4A2482}">
            <xm:f>'11J'!$C$47&gt;=10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D19</xm:sqref>
        </x14:conditionalFormatting>
        <x14:conditionalFormatting xmlns:xm="http://schemas.microsoft.com/office/excel/2006/main">
          <x14:cfRule type="expression" priority="15" id="{D0379544-298B-4D5F-968E-66D3F348166F}">
            <xm:f>'11I'!$C$47&gt;=12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D20</xm:sqref>
        </x14:conditionalFormatting>
        <x14:conditionalFormatting xmlns:xm="http://schemas.microsoft.com/office/excel/2006/main">
          <x14:cfRule type="expression" priority="31" id="{BC9FF155-8B31-4DB7-AFE2-6B7770A6D386}">
            <xm:f>'18J'!$C$47&gt;=10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D23</xm:sqref>
        </x14:conditionalFormatting>
        <x14:conditionalFormatting xmlns:xm="http://schemas.microsoft.com/office/excel/2006/main">
          <x14:cfRule type="expression" priority="10" id="{DAD2DD5E-F49C-4A52-BACB-4C202B624695}">
            <xm:f>'18I'!$C$47&gt;=12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D24</xm:sqref>
        </x14:conditionalFormatting>
        <x14:conditionalFormatting xmlns:xm="http://schemas.microsoft.com/office/excel/2006/main">
          <x14:cfRule type="expression" priority="26" id="{FEC33891-5CCE-4F78-8573-E35F585A0F6D}">
            <xm:f>'25J'!$C$47&gt;=10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D27</xm:sqref>
        </x14:conditionalFormatting>
        <x14:conditionalFormatting xmlns:xm="http://schemas.microsoft.com/office/excel/2006/main">
          <x14:cfRule type="expression" priority="5" id="{5F914EA0-2F8A-4E05-8CFD-DE1D07AD2846}">
            <xm:f>'25I'!$C$47&gt;=12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D28</xm:sqref>
        </x14:conditionalFormatting>
        <x14:conditionalFormatting xmlns:xm="http://schemas.microsoft.com/office/excel/2006/main">
          <x14:cfRule type="expression" priority="40" id="{DA051BA2-2A55-4516-A7D4-59C371B27D46}">
            <xm:f>'5J'!$C$47&gt;=10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E15</xm:sqref>
        </x14:conditionalFormatting>
        <x14:conditionalFormatting xmlns:xm="http://schemas.microsoft.com/office/excel/2006/main">
          <x14:cfRule type="expression" priority="19" id="{B640CD8E-F3F4-4E2F-8C26-EBBE17BDF902}">
            <xm:f>'5I'!$C$47&gt;=12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E16</xm:sqref>
        </x14:conditionalFormatting>
        <x14:conditionalFormatting xmlns:xm="http://schemas.microsoft.com/office/excel/2006/main">
          <x14:cfRule type="expression" priority="35" id="{CAC71C8E-B4AF-4B87-8DAF-5DB038BB26A6}">
            <xm:f>'12J'!$C$47&gt;=10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E19</xm:sqref>
        </x14:conditionalFormatting>
        <x14:conditionalFormatting xmlns:xm="http://schemas.microsoft.com/office/excel/2006/main">
          <x14:cfRule type="expression" priority="14" id="{4B7A2E3F-0F67-4372-9F31-876D3D17907E}">
            <xm:f>'12I'!$C$47&gt;=12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E20</xm:sqref>
        </x14:conditionalFormatting>
        <x14:conditionalFormatting xmlns:xm="http://schemas.microsoft.com/office/excel/2006/main">
          <x14:cfRule type="expression" priority="30" id="{07009D28-BF82-4A3D-AC06-5AAAA218166F}">
            <xm:f>'19J'!$C$47&gt;=10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E23</xm:sqref>
        </x14:conditionalFormatting>
        <x14:conditionalFormatting xmlns:xm="http://schemas.microsoft.com/office/excel/2006/main">
          <x14:cfRule type="expression" priority="9" id="{C9A3B6FC-8F38-48F9-AF85-F73352CC287C}">
            <xm:f>'19I'!$C$47&gt;=12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E24</xm:sqref>
        </x14:conditionalFormatting>
        <x14:conditionalFormatting xmlns:xm="http://schemas.microsoft.com/office/excel/2006/main">
          <x14:cfRule type="expression" priority="25" id="{4600E782-F019-43B3-B6F8-9039A7DF6BC2}">
            <xm:f>'26J'!$C$47&gt;=10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E27</xm:sqref>
        </x14:conditionalFormatting>
        <x14:conditionalFormatting xmlns:xm="http://schemas.microsoft.com/office/excel/2006/main">
          <x14:cfRule type="expression" priority="4" id="{D79FB708-D43E-47FB-9644-FF5FE0DB6AEB}">
            <xm:f>'26I'!$C$47&gt;=12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expression" priority="39" id="{BA1D05D5-D551-42E8-AB7A-EF5E034AFC0F}">
            <xm:f>'6J'!$C$47&gt;=10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F15</xm:sqref>
        </x14:conditionalFormatting>
        <x14:conditionalFormatting xmlns:xm="http://schemas.microsoft.com/office/excel/2006/main">
          <x14:cfRule type="expression" priority="18" id="{DCE9FD8F-C5AA-46E2-93F4-63E7B3126B4C}">
            <xm:f>'6I'!$C$47&gt;=12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F16</xm:sqref>
        </x14:conditionalFormatting>
        <x14:conditionalFormatting xmlns:xm="http://schemas.microsoft.com/office/excel/2006/main">
          <x14:cfRule type="expression" priority="34" id="{9C1FE12E-1603-4CCE-81AD-DFAA833AD3B3}">
            <xm:f>'13J'!$C$47&gt;=10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F19</xm:sqref>
        </x14:conditionalFormatting>
        <x14:conditionalFormatting xmlns:xm="http://schemas.microsoft.com/office/excel/2006/main">
          <x14:cfRule type="expression" priority="13" id="{6E988803-57B0-41EC-94FC-F275CDF136F8}">
            <xm:f>'13I'!$C$47&gt;=12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F20</xm:sqref>
        </x14:conditionalFormatting>
        <x14:conditionalFormatting xmlns:xm="http://schemas.microsoft.com/office/excel/2006/main">
          <x14:cfRule type="expression" priority="29" id="{1F19A338-EDCB-4CF7-84A1-85387EA0AC03}">
            <xm:f>'20J'!$C$47&gt;=10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F23</xm:sqref>
        </x14:conditionalFormatting>
        <x14:conditionalFormatting xmlns:xm="http://schemas.microsoft.com/office/excel/2006/main">
          <x14:cfRule type="expression" priority="8" id="{69CA6D08-BA78-4DF1-9C3C-A43400D3FB64}">
            <xm:f>'20I'!$C$47&gt;=12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F24</xm:sqref>
        </x14:conditionalFormatting>
        <x14:conditionalFormatting xmlns:xm="http://schemas.microsoft.com/office/excel/2006/main">
          <x14:cfRule type="expression" priority="24" id="{6EE5AE98-E9A2-4387-809D-F9FE5649BF26}">
            <xm:f>'27J'!$C$47&gt;=10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F27</xm:sqref>
        </x14:conditionalFormatting>
        <x14:conditionalFormatting xmlns:xm="http://schemas.microsoft.com/office/excel/2006/main">
          <x14:cfRule type="expression" priority="3" id="{E7C41C01-4A3E-4F8F-AEFD-1241C0AA36A2}">
            <xm:f>'27I'!$C$47&gt;=12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expression" priority="38" id="{D99073DA-CC29-45BE-8AEE-DD3CAE5827D7}">
            <xm:f>'7J'!$C$47&gt;=10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G15</xm:sqref>
        </x14:conditionalFormatting>
        <x14:conditionalFormatting xmlns:xm="http://schemas.microsoft.com/office/excel/2006/main">
          <x14:cfRule type="expression" priority="17" id="{9B5436B9-27D2-4B46-9AE5-2BBB0DEAA11A}">
            <xm:f>'7I'!$C$47&gt;=12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G16</xm:sqref>
        </x14:conditionalFormatting>
        <x14:conditionalFormatting xmlns:xm="http://schemas.microsoft.com/office/excel/2006/main">
          <x14:cfRule type="expression" priority="33" id="{962B1602-6A5A-4B09-8124-75C2B8B1108C}">
            <xm:f>'14J'!$C$47&gt;=10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G19</xm:sqref>
        </x14:conditionalFormatting>
        <x14:conditionalFormatting xmlns:xm="http://schemas.microsoft.com/office/excel/2006/main">
          <x14:cfRule type="expression" priority="12" id="{BE7E35FB-AFBF-44F1-84FB-0DD50C3A6AA2}">
            <xm:f>'14I'!$C$47&gt;=12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G20</xm:sqref>
        </x14:conditionalFormatting>
        <x14:conditionalFormatting xmlns:xm="http://schemas.microsoft.com/office/excel/2006/main">
          <x14:cfRule type="expression" priority="28" id="{F81FDE23-811A-4CDB-98DC-E25AD100F889}">
            <xm:f>'21J'!$C$47&gt;=10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G23</xm:sqref>
        </x14:conditionalFormatting>
        <x14:conditionalFormatting xmlns:xm="http://schemas.microsoft.com/office/excel/2006/main">
          <x14:cfRule type="expression" priority="7" id="{B0EE6C94-9CF7-4009-9DB5-BFA3B5DB568D}">
            <xm:f>'21I'!$C$47&gt;=12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G24</xm:sqref>
        </x14:conditionalFormatting>
        <x14:conditionalFormatting xmlns:xm="http://schemas.microsoft.com/office/excel/2006/main">
          <x14:cfRule type="expression" priority="23" id="{E65C8C67-4600-415A-88C5-C971E45E4EAF}">
            <xm:f>'28J'!$C$47&gt;=10</xm:f>
            <x14:dxf>
              <fill>
                <patternFill>
                  <bgColor theme="5" tint="0.59996337778862885"/>
                </patternFill>
              </fill>
            </x14:dxf>
          </x14:cfRule>
          <xm:sqref>G27</xm:sqref>
        </x14:conditionalFormatting>
        <x14:conditionalFormatting xmlns:xm="http://schemas.microsoft.com/office/excel/2006/main">
          <x14:cfRule type="expression" priority="2" id="{28265125-6C22-4DBE-A962-23016D6F31F1}">
            <xm:f>'28I'!$C$47&gt;=12</xm:f>
            <x14:dxf>
              <fill>
                <patternFill>
                  <bgColor theme="5" tint="0.59996337778862885"/>
                </patternFill>
              </fill>
            </x14:dxf>
          </x14:cfRule>
          <xm:sqref>G28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5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8">
        <v>13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45120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6" s="12"/>
      <c r="J6" t="str">
        <f>IF(Tabela8J567891011121314151617[[#This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7" s="12"/>
      <c r="J7" t="str">
        <f>IF(Tabela8J567891011121314151617[[#This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8" s="12"/>
      <c r="J8" t="str">
        <f>IF(Tabela8J567891011121314151617[[#This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9" s="12"/>
      <c r="J9" t="str">
        <f>IF(Tabela8J567891011121314151617[[#This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0" s="12"/>
      <c r="J10" t="str">
        <f>IF(Tabela8J567891011121314151617[[#This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1" s="12"/>
      <c r="J11" t="str">
        <f>IF(Tabela8J567891011121314151617[[#This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2" s="12"/>
      <c r="J12" t="str">
        <f>IF(Tabela8J567891011121314151617[[#This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Preços'!E29,IF(AND(Tabela8J567891011121314151617[[#This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3" s="12"/>
      <c r="J13" t="str">
        <f>IF(Tabela8J567891011121314151617[[#This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4" s="12"/>
      <c r="J14" t="str">
        <f>IF(Tabela8J567891011121314151617[[#This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5" s="12"/>
      <c r="J15" t="str">
        <f>IF(Tabela8J567891011121314151617[[#This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6" s="12"/>
      <c r="J16" t="str">
        <f>IF(Tabela8J567891011121314151617[[#This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7" s="12"/>
      <c r="J17" t="str">
        <f>IF(Tabela8J567891011121314151617[[#This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8" s="12"/>
      <c r="J18" t="str">
        <f>IF(Tabela8J567891011121314151617[[#This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19" s="12"/>
      <c r="J19" t="str">
        <f>IF(Tabela8J567891011121314151617[[#This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0" s="12"/>
      <c r="J20" t="str">
        <f>IF(Tabela8J567891011121314151617[[#This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1" s="12"/>
      <c r="J21" t="str">
        <f>IF(Tabela8J567891011121314151617[[#This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2" s="12"/>
      <c r="J22" t="str">
        <f>IF(Tabela8J567891011121314151617[[#This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Preços'!E39,IF(AND(Tabela8J567891011121314151617[[#This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3" s="12"/>
      <c r="J23" t="str">
        <f>IF(Tabela8J567891011121314151617[[#This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4" s="12"/>
      <c r="J24" t="str">
        <f>IF(Tabela8J567891011121314151617[[#This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5" s="12"/>
      <c r="J25" t="str">
        <f>IF(Tabela8J567891011121314151617[[#This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6" s="12"/>
      <c r="J26" t="str">
        <f>IF(Tabela8J567891011121314151617[[#This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7" s="12"/>
      <c r="J27" t="str">
        <f>IF(Tabela8J567891011121314151617[[#This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8" s="12"/>
      <c r="J28" t="str">
        <f>IF(Tabela8J567891011121314151617[[#This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29" s="12"/>
      <c r="J29" t="str">
        <f>IF(Tabela8J567891011121314151617[[#This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0" s="12"/>
      <c r="J30" t="str">
        <f>IF(Tabela8J567891011121314151617[[#This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1" s="12"/>
      <c r="J31" t="str">
        <f>IF(Tabela8J567891011121314151617[[#This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2" s="12"/>
      <c r="J32" t="str">
        <f>IF(Tabela8J567891011121314151617[[#This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Preços'!E49,IF(AND(Tabela8J567891011121314151617[[#This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3" s="12"/>
      <c r="J33" t="str">
        <f>IF(Tabela8J567891011121314151617[[#This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4" s="12"/>
      <c r="J34" t="str">
        <f>IF(Tabela8J567891011121314151617[[#This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5" s="12"/>
      <c r="J35" t="str">
        <f>IF(Tabela8J567891011121314151617[[#This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6" s="12"/>
      <c r="J36" t="str">
        <f>IF(Tabela8J567891011121314151617[[#This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Preços'!E53,IF(AND(Tabela8J567891011121314151617[[#This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7" s="12"/>
      <c r="J37" t="str">
        <f>IF(Tabela8J567891011121314151617[[#This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Preços'!E54,IF(AND(Tabela8J567891011121314151617[[#This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8" s="12"/>
      <c r="J38" t="str">
        <f>IF(Tabela8J567891011121314151617[[#This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Preços'!E55,IF(AND(Tabela8J567891011121314151617[[#This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39" s="12"/>
      <c r="J39" t="str">
        <f>IF(Tabela8J567891011121314151617[[#This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Preços'!E56,IF(AND(Tabela8J567891011121314151617[[#This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0" s="12"/>
      <c r="J40" t="str">
        <f>IF(Tabela8J567891011121314151617[[#This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Preços'!E57,IF(AND(Tabela8J567891011121314151617[[#This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1" s="12"/>
      <c r="J41" t="str">
        <f>IF(Tabela8J567891011121314151617[[#This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Preços'!E58,IF(AND(Tabela8J567891011121314151617[[#This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2" s="12"/>
      <c r="J42" t="str">
        <f>IF(Tabela8J567891011121314151617[[#This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Preços'!E59,IF(AND(Tabela8J567891011121314151617[[#This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3" s="12"/>
      <c r="J43" t="str">
        <f>IF(Tabela8J567891011121314151617[[#This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Preços'!E60,IF(AND(Tabela8J567891011121314151617[[#This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4" s="12"/>
      <c r="J44" t="str">
        <f>IF(Tabela8J567891011121314151617[[#This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Preços'!E61,IF(AND(Tabela8J567891011121314151617[[#This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5" s="12"/>
      <c r="J45" t="str">
        <f>IF(Tabela8J567891011121314151617[[#This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IF(AND(Tabela8J567891011121314151617[[#This Row],[EXAME]]="US DE MAMAS E AXILAS",Tabela8J567891011121314151617[[#This Row],[CONVÊNIO]]="PARTICULAR"),'Tabela de Preços'!$C$21,IF(AND(Tabela8J567891011121314151617[[#This Row],[EXAME]]="US DE MAMAS E AXILAS",Tabela8J567891011121314151617[[#This Row],[CONVÊNIO]]="AMOR SAÚDE"),'Tabela de Preços'!$E$21,IF(AND(Tabela8J567891011121314151617[[#This Row],[EXAME]]="PAAF DE MAMAS",Tabela8J567891011121314151617[[#This Row],[CONVÊNIO]]="PARTICULAR"),'Tabela de Preços'!$C$22,IF(AND(Tabela8J567891011121314151617[[#This Row],[EXAME]]="PAAF DE MAMAS",Tabela8J567891011121314151617[[#This Row],[CONVÊNIO]]="SUS"),'Tabela de Preços'!E62,IF(AND(Tabela8J567891011121314151617[[#This Row],[EXAME]]="CORE BIOPSY",Tabela8J567891011121314151617[[#This Row],[CONVÊNIO]]="PARTICULAR"),'Tabela de Preços'!$C$23,IF(AND(Tabela8J567891011121314151617[[#This Row],[EXAME]]="CORE BIOPSY",Tabela8J567891011121314151617[[#This Row],[CONVÊNIO]]="SUS"),'Tabela de Preços'!$E$23,IF(AND(Tabela8J567891011121314151617[[#This Row],[EXAME]]="US DE MAMAS",Tabela8J567891011121314151617[[#This Row],[CONVÊNIO]]="TOPSAÚDE"),'Tabela de Preços'!$E$24,IF(AND(Tabela8J567891011121314151617[[#This Row],[EXAME]]="US DE AXILAS",Tabela8J567891011121314151617[[#This Row],[CONVÊNIO]]="TOPSAÚDE"),'Tabela de Preços'!$E$25,IF(AND(Tabela8J567891011121314151617[[#This Row],[EXAME]]="US DE MAMAS E AXILAS",Tabela8J567891011121314151617[[#This Row],[CONVÊNIO]]="PAX"),'Tabela de Preços'!$E$26,"")))))))))</f>
        <v/>
      </c>
      <c r="I46" s="12"/>
      <c r="J46" t="str">
        <f>IF(Tabela8J567891011121314151617[[#This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SUBTOTAL(103,Tabela8J567891011121314151617[NOME])</f>
        <v>0</v>
      </c>
      <c r="H47" s="35"/>
    </row>
  </sheetData>
  <sheetProtection sheet="1" objects="1" scenarios="1" sort="0" autoFilter="0"/>
  <conditionalFormatting sqref="L6:M46">
    <cfRule type="containsText" dxfId="490" priority="1" operator="containsText" text="Não confirmado">
      <formula>NOT(ISERROR(SEARCH("Não confirmado",L6)))</formula>
    </cfRule>
    <cfRule type="containsText" dxfId="48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A00-000001000000}">
      <formula1>"Sim"</formula1>
    </dataValidation>
    <dataValidation type="list" allowBlank="1" showInputMessage="1" showErrorMessage="1" sqref="L6:L46" xr:uid="{00000000-0002-0000-0A00-000002000000}">
      <formula1>"Confirmado, Não confirmado"</formula1>
    </dataValidation>
    <dataValidation type="list" allowBlank="1" showInputMessage="1" showErrorMessage="1" sqref="M6:M46" xr:uid="{00000000-0002-0000-0A00-000003000000}">
      <formula1>"Sim, Não"</formula1>
    </dataValidation>
    <dataValidation type="list" allowBlank="1" showInputMessage="1" showErrorMessage="1" sqref="I6:I46" xr:uid="{370430E4-CAB8-4E76-910A-3CAAF161B1BA}">
      <formula1>"PAGO"</formula1>
    </dataValidation>
    <dataValidation type="list" allowBlank="1" showInputMessage="1" showErrorMessage="1" sqref="F6:F46" xr:uid="{97B861B2-E57E-4FEC-9171-B28C3496DCCA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8B8D348-DE1B-4437-BB77-281F7C7EFE9B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8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8">
        <v>14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45121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6" s="12"/>
      <c r="J6" t="str">
        <f>IF(Tabela8J5678910111213141516171819[[#This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7" s="12"/>
      <c r="J7" t="str">
        <f>IF(Tabela8J5678910111213141516171819[[#This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8" s="12"/>
      <c r="J8" t="str">
        <f>IF(Tabela8J5678910111213141516171819[[#This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9" s="12"/>
      <c r="J9" t="str">
        <f>IF(Tabela8J5678910111213141516171819[[#This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0" s="12"/>
      <c r="J10" t="str">
        <f>IF(Tabela8J5678910111213141516171819[[#This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1" s="12"/>
      <c r="J11" t="str">
        <f>IF(Tabela8J5678910111213141516171819[[#This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2" s="12"/>
      <c r="J12" t="str">
        <f>IF(Tabela8J5678910111213141516171819[[#This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Preços'!E29,IF(AND(Tabela8J5678910111213141516171819[[#This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3" s="12"/>
      <c r="J13" t="str">
        <f>IF(Tabela8J5678910111213141516171819[[#This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4" s="12"/>
      <c r="J14" t="str">
        <f>IF(Tabela8J5678910111213141516171819[[#This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5" s="12"/>
      <c r="J15" t="str">
        <f>IF(Tabela8J5678910111213141516171819[[#This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6" s="12"/>
      <c r="J16" t="str">
        <f>IF(Tabela8J5678910111213141516171819[[#This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7" s="12"/>
      <c r="J17" t="str">
        <f>IF(Tabela8J5678910111213141516171819[[#This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8" s="12"/>
      <c r="J18" t="str">
        <f>IF(Tabela8J5678910111213141516171819[[#This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19" s="12"/>
      <c r="J19" t="str">
        <f>IF(Tabela8J5678910111213141516171819[[#This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0" s="12"/>
      <c r="J20" t="str">
        <f>IF(Tabela8J5678910111213141516171819[[#This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1" s="12"/>
      <c r="J21" t="str">
        <f>IF(Tabela8J5678910111213141516171819[[#This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2" s="12"/>
      <c r="J22" t="str">
        <f>IF(Tabela8J5678910111213141516171819[[#This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Preços'!E39,IF(AND(Tabela8J5678910111213141516171819[[#This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3" s="12"/>
      <c r="J23" t="str">
        <f>IF(Tabela8J5678910111213141516171819[[#This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4" s="12"/>
      <c r="J24" t="str">
        <f>IF(Tabela8J5678910111213141516171819[[#This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5" s="12"/>
      <c r="J25" t="str">
        <f>IF(Tabela8J5678910111213141516171819[[#This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6" s="12"/>
      <c r="J26" t="str">
        <f>IF(Tabela8J5678910111213141516171819[[#This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7" s="12"/>
      <c r="J27" t="str">
        <f>IF(Tabela8J5678910111213141516171819[[#This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8" s="12"/>
      <c r="J28" t="str">
        <f>IF(Tabela8J5678910111213141516171819[[#This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29" s="12"/>
      <c r="J29" t="str">
        <f>IF(Tabela8J5678910111213141516171819[[#This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0" s="12"/>
      <c r="J30" t="str">
        <f>IF(Tabela8J5678910111213141516171819[[#This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1" s="12"/>
      <c r="J31" t="str">
        <f>IF(Tabela8J5678910111213141516171819[[#This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2" s="12"/>
      <c r="J32" t="str">
        <f>IF(Tabela8J5678910111213141516171819[[#This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Preços'!E49,IF(AND(Tabela8J5678910111213141516171819[[#This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3" s="12"/>
      <c r="J33" t="str">
        <f>IF(Tabela8J5678910111213141516171819[[#This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4" s="12"/>
      <c r="J34" t="str">
        <f>IF(Tabela8J5678910111213141516171819[[#This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5" s="12"/>
      <c r="J35" t="str">
        <f>IF(Tabela8J5678910111213141516171819[[#This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6" s="12"/>
      <c r="J36" t="str">
        <f>IF(Tabela8J5678910111213141516171819[[#This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Preços'!E53,IF(AND(Tabela8J5678910111213141516171819[[#This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7" s="12"/>
      <c r="J37" t="str">
        <f>IF(Tabela8J5678910111213141516171819[[#This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Preços'!E54,IF(AND(Tabela8J5678910111213141516171819[[#This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8" s="12"/>
      <c r="J38" t="str">
        <f>IF(Tabela8J5678910111213141516171819[[#This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Preços'!E55,IF(AND(Tabela8J5678910111213141516171819[[#This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39" s="12"/>
      <c r="J39" t="str">
        <f>IF(Tabela8J5678910111213141516171819[[#This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Preços'!E56,IF(AND(Tabela8J5678910111213141516171819[[#This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0" s="12"/>
      <c r="J40" t="str">
        <f>IF(Tabela8J5678910111213141516171819[[#This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Preços'!E57,IF(AND(Tabela8J5678910111213141516171819[[#This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1" s="12"/>
      <c r="J41" t="str">
        <f>IF(Tabela8J5678910111213141516171819[[#This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Preços'!E58,IF(AND(Tabela8J5678910111213141516171819[[#This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2" s="12"/>
      <c r="J42" t="str">
        <f>IF(Tabela8J5678910111213141516171819[[#This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Preços'!E59,IF(AND(Tabela8J5678910111213141516171819[[#This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3" s="12"/>
      <c r="J43" t="str">
        <f>IF(Tabela8J5678910111213141516171819[[#This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Preços'!E60,IF(AND(Tabela8J5678910111213141516171819[[#This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4" s="12"/>
      <c r="J44" t="str">
        <f>IF(Tabela8J5678910111213141516171819[[#This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Preços'!E61,IF(AND(Tabela8J5678910111213141516171819[[#This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5" s="12"/>
      <c r="J45" t="str">
        <f>IF(Tabela8J5678910111213141516171819[[#This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IF(AND(Tabela8J5678910111213141516171819[[#This Row],[EXAME]]="US DE MAMAS E AXILAS",Tabela8J5678910111213141516171819[[#This Row],[CONVÊNIO]]="PARTICULAR"),'Tabela de Preços'!$C$21,IF(AND(Tabela8J5678910111213141516171819[[#This Row],[EXAME]]="US DE MAMAS E AXILAS",Tabela8J5678910111213141516171819[[#This Row],[CONVÊNIO]]="AMOR SAÚDE"),'Tabela de Preços'!$E$21,IF(AND(Tabela8J5678910111213141516171819[[#This Row],[EXAME]]="PAAF DE MAMAS",Tabela8J5678910111213141516171819[[#This Row],[CONVÊNIO]]="PARTICULAR"),'Tabela de Preços'!$C$22,IF(AND(Tabela8J5678910111213141516171819[[#This Row],[EXAME]]="PAAF DE MAMAS",Tabela8J5678910111213141516171819[[#This Row],[CONVÊNIO]]="SUS"),'Tabela de Preços'!E62,IF(AND(Tabela8J5678910111213141516171819[[#This Row],[EXAME]]="CORE BIOPSY",Tabela8J5678910111213141516171819[[#This Row],[CONVÊNIO]]="PARTICULAR"),'Tabela de Preços'!$C$23,IF(AND(Tabela8J5678910111213141516171819[[#This Row],[EXAME]]="CORE BIOPSY",Tabela8J5678910111213141516171819[[#This Row],[CONVÊNIO]]="SUS"),'Tabela de Preços'!$E$23,IF(AND(Tabela8J5678910111213141516171819[[#This Row],[EXAME]]="US DE MAMAS",Tabela8J5678910111213141516171819[[#This Row],[CONVÊNIO]]="TOPSAÚDE"),'Tabela de Preços'!$E$24,IF(AND(Tabela8J5678910111213141516171819[[#This Row],[EXAME]]="US DE AXILAS",Tabela8J5678910111213141516171819[[#This Row],[CONVÊNIO]]="TOPSAÚDE"),'Tabela de Preços'!$E$25,IF(AND(Tabela8J5678910111213141516171819[[#This Row],[EXAME]]="US DE MAMAS E AXILAS",Tabela8J5678910111213141516171819[[#This Row],[CONVÊNIO]]="PAX"),'Tabela de Preços'!$E$26,"")))))))))</f>
        <v/>
      </c>
      <c r="I46" s="12"/>
      <c r="J46" t="str">
        <f>IF(Tabela8J5678910111213141516171819[[#This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SUBTOTAL(103,Tabela8J5678910111213141516171819[NOME])</f>
        <v>0</v>
      </c>
      <c r="H47" s="35"/>
    </row>
  </sheetData>
  <sheetProtection sheet="1" objects="1" scenarios="1" sort="0" autoFilter="0"/>
  <conditionalFormatting sqref="L6:M46">
    <cfRule type="containsText" dxfId="488" priority="1" operator="containsText" text="Não confirmado">
      <formula>NOT(ISERROR(SEARCH("Não confirmado",L6)))</formula>
    </cfRule>
    <cfRule type="containsText" dxfId="487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B00-000001000000}">
      <formula1>"Sim"</formula1>
    </dataValidation>
    <dataValidation type="list" allowBlank="1" showInputMessage="1" showErrorMessage="1" sqref="L6:L46" xr:uid="{00000000-0002-0000-0B00-000002000000}">
      <formula1>"Confirmado, Não confirmado"</formula1>
    </dataValidation>
    <dataValidation type="list" allowBlank="1" showInputMessage="1" showErrorMessage="1" sqref="M6:M46" xr:uid="{00000000-0002-0000-0B00-000003000000}">
      <formula1>"Sim, Não"</formula1>
    </dataValidation>
    <dataValidation type="list" allowBlank="1" showInputMessage="1" showErrorMessage="1" sqref="I6:I46" xr:uid="{425AC728-A68A-430D-BDB3-13D08EA8939E}">
      <formula1>"PAGO"</formula1>
    </dataValidation>
    <dataValidation type="list" allowBlank="1" showInputMessage="1" showErrorMessage="1" sqref="F6:F46" xr:uid="{E9AD7566-F683-4467-8EEF-3CDD667CF4A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9A5EACA-7DED-408C-A23B-CB969F5F3730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6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8">
        <v>17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45124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6" s="12"/>
      <c r="J6" t="str">
        <f>IF(Tabela8J56[[#This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7" s="12"/>
      <c r="J7" t="str">
        <f>IF(Tabela8J56[[#This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8" s="12"/>
      <c r="J8" t="str">
        <f>IF(Tabela8J56[[#This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9" s="12"/>
      <c r="J9" t="str">
        <f>IF(Tabela8J56[[#This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0" s="12"/>
      <c r="J10" t="str">
        <f>IF(Tabela8J56[[#This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1" s="12"/>
      <c r="J11" t="str">
        <f>IF(Tabela8J56[[#This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2" s="12"/>
      <c r="J12" t="str">
        <f>IF(Tabela8J56[[#This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Preços'!E29,IF(AND(Tabela8J56[[#This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3" s="12"/>
      <c r="J13" t="str">
        <f>IF(Tabela8J56[[#This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4" s="12"/>
      <c r="J14" t="str">
        <f>IF(Tabela8J56[[#This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5" s="12"/>
      <c r="J15" t="str">
        <f>IF(Tabela8J56[[#This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6" s="12"/>
      <c r="J16" t="str">
        <f>IF(Tabela8J56[[#This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7" s="12"/>
      <c r="J17" t="str">
        <f>IF(Tabela8J56[[#This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8" s="12"/>
      <c r="J18" t="str">
        <f>IF(Tabela8J56[[#This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19" s="12"/>
      <c r="J19" t="str">
        <f>IF(Tabela8J56[[#This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0" s="12"/>
      <c r="J20" t="str">
        <f>IF(Tabela8J56[[#This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1" s="12"/>
      <c r="J21" t="str">
        <f>IF(Tabela8J56[[#This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2" s="12"/>
      <c r="J22" t="str">
        <f>IF(Tabela8J56[[#This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Preços'!E39,IF(AND(Tabela8J56[[#This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3" s="12"/>
      <c r="J23" t="str">
        <f>IF(Tabela8J56[[#This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4" s="12"/>
      <c r="J24" t="str">
        <f>IF(Tabela8J56[[#This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5" s="12"/>
      <c r="J25" t="str">
        <f>IF(Tabela8J56[[#This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6" s="12"/>
      <c r="J26" t="str">
        <f>IF(Tabela8J56[[#This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7" s="12"/>
      <c r="J27" t="str">
        <f>IF(Tabela8J56[[#This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8" s="12"/>
      <c r="J28" t="str">
        <f>IF(Tabela8J56[[#This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29" s="12"/>
      <c r="J29" t="str">
        <f>IF(Tabela8J56[[#This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0" s="12"/>
      <c r="J30" t="str">
        <f>IF(Tabela8J56[[#This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1" s="12"/>
      <c r="J31" t="str">
        <f>IF(Tabela8J56[[#This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2" s="12"/>
      <c r="J32" t="str">
        <f>IF(Tabela8J56[[#This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Preços'!E49,IF(AND(Tabela8J56[[#This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3" s="12"/>
      <c r="J33" t="str">
        <f>IF(Tabela8J56[[#This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4" s="12"/>
      <c r="J34" t="str">
        <f>IF(Tabela8J56[[#This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5" s="12"/>
      <c r="J35" t="str">
        <f>IF(Tabela8J56[[#This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6" s="12"/>
      <c r="J36" t="str">
        <f>IF(Tabela8J56[[#This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Preços'!E53,IF(AND(Tabela8J56[[#This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7" s="12"/>
      <c r="J37" t="str">
        <f>IF(Tabela8J56[[#This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Preços'!E54,IF(AND(Tabela8J56[[#This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8" s="12"/>
      <c r="J38" t="str">
        <f>IF(Tabela8J56[[#This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Preços'!E55,IF(AND(Tabela8J56[[#This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39" s="12"/>
      <c r="J39" t="str">
        <f>IF(Tabela8J56[[#This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Preços'!E56,IF(AND(Tabela8J56[[#This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0" s="12"/>
      <c r="J40" t="str">
        <f>IF(Tabela8J56[[#This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Preços'!E57,IF(AND(Tabela8J56[[#This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1" s="12"/>
      <c r="J41" t="str">
        <f>IF(Tabela8J56[[#This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Preços'!E58,IF(AND(Tabela8J56[[#This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2" s="12"/>
      <c r="J42" t="str">
        <f>IF(Tabela8J56[[#This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Preços'!E59,IF(AND(Tabela8J56[[#This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3" s="12"/>
      <c r="J43" t="str">
        <f>IF(Tabela8J56[[#This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Preços'!E60,IF(AND(Tabela8J56[[#This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4" s="12"/>
      <c r="J44" t="str">
        <f>IF(Tabela8J56[[#This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Preços'!E61,IF(AND(Tabela8J56[[#This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5" s="12"/>
      <c r="J45" t="str">
        <f>IF(Tabela8J56[[#This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IF(AND(Tabela8J56[[#This Row],[EXAME]]="US DE MAMAS E AXILAS",Tabela8J56[[#This Row],[CONVÊNIO]]="PARTICULAR"),'Tabela de Preços'!$C$21,IF(AND(Tabela8J56[[#This Row],[EXAME]]="US DE MAMAS E AXILAS",Tabela8J56[[#This Row],[CONVÊNIO]]="AMOR SAÚDE"),'Tabela de Preços'!$E$21,IF(AND(Tabela8J56[[#This Row],[EXAME]]="PAAF DE MAMAS",Tabela8J56[[#This Row],[CONVÊNIO]]="PARTICULAR"),'Tabela de Preços'!$C$22,IF(AND(Tabela8J56[[#This Row],[EXAME]]="PAAF DE MAMAS",Tabela8J56[[#This Row],[CONVÊNIO]]="SUS"),'Tabela de Preços'!E62,IF(AND(Tabela8J56[[#This Row],[EXAME]]="CORE BIOPSY",Tabela8J56[[#This Row],[CONVÊNIO]]="PARTICULAR"),'Tabela de Preços'!$C$23,IF(AND(Tabela8J56[[#This Row],[EXAME]]="CORE BIOPSY",Tabela8J56[[#This Row],[CONVÊNIO]]="SUS"),'Tabela de Preços'!$E$23,IF(AND(Tabela8J56[[#This Row],[EXAME]]="US DE MAMAS",Tabela8J56[[#This Row],[CONVÊNIO]]="TOPSAÚDE"),'Tabela de Preços'!$E$24,IF(AND(Tabela8J56[[#This Row],[EXAME]]="US DE AXILAS",Tabela8J56[[#This Row],[CONVÊNIO]]="TOPSAÚDE"),'Tabela de Preços'!$E$25,IF(AND(Tabela8J56[[#This Row],[EXAME]]="US DE MAMAS E AXILAS",Tabela8J56[[#This Row],[CONVÊNIO]]="PAX"),'Tabela de Preços'!$E$26,"")))))))))</f>
        <v/>
      </c>
      <c r="I46" s="12"/>
      <c r="J46" t="str">
        <f>IF(Tabela8J56[[#This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SUBTOTAL(103,Tabela8J56[NOME])</f>
        <v>0</v>
      </c>
      <c r="H47" s="35"/>
    </row>
  </sheetData>
  <sheetProtection sheet="1" objects="1" scenarios="1" sort="0" autoFilter="0"/>
  <conditionalFormatting sqref="L6:M46">
    <cfRule type="containsText" dxfId="486" priority="1" operator="containsText" text="Não confirmado">
      <formula>NOT(ISERROR(SEARCH("Não confirmado",L6)))</formula>
    </cfRule>
    <cfRule type="containsText" dxfId="48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C00-000000000000}">
      <formula1>"Confirmado, Não confirmado"</formula1>
    </dataValidation>
    <dataValidation type="list" allowBlank="1" showInputMessage="1" showErrorMessage="1" sqref="N6:N44" xr:uid="{00000000-0002-0000-0C00-000001000000}">
      <formula1>"Sim"</formula1>
    </dataValidation>
    <dataValidation type="list" allowBlank="1" showInputMessage="1" showErrorMessage="1" sqref="M6:M46" xr:uid="{00000000-0002-0000-0C00-000003000000}">
      <formula1>"Sim, Não"</formula1>
    </dataValidation>
    <dataValidation type="list" allowBlank="1" showInputMessage="1" showErrorMessage="1" sqref="I6:I46" xr:uid="{7895D4D0-0FA8-4630-805A-9E5A377CB88A}">
      <formula1>"PAGO"</formula1>
    </dataValidation>
    <dataValidation type="list" allowBlank="1" showInputMessage="1" showErrorMessage="1" sqref="F6:F46" xr:uid="{8541432B-B747-4DD9-B2C8-CF9E133226C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86AB6E-420A-41F9-829E-55694E83D1B4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8">
        <v>18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45125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6" s="12"/>
      <c r="J6" t="str">
        <f>IF(Tabela8J56789101112131415161718[[#This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7" s="12"/>
      <c r="J7" t="str">
        <f>IF(Tabela8J56789101112131415161718[[#This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8" s="12"/>
      <c r="J8" t="str">
        <f>IF(Tabela8J56789101112131415161718[[#This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9" s="12"/>
      <c r="J9" t="str">
        <f>IF(Tabela8J56789101112131415161718[[#This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0" s="12"/>
      <c r="J10" t="str">
        <f>IF(Tabela8J56789101112131415161718[[#This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1" s="12"/>
      <c r="J11" t="str">
        <f>IF(Tabela8J56789101112131415161718[[#This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2" s="12"/>
      <c r="J12" t="str">
        <f>IF(Tabela8J56789101112131415161718[[#This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Preços'!E29,IF(AND(Tabela8J56789101112131415161718[[#This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3" s="12"/>
      <c r="J13" t="str">
        <f>IF(Tabela8J56789101112131415161718[[#This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4" s="12"/>
      <c r="J14" t="str">
        <f>IF(Tabela8J56789101112131415161718[[#This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5" s="12"/>
      <c r="J15" t="str">
        <f>IF(Tabela8J56789101112131415161718[[#This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6" s="12"/>
      <c r="J16" t="str">
        <f>IF(Tabela8J56789101112131415161718[[#This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7" s="12"/>
      <c r="J17" t="str">
        <f>IF(Tabela8J56789101112131415161718[[#This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8" s="12"/>
      <c r="J18" t="str">
        <f>IF(Tabela8J56789101112131415161718[[#This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19" s="12"/>
      <c r="J19" t="str">
        <f>IF(Tabela8J56789101112131415161718[[#This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0" s="12"/>
      <c r="J20" t="str">
        <f>IF(Tabela8J56789101112131415161718[[#This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1" s="12"/>
      <c r="J21" t="str">
        <f>IF(Tabela8J56789101112131415161718[[#This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2" s="12"/>
      <c r="J22" t="str">
        <f>IF(Tabela8J56789101112131415161718[[#This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Preços'!E39,IF(AND(Tabela8J56789101112131415161718[[#This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3" s="12"/>
      <c r="J23" t="str">
        <f>IF(Tabela8J56789101112131415161718[[#This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4" s="12"/>
      <c r="J24" t="str">
        <f>IF(Tabela8J56789101112131415161718[[#This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5" s="12"/>
      <c r="J25" t="str">
        <f>IF(Tabela8J56789101112131415161718[[#This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6" s="12"/>
      <c r="J26" t="str">
        <f>IF(Tabela8J56789101112131415161718[[#This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7" s="12"/>
      <c r="J27" t="str">
        <f>IF(Tabela8J56789101112131415161718[[#This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8" s="12"/>
      <c r="J28" t="str">
        <f>IF(Tabela8J56789101112131415161718[[#This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29" s="12"/>
      <c r="J29" t="str">
        <f>IF(Tabela8J56789101112131415161718[[#This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0" s="12"/>
      <c r="J30" t="str">
        <f>IF(Tabela8J56789101112131415161718[[#This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1" s="12"/>
      <c r="J31" t="str">
        <f>IF(Tabela8J56789101112131415161718[[#This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2" s="12"/>
      <c r="J32" t="str">
        <f>IF(Tabela8J56789101112131415161718[[#This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Preços'!E49,IF(AND(Tabela8J56789101112131415161718[[#This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3" s="12"/>
      <c r="J33" t="str">
        <f>IF(Tabela8J56789101112131415161718[[#This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4" s="12"/>
      <c r="J34" t="str">
        <f>IF(Tabela8J56789101112131415161718[[#This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5" s="12"/>
      <c r="J35" t="str">
        <f>IF(Tabela8J56789101112131415161718[[#This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6" s="12"/>
      <c r="J36" t="str">
        <f>IF(Tabela8J56789101112131415161718[[#This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Preços'!E53,IF(AND(Tabela8J56789101112131415161718[[#This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7" s="12"/>
      <c r="J37" t="str">
        <f>IF(Tabela8J56789101112131415161718[[#This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Preços'!E54,IF(AND(Tabela8J56789101112131415161718[[#This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8" s="12"/>
      <c r="J38" t="str">
        <f>IF(Tabela8J56789101112131415161718[[#This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Preços'!E55,IF(AND(Tabela8J56789101112131415161718[[#This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39" s="12"/>
      <c r="J39" t="str">
        <f>IF(Tabela8J56789101112131415161718[[#This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Preços'!E56,IF(AND(Tabela8J56789101112131415161718[[#This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0" s="12"/>
      <c r="J40" t="str">
        <f>IF(Tabela8J56789101112131415161718[[#This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Preços'!E57,IF(AND(Tabela8J56789101112131415161718[[#This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1" s="12"/>
      <c r="J41" t="str">
        <f>IF(Tabela8J56789101112131415161718[[#This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Preços'!E58,IF(AND(Tabela8J56789101112131415161718[[#This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2" s="12"/>
      <c r="J42" t="str">
        <f>IF(Tabela8J56789101112131415161718[[#This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Preços'!E59,IF(AND(Tabela8J56789101112131415161718[[#This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3" s="12"/>
      <c r="J43" t="str">
        <f>IF(Tabela8J56789101112131415161718[[#This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Preços'!E60,IF(AND(Tabela8J56789101112131415161718[[#This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4" s="12"/>
      <c r="J44" t="str">
        <f>IF(Tabela8J56789101112131415161718[[#This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Preços'!E61,IF(AND(Tabela8J56789101112131415161718[[#This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5" s="12"/>
      <c r="J45" t="str">
        <f>IF(Tabela8J56789101112131415161718[[#This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IF(AND(Tabela8J56789101112131415161718[[#This Row],[EXAME]]="US DE MAMAS E AXILAS",Tabela8J56789101112131415161718[[#This Row],[CONVÊNIO]]="PARTICULAR"),'Tabela de Preços'!$C$21,IF(AND(Tabela8J56789101112131415161718[[#This Row],[EXAME]]="US DE MAMAS E AXILAS",Tabela8J56789101112131415161718[[#This Row],[CONVÊNIO]]="AMOR SAÚDE"),'Tabela de Preços'!$E$21,IF(AND(Tabela8J56789101112131415161718[[#This Row],[EXAME]]="PAAF DE MAMAS",Tabela8J56789101112131415161718[[#This Row],[CONVÊNIO]]="PARTICULAR"),'Tabela de Preços'!$C$22,IF(AND(Tabela8J56789101112131415161718[[#This Row],[EXAME]]="PAAF DE MAMAS",Tabela8J56789101112131415161718[[#This Row],[CONVÊNIO]]="SUS"),'Tabela de Preços'!E62,IF(AND(Tabela8J56789101112131415161718[[#This Row],[EXAME]]="CORE BIOPSY",Tabela8J56789101112131415161718[[#This Row],[CONVÊNIO]]="PARTICULAR"),'Tabela de Preços'!$C$23,IF(AND(Tabela8J56789101112131415161718[[#This Row],[EXAME]]="CORE BIOPSY",Tabela8J56789101112131415161718[[#This Row],[CONVÊNIO]]="SUS"),'Tabela de Preços'!$E$23,IF(AND(Tabela8J56789101112131415161718[[#This Row],[EXAME]]="US DE MAMAS",Tabela8J56789101112131415161718[[#This Row],[CONVÊNIO]]="TOPSAÚDE"),'Tabela de Preços'!$E$24,IF(AND(Tabela8J56789101112131415161718[[#This Row],[EXAME]]="US DE AXILAS",Tabela8J56789101112131415161718[[#This Row],[CONVÊNIO]]="TOPSAÚDE"),'Tabela de Preços'!$E$25,IF(AND(Tabela8J56789101112131415161718[[#This Row],[EXAME]]="US DE MAMAS E AXILAS",Tabela8J56789101112131415161718[[#This Row],[CONVÊNIO]]="PAX"),'Tabela de Preços'!$E$26,"")))))))))</f>
        <v/>
      </c>
      <c r="I46" s="12"/>
      <c r="J46" t="str">
        <f>IF(Tabela8J56789101112131415161718[[#This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SUBTOTAL(103,Tabela8J56789101112131415161718[NOME])</f>
        <v>0</v>
      </c>
      <c r="H47" s="35"/>
    </row>
  </sheetData>
  <sheetProtection sheet="1" objects="1" scenarios="1" sort="0" autoFilter="0"/>
  <conditionalFormatting sqref="L6:M46">
    <cfRule type="containsText" dxfId="484" priority="1" operator="containsText" text="Não confirmado">
      <formula>NOT(ISERROR(SEARCH("Não confirmado",L6)))</formula>
    </cfRule>
    <cfRule type="containsText" dxfId="48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D00-000000000000}">
      <formula1>"Confirmado, Não confirmado"</formula1>
    </dataValidation>
    <dataValidation type="list" allowBlank="1" showInputMessage="1" showErrorMessage="1" sqref="N6:N44" xr:uid="{00000000-0002-0000-0D00-000001000000}">
      <formula1>"Sim"</formula1>
    </dataValidation>
    <dataValidation type="list" allowBlank="1" showInputMessage="1" showErrorMessage="1" sqref="M6:M46" xr:uid="{00000000-0002-0000-0D00-000003000000}">
      <formula1>"Sim, Não"</formula1>
    </dataValidation>
    <dataValidation type="list" allowBlank="1" showInputMessage="1" showErrorMessage="1" sqref="I6:I46" xr:uid="{DFFFAAFD-F4F3-48C4-8D0F-D48BD13D14ED}">
      <formula1>"PAGO"</formula1>
    </dataValidation>
    <dataValidation type="list" allowBlank="1" showInputMessage="1" showErrorMessage="1" sqref="F6:F46" xr:uid="{44FF3D72-150F-4D6A-8520-8E0515C0D48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17550D-5D27-4A16-8AF0-0925B3DCBE44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8">
        <v>19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45126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6" s="12"/>
      <c r="J6" t="str">
        <f>IF(Tabela8J567891011121314151617181920[[#This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7" s="12"/>
      <c r="J7" t="str">
        <f>IF(Tabela8J567891011121314151617181920[[#This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8" s="12"/>
      <c r="J8" t="str">
        <f>IF(Tabela8J567891011121314151617181920[[#This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9" s="12"/>
      <c r="J9" t="str">
        <f>IF(Tabela8J567891011121314151617181920[[#This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0" s="12"/>
      <c r="J10" t="str">
        <f>IF(Tabela8J567891011121314151617181920[[#This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1" s="12"/>
      <c r="J11" t="str">
        <f>IF(Tabela8J567891011121314151617181920[[#This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2" s="12"/>
      <c r="J12" t="str">
        <f>IF(Tabela8J567891011121314151617181920[[#This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Preços'!E29,IF(AND(Tabela8J567891011121314151617181920[[#This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3" s="12"/>
      <c r="J13" t="str">
        <f>IF(Tabela8J567891011121314151617181920[[#This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4" s="12"/>
      <c r="J14" t="str">
        <f>IF(Tabela8J567891011121314151617181920[[#This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5" s="12"/>
      <c r="J15" t="str">
        <f>IF(Tabela8J567891011121314151617181920[[#This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6" s="12"/>
      <c r="J16" t="str">
        <f>IF(Tabela8J567891011121314151617181920[[#This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7" s="12"/>
      <c r="J17" t="str">
        <f>IF(Tabela8J567891011121314151617181920[[#This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8" s="12"/>
      <c r="J18" t="str">
        <f>IF(Tabela8J567891011121314151617181920[[#This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19" s="12"/>
      <c r="J19" t="str">
        <f>IF(Tabela8J567891011121314151617181920[[#This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0" s="12"/>
      <c r="J20" t="str">
        <f>IF(Tabela8J567891011121314151617181920[[#This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1" s="12"/>
      <c r="J21" t="str">
        <f>IF(Tabela8J567891011121314151617181920[[#This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2" s="12"/>
      <c r="J22" t="str">
        <f>IF(Tabela8J567891011121314151617181920[[#This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Preços'!E39,IF(AND(Tabela8J567891011121314151617181920[[#This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3" s="12"/>
      <c r="J23" t="str">
        <f>IF(Tabela8J567891011121314151617181920[[#This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4" s="12"/>
      <c r="J24" t="str">
        <f>IF(Tabela8J567891011121314151617181920[[#This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5" s="12"/>
      <c r="J25" t="str">
        <f>IF(Tabela8J567891011121314151617181920[[#This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6" s="12"/>
      <c r="J26" t="str">
        <f>IF(Tabela8J567891011121314151617181920[[#This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7" s="12"/>
      <c r="J27" t="str">
        <f>IF(Tabela8J567891011121314151617181920[[#This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8" s="12"/>
      <c r="J28" t="str">
        <f>IF(Tabela8J567891011121314151617181920[[#This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29" s="12"/>
      <c r="J29" t="str">
        <f>IF(Tabela8J567891011121314151617181920[[#This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0" s="12"/>
      <c r="J30" t="str">
        <f>IF(Tabela8J567891011121314151617181920[[#This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1" s="12"/>
      <c r="J31" t="str">
        <f>IF(Tabela8J567891011121314151617181920[[#This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2" s="12"/>
      <c r="J32" t="str">
        <f>IF(Tabela8J567891011121314151617181920[[#This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Preços'!E49,IF(AND(Tabela8J567891011121314151617181920[[#This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3" s="12"/>
      <c r="J33" t="str">
        <f>IF(Tabela8J567891011121314151617181920[[#This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4" s="12"/>
      <c r="J34" t="str">
        <f>IF(Tabela8J567891011121314151617181920[[#This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5" s="12"/>
      <c r="J35" t="str">
        <f>IF(Tabela8J567891011121314151617181920[[#This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6" s="12"/>
      <c r="J36" t="str">
        <f>IF(Tabela8J567891011121314151617181920[[#This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Preços'!E53,IF(AND(Tabela8J567891011121314151617181920[[#This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7" s="12"/>
      <c r="J37" t="str">
        <f>IF(Tabela8J567891011121314151617181920[[#This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Preços'!E54,IF(AND(Tabela8J567891011121314151617181920[[#This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8" s="12"/>
      <c r="J38" t="str">
        <f>IF(Tabela8J567891011121314151617181920[[#This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Preços'!E55,IF(AND(Tabela8J567891011121314151617181920[[#This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39" s="12"/>
      <c r="J39" t="str">
        <f>IF(Tabela8J567891011121314151617181920[[#This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Preços'!E56,IF(AND(Tabela8J567891011121314151617181920[[#This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0" s="12"/>
      <c r="J40" t="str">
        <f>IF(Tabela8J567891011121314151617181920[[#This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Preços'!E57,IF(AND(Tabela8J567891011121314151617181920[[#This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1" s="12"/>
      <c r="J41" t="str">
        <f>IF(Tabela8J567891011121314151617181920[[#This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Preços'!E58,IF(AND(Tabela8J567891011121314151617181920[[#This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2" s="12"/>
      <c r="J42" t="str">
        <f>IF(Tabela8J567891011121314151617181920[[#This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Preços'!E59,IF(AND(Tabela8J567891011121314151617181920[[#This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3" s="12"/>
      <c r="J43" t="str">
        <f>IF(Tabela8J567891011121314151617181920[[#This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Preços'!E60,IF(AND(Tabela8J567891011121314151617181920[[#This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4" s="12"/>
      <c r="J44" t="str">
        <f>IF(Tabela8J567891011121314151617181920[[#This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Preços'!E61,IF(AND(Tabela8J567891011121314151617181920[[#This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5" s="12"/>
      <c r="J45" t="str">
        <f>IF(Tabela8J567891011121314151617181920[[#This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IF(AND(Tabela8J567891011121314151617181920[[#This Row],[EXAME]]="US DE MAMAS E AXILAS",Tabela8J567891011121314151617181920[[#This Row],[CONVÊNIO]]="PARTICULAR"),'Tabela de Preços'!$C$21,IF(AND(Tabela8J567891011121314151617181920[[#This Row],[EXAME]]="US DE MAMAS E AXILAS",Tabela8J567891011121314151617181920[[#This Row],[CONVÊNIO]]="AMOR SAÚDE"),'Tabela de Preços'!$E$21,IF(AND(Tabela8J567891011121314151617181920[[#This Row],[EXAME]]="PAAF DE MAMAS",Tabela8J567891011121314151617181920[[#This Row],[CONVÊNIO]]="PARTICULAR"),'Tabela de Preços'!$C$22,IF(AND(Tabela8J567891011121314151617181920[[#This Row],[EXAME]]="PAAF DE MAMAS",Tabela8J567891011121314151617181920[[#This Row],[CONVÊNIO]]="SUS"),'Tabela de Preços'!E62,IF(AND(Tabela8J567891011121314151617181920[[#This Row],[EXAME]]="CORE BIOPSY",Tabela8J567891011121314151617181920[[#This Row],[CONVÊNIO]]="PARTICULAR"),'Tabela de Preços'!$C$23,IF(AND(Tabela8J567891011121314151617181920[[#This Row],[EXAME]]="CORE BIOPSY",Tabela8J567891011121314151617181920[[#This Row],[CONVÊNIO]]="SUS"),'Tabela de Preços'!$E$23,IF(AND(Tabela8J567891011121314151617181920[[#This Row],[EXAME]]="US DE MAMAS",Tabela8J567891011121314151617181920[[#This Row],[CONVÊNIO]]="TOPSAÚDE"),'Tabela de Preços'!$E$24,IF(AND(Tabela8J567891011121314151617181920[[#This Row],[EXAME]]="US DE AXILAS",Tabela8J567891011121314151617181920[[#This Row],[CONVÊNIO]]="TOPSAÚDE"),'Tabela de Preços'!$E$25,IF(AND(Tabela8J567891011121314151617181920[[#This Row],[EXAME]]="US DE MAMAS E AXILAS",Tabela8J567891011121314151617181920[[#This Row],[CONVÊNIO]]="PAX"),'Tabela de Preços'!$E$26,"")))))))))</f>
        <v/>
      </c>
      <c r="I46" s="12"/>
      <c r="J46" t="str">
        <f>IF(Tabela8J567891011121314151617181920[[#This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SUBTOTAL(103,Tabela8J567891011121314151617181920[NOME])</f>
        <v>0</v>
      </c>
      <c r="H47" s="35"/>
    </row>
  </sheetData>
  <sheetProtection sheet="1" objects="1" scenarios="1" sort="0" autoFilter="0"/>
  <conditionalFormatting sqref="L6:M46">
    <cfRule type="containsText" dxfId="482" priority="1" operator="containsText" text="Não confirmado">
      <formula>NOT(ISERROR(SEARCH("Não confirmado",L6)))</formula>
    </cfRule>
    <cfRule type="containsText" dxfId="48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E00-000000000000}">
      <formula1>"Confirmado, Não confirmado"</formula1>
    </dataValidation>
    <dataValidation type="list" allowBlank="1" showInputMessage="1" showErrorMessage="1" sqref="N6:N44" xr:uid="{00000000-0002-0000-0E00-000001000000}">
      <formula1>"Sim"</formula1>
    </dataValidation>
    <dataValidation type="list" allowBlank="1" showInputMessage="1" showErrorMessage="1" sqref="M6:M46" xr:uid="{00000000-0002-0000-0E00-000003000000}">
      <formula1>"Sim, Não"</formula1>
    </dataValidation>
    <dataValidation type="list" allowBlank="1" showInputMessage="1" showErrorMessage="1" sqref="I6:I46" xr:uid="{8DC788FB-9AA7-49A0-BD04-C3727B89A1CC}">
      <formula1>"PAGO"</formula1>
    </dataValidation>
    <dataValidation type="list" allowBlank="1" showInputMessage="1" showErrorMessage="1" sqref="F6:F46" xr:uid="{0F3F6487-7591-4E7A-B0F2-46EAC4ECCD7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F05E6EC-F230-4324-A4BF-12DB1A06201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1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20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45127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6" s="12"/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7" s="12"/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8" s="12"/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9" s="12"/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0" s="12"/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1" s="12"/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2" s="12"/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Preços'!E29,IF(AND(Tabela8J567891011121314151617181936[[#This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3" s="12"/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4" s="12"/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5" s="12"/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6" s="12"/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7" s="12"/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8" s="12"/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19" s="12"/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0" s="12"/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1" s="12"/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2" s="12"/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Preços'!E39,IF(AND(Tabela8J567891011121314151617181936[[#This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3" s="12"/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4" s="12"/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5" s="12"/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6" s="12"/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7" s="12"/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8" s="12"/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29" s="12"/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0" s="12"/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1" s="12"/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2" s="12"/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Preços'!E49,IF(AND(Tabela8J567891011121314151617181936[[#This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3" s="12"/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4" s="12"/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5" s="12"/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6" s="12"/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Preços'!E53,IF(AND(Tabela8J567891011121314151617181936[[#This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7" s="12"/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Preços'!E54,IF(AND(Tabela8J567891011121314151617181936[[#This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8" s="12"/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Preços'!E55,IF(AND(Tabela8J567891011121314151617181936[[#This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39" s="12"/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Preços'!E56,IF(AND(Tabela8J567891011121314151617181936[[#This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0" s="12"/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Preços'!E57,IF(AND(Tabela8J567891011121314151617181936[[#This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1" s="12"/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Preços'!E58,IF(AND(Tabela8J567891011121314151617181936[[#This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2" s="12"/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Preços'!E59,IF(AND(Tabela8J567891011121314151617181936[[#This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3" s="12"/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Preços'!E60,IF(AND(Tabela8J567891011121314151617181936[[#This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4" s="12"/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Preços'!E61,IF(AND(Tabela8J567891011121314151617181936[[#This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5" s="12"/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IF(AND(Tabela8J567891011121314151617181936[[#This Row],[EXAME]]="US DE MAMAS E AXILAS",Tabela8J567891011121314151617181936[[#This Row],[CONVÊNIO]]="PARTICULAR"),'Tabela de Preços'!$C$21,IF(AND(Tabela8J567891011121314151617181936[[#This Row],[EXAME]]="US DE MAMAS E AXILAS",Tabela8J567891011121314151617181936[[#This Row],[CONVÊNIO]]="AMOR SAÚDE"),'Tabela de Preços'!$E$21,IF(AND(Tabela8J567891011121314151617181936[[#This Row],[EXAME]]="PAAF DE MAMAS",Tabela8J567891011121314151617181936[[#This Row],[CONVÊNIO]]="PARTICULAR"),'Tabela de Preços'!$C$22,IF(AND(Tabela8J567891011121314151617181936[[#This Row],[EXAME]]="PAAF DE MAMAS",Tabela8J567891011121314151617181936[[#This Row],[CONVÊNIO]]="SUS"),'Tabela de Preços'!E62,IF(AND(Tabela8J567891011121314151617181936[[#This Row],[EXAME]]="CORE BIOPSY",Tabela8J567891011121314151617181936[[#This Row],[CONVÊNIO]]="PARTICULAR"),'Tabela de Preços'!$C$23,IF(AND(Tabela8J567891011121314151617181936[[#This Row],[EXAME]]="CORE BIOPSY",Tabela8J567891011121314151617181936[[#This Row],[CONVÊNIO]]="SUS"),'Tabela de Preços'!$E$23,IF(AND(Tabela8J567891011121314151617181936[[#This Row],[EXAME]]="US DE MAMAS",Tabela8J567891011121314151617181936[[#This Row],[CONVÊNIO]]="TOPSAÚDE"),'Tabela de Preços'!$E$24,IF(AND(Tabela8J567891011121314151617181936[[#This Row],[EXAME]]="US DE AXILAS",Tabela8J567891011121314151617181936[[#This Row],[CONVÊNIO]]="TOPSAÚDE"),'Tabela de Preços'!$E$25,IF(AND(Tabela8J567891011121314151617181936[[#This Row],[EXAME]]="US DE MAMAS E AXILAS",Tabela8J567891011121314151617181936[[#This Row],[CONVÊNIO]]="PAX"),'Tabela de Preços'!$E$26,"")))))))))</f>
        <v/>
      </c>
      <c r="I46" s="12"/>
      <c r="K46" s="12"/>
      <c r="L46" s="12"/>
      <c r="M46" s="12"/>
      <c r="N46" s="12"/>
    </row>
    <row r="47" spans="2:14" x14ac:dyDescent="0.25">
      <c r="C47">
        <f>SUBTOTAL(103,Tabela8J567891011121314151617181936[NOME])</f>
        <v>0</v>
      </c>
      <c r="H47" s="35"/>
    </row>
  </sheetData>
  <sheetProtection sheet="1" objects="1" scenarios="1" sort="0" autoFilter="0"/>
  <conditionalFormatting sqref="L6:M46">
    <cfRule type="containsText" dxfId="480" priority="1" operator="containsText" text="Não confirmado">
      <formula>NOT(ISERROR(SEARCH("Não confirmado",L6)))</formula>
    </cfRule>
    <cfRule type="containsText" dxfId="47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F00-000000000000}">
      <formula1>"Confirmado, Não confirmado"</formula1>
    </dataValidation>
    <dataValidation type="list" allowBlank="1" showInputMessage="1" showErrorMessage="1" sqref="N6:N44" xr:uid="{00000000-0002-0000-0F00-000001000000}">
      <formula1>"Sim"</formula1>
    </dataValidation>
    <dataValidation type="list" allowBlank="1" showInputMessage="1" showErrorMessage="1" sqref="M6:M46" xr:uid="{00000000-0002-0000-0F00-000003000000}">
      <formula1>"Sim, Não"</formula1>
    </dataValidation>
    <dataValidation type="list" allowBlank="1" showInputMessage="1" showErrorMessage="1" sqref="I6:I46" xr:uid="{61E80505-6496-4E88-A40F-1AEA952B5809}">
      <formula1>"PAGO"</formula1>
    </dataValidation>
    <dataValidation type="list" allowBlank="1" showInputMessage="1" showErrorMessage="1" sqref="F6:F46" xr:uid="{C4B99C5D-302E-40BA-9A85-BF7ED9315C0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87F2D83-4352-4468-9AA1-22DF1AAD736F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13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21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45128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6" s="12"/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7" s="12"/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8" s="12"/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9" s="12"/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0" s="12"/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1" s="12"/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2" s="12"/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Preços'!E29,IF(AND(Tabela8J5678910[[#This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3" s="12"/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4" s="12"/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5" s="12"/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6" s="12"/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7" s="12"/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8" s="12"/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19" s="12"/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0" s="12"/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1" s="12"/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2" s="12"/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Preços'!E39,IF(AND(Tabela8J5678910[[#This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3" s="12"/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4" s="12"/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5" s="12"/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6" s="12"/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7" s="12"/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8" s="12"/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29" s="12"/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0" s="12"/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1" s="12"/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2" s="12"/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Preços'!E49,IF(AND(Tabela8J5678910[[#This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3" s="12"/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4" s="12"/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5" s="12"/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6" s="12"/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Preços'!E53,IF(AND(Tabela8J5678910[[#This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7" s="12"/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Preços'!E54,IF(AND(Tabela8J5678910[[#This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8" s="12"/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Preços'!E55,IF(AND(Tabela8J5678910[[#This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39" s="12"/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Preços'!E56,IF(AND(Tabela8J5678910[[#This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0" s="12"/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Preços'!E57,IF(AND(Tabela8J5678910[[#This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1" s="12"/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Preços'!E58,IF(AND(Tabela8J5678910[[#This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2" s="12"/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Preços'!E59,IF(AND(Tabela8J5678910[[#This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3" s="12"/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Preços'!E60,IF(AND(Tabela8J5678910[[#This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4" s="12"/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Preços'!E61,IF(AND(Tabela8J5678910[[#This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5" s="12"/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IF(AND(Tabela8J5678910[[#This Row],[EXAME]]="US DE MAMAS E AXILAS",Tabela8J5678910[[#This Row],[CONVÊNIO]]="PARTICULAR"),'Tabela de Preços'!$C$21,IF(AND(Tabela8J5678910[[#This Row],[EXAME]]="US DE MAMAS E AXILAS",Tabela8J5678910[[#This Row],[CONVÊNIO]]="AMOR SAÚDE"),'Tabela de Preços'!$E$21,IF(AND(Tabela8J5678910[[#This Row],[EXAME]]="PAAF DE MAMAS",Tabela8J5678910[[#This Row],[CONVÊNIO]]="PARTICULAR"),'Tabela de Preços'!$C$22,IF(AND(Tabela8J5678910[[#This Row],[EXAME]]="PAAF DE MAMAS",Tabela8J5678910[[#This Row],[CONVÊNIO]]="SUS"),'Tabela de Preços'!E62,IF(AND(Tabela8J5678910[[#This Row],[EXAME]]="CORE BIOPSY",Tabela8J5678910[[#This Row],[CONVÊNIO]]="PARTICULAR"),'Tabela de Preços'!$C$23,IF(AND(Tabela8J5678910[[#This Row],[EXAME]]="CORE BIOPSY",Tabela8J5678910[[#This Row],[CONVÊNIO]]="SUS"),'Tabela de Preços'!$E$23,IF(AND(Tabela8J5678910[[#This Row],[EXAME]]="US DE MAMAS",Tabela8J5678910[[#This Row],[CONVÊNIO]]="TOPSAÚDE"),'Tabela de Preços'!$E$24,IF(AND(Tabela8J5678910[[#This Row],[EXAME]]="US DE AXILAS",Tabela8J5678910[[#This Row],[CONVÊNIO]]="TOPSAÚDE"),'Tabela de Preços'!$E$25,IF(AND(Tabela8J5678910[[#This Row],[EXAME]]="US DE MAMAS E AXILAS",Tabela8J5678910[[#This Row],[CONVÊNIO]]="PAX"),'Tabela de Preços'!$E$26,"")))))))))</f>
        <v/>
      </c>
      <c r="I46" s="12"/>
      <c r="K46" s="12"/>
      <c r="L46" s="12"/>
      <c r="M46" s="12"/>
      <c r="N46" s="12"/>
    </row>
    <row r="47" spans="2:14" x14ac:dyDescent="0.25">
      <c r="C47">
        <f>SUBTOTAL(103,Tabela8J5678910[NOME])</f>
        <v>0</v>
      </c>
      <c r="H47" s="35"/>
    </row>
  </sheetData>
  <sheetProtection sheet="1" objects="1" scenarios="1" sort="0" autoFilter="0"/>
  <conditionalFormatting sqref="L6:M46">
    <cfRule type="containsText" dxfId="478" priority="1" operator="containsText" text="Não confirmado">
      <formula>NOT(ISERROR(SEARCH("Não confirmado",L6)))</formula>
    </cfRule>
    <cfRule type="containsText" dxfId="477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000-000000000000}">
      <formula1>"Confirmado, Não confirmado"</formula1>
    </dataValidation>
    <dataValidation type="list" allowBlank="1" showInputMessage="1" showErrorMessage="1" sqref="N6:N44" xr:uid="{00000000-0002-0000-1000-000001000000}">
      <formula1>"Sim"</formula1>
    </dataValidation>
    <dataValidation type="list" allowBlank="1" showInputMessage="1" showErrorMessage="1" sqref="M6:M46" xr:uid="{00000000-0002-0000-1000-000003000000}">
      <formula1>"Sim, Não"</formula1>
    </dataValidation>
    <dataValidation type="list" allowBlank="1" showInputMessage="1" showErrorMessage="1" sqref="I6:I46" xr:uid="{FBD732DF-F8F0-470C-AB2F-8FB7AC9A7EE1}">
      <formula1>"PAGO"</formula1>
    </dataValidation>
    <dataValidation type="list" allowBlank="1" showInputMessage="1" showErrorMessage="1" sqref="F6:F46" xr:uid="{5712227C-268A-4673-A34D-B021A2C6FC7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222B75A-42AB-414D-A9A1-6F4032611DB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1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24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45131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6" s="12"/>
      <c r="J6" t="str">
        <f>IF(Tabela8J5678[[#This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7" s="12"/>
      <c r="J7" t="str">
        <f>IF(Tabela8J5678[[#This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8" s="12"/>
      <c r="J8" t="str">
        <f>IF(Tabela8J5678[[#This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9" s="12"/>
      <c r="J9" t="str">
        <f>IF(Tabela8J5678[[#This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0" s="12"/>
      <c r="J10" t="str">
        <f>IF(Tabela8J5678[[#This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1" s="12"/>
      <c r="J11" t="str">
        <f>IF(Tabela8J5678[[#This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2" s="12"/>
      <c r="J12" t="str">
        <f>IF(Tabela8J5678[[#This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Preços'!E29,IF(AND(Tabela8J5678[[#This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3" s="12"/>
      <c r="J13" t="str">
        <f>IF(Tabela8J5678[[#This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4" s="12"/>
      <c r="J14" t="str">
        <f>IF(Tabela8J5678[[#This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5" s="12"/>
      <c r="J15" t="str">
        <f>IF(Tabela8J5678[[#This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6" s="12"/>
      <c r="J16" t="str">
        <f>IF(Tabela8J5678[[#This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7" s="12"/>
      <c r="J17" t="str">
        <f>IF(Tabela8J5678[[#This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8" s="12"/>
      <c r="J18" t="str">
        <f>IF(Tabela8J5678[[#This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19" s="12"/>
      <c r="J19" t="str">
        <f>IF(Tabela8J5678[[#This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0" s="12"/>
      <c r="J20" t="str">
        <f>IF(Tabela8J5678[[#This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1" s="12"/>
      <c r="J21" t="str">
        <f>IF(Tabela8J5678[[#This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2" s="12"/>
      <c r="J22" t="str">
        <f>IF(Tabela8J5678[[#This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Preços'!E39,IF(AND(Tabela8J5678[[#This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3" s="12"/>
      <c r="J23" t="str">
        <f>IF(Tabela8J5678[[#This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4" s="12"/>
      <c r="J24" t="str">
        <f>IF(Tabela8J5678[[#This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5" s="12"/>
      <c r="J25" t="str">
        <f>IF(Tabela8J5678[[#This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6" s="12"/>
      <c r="J26" t="str">
        <f>IF(Tabela8J5678[[#This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7" s="12"/>
      <c r="J27" t="str">
        <f>IF(Tabela8J5678[[#This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8" s="12"/>
      <c r="J28" t="str">
        <f>IF(Tabela8J5678[[#This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29" s="12"/>
      <c r="J29" t="str">
        <f>IF(Tabela8J5678[[#This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0" s="12"/>
      <c r="J30" t="str">
        <f>IF(Tabela8J5678[[#This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1" s="12"/>
      <c r="J31" t="str">
        <f>IF(Tabela8J5678[[#This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2" s="12"/>
      <c r="J32" t="str">
        <f>IF(Tabela8J5678[[#This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Preços'!E49,IF(AND(Tabela8J5678[[#This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3" s="12"/>
      <c r="J33" t="str">
        <f>IF(Tabela8J5678[[#This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4" s="12"/>
      <c r="J34" t="str">
        <f>IF(Tabela8J5678[[#This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5" s="12"/>
      <c r="J35" t="str">
        <f>IF(Tabela8J5678[[#This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6" s="12"/>
      <c r="J36" t="str">
        <f>IF(Tabela8J5678[[#This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Preços'!E53,IF(AND(Tabela8J5678[[#This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7" s="12"/>
      <c r="J37" t="str">
        <f>IF(Tabela8J5678[[#This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Preços'!E54,IF(AND(Tabela8J5678[[#This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8" s="12"/>
      <c r="J38" t="str">
        <f>IF(Tabela8J5678[[#This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Preços'!E55,IF(AND(Tabela8J5678[[#This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39" s="12"/>
      <c r="J39" t="str">
        <f>IF(Tabela8J5678[[#This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Preços'!E56,IF(AND(Tabela8J5678[[#This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0" s="12"/>
      <c r="J40" t="str">
        <f>IF(Tabela8J5678[[#This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Preços'!E57,IF(AND(Tabela8J5678[[#This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1" s="12"/>
      <c r="J41" t="str">
        <f>IF(Tabela8J5678[[#This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Preços'!E58,IF(AND(Tabela8J5678[[#This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2" s="12"/>
      <c r="J42" t="str">
        <f>IF(Tabela8J5678[[#This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Preços'!E59,IF(AND(Tabela8J5678[[#This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3" s="12"/>
      <c r="J43" t="str">
        <f>IF(Tabela8J5678[[#This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Preços'!E60,IF(AND(Tabela8J5678[[#This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4" s="12"/>
      <c r="J44" t="str">
        <f>IF(Tabela8J5678[[#This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Preços'!E61,IF(AND(Tabela8J5678[[#This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5" s="12"/>
      <c r="J45" t="str">
        <f>IF(Tabela8J5678[[#This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IF(AND(Tabela8J5678[[#This Row],[EXAME]]="US DE MAMAS E AXILAS",Tabela8J5678[[#This Row],[CONVÊNIO]]="PARTICULAR"),'Tabela de Preços'!$C$21,IF(AND(Tabela8J5678[[#This Row],[EXAME]]="US DE MAMAS E AXILAS",Tabela8J5678[[#This Row],[CONVÊNIO]]="AMOR SAÚDE"),'Tabela de Preços'!$E$21,IF(AND(Tabela8J5678[[#This Row],[EXAME]]="PAAF DE MAMAS",Tabela8J5678[[#This Row],[CONVÊNIO]]="PARTICULAR"),'Tabela de Preços'!$C$22,IF(AND(Tabela8J5678[[#This Row],[EXAME]]="PAAF DE MAMAS",Tabela8J5678[[#This Row],[CONVÊNIO]]="SUS"),'Tabela de Preços'!E62,IF(AND(Tabela8J5678[[#This Row],[EXAME]]="CORE BIOPSY",Tabela8J5678[[#This Row],[CONVÊNIO]]="PARTICULAR"),'Tabela de Preços'!$C$23,IF(AND(Tabela8J5678[[#This Row],[EXAME]]="CORE BIOPSY",Tabela8J5678[[#This Row],[CONVÊNIO]]="SUS"),'Tabela de Preços'!$E$23,IF(AND(Tabela8J5678[[#This Row],[EXAME]]="US DE MAMAS",Tabela8J5678[[#This Row],[CONVÊNIO]]="TOPSAÚDE"),'Tabela de Preços'!$E$24,IF(AND(Tabela8J5678[[#This Row],[EXAME]]="US DE AXILAS",Tabela8J5678[[#This Row],[CONVÊNIO]]="TOPSAÚDE"),'Tabela de Preços'!$E$25,IF(AND(Tabela8J5678[[#This Row],[EXAME]]="US DE MAMAS E AXILAS",Tabela8J5678[[#This Row],[CONVÊNIO]]="PAX"),'Tabela de Preços'!$E$26,"")))))))))</f>
        <v/>
      </c>
      <c r="I46" s="12"/>
      <c r="J46" t="str">
        <f>IF(Tabela8J5678[[#This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SUBTOTAL(103,Tabela8J5678[NOME])</f>
        <v>0</v>
      </c>
      <c r="H47" s="35"/>
    </row>
  </sheetData>
  <sheetProtection sheet="1" objects="1" scenarios="1" sort="0" autoFilter="0"/>
  <conditionalFormatting sqref="L6:M46">
    <cfRule type="containsText" dxfId="476" priority="1" operator="containsText" text="Não confirmado">
      <formula>NOT(ISERROR(SEARCH("Não confirmado",L6)))</formula>
    </cfRule>
    <cfRule type="containsText" dxfId="47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100-000000000000}">
      <formula1>"Confirmado, Não confirmado"</formula1>
    </dataValidation>
    <dataValidation type="list" allowBlank="1" showInputMessage="1" showErrorMessage="1" sqref="N6:N44" xr:uid="{00000000-0002-0000-1100-000001000000}">
      <formula1>"Sim"</formula1>
    </dataValidation>
    <dataValidation type="list" allowBlank="1" showInputMessage="1" showErrorMessage="1" sqref="M6:M46" xr:uid="{00000000-0002-0000-1100-000003000000}">
      <formula1>"Sim, Não"</formula1>
    </dataValidation>
    <dataValidation type="list" allowBlank="1" showInputMessage="1" showErrorMessage="1" sqref="I6:I46" xr:uid="{5011D07E-A8D2-419E-986F-FC8D41DAD276}">
      <formula1>"PAGO"</formula1>
    </dataValidation>
    <dataValidation type="list" allowBlank="1" showInputMessage="1" showErrorMessage="1" sqref="F6:F46" xr:uid="{97E96874-10CB-406D-9427-B59E4EA78A4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F5BBD7B-933F-4225-A448-4AB858473A33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12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25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45132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6" s="12"/>
      <c r="J6" t="str">
        <f>IF(Tabela8J56789[[#This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7" s="12"/>
      <c r="J7" t="str">
        <f>IF(Tabela8J56789[[#This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8" s="12"/>
      <c r="J8" t="str">
        <f>IF(Tabela8J56789[[#This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9" s="12"/>
      <c r="J9" t="str">
        <f>IF(Tabela8J56789[[#This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0" s="12"/>
      <c r="J10" t="str">
        <f>IF(Tabela8J56789[[#This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1" s="12"/>
      <c r="J11" t="str">
        <f>IF(Tabela8J56789[[#This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2" s="12"/>
      <c r="J12" t="str">
        <f>IF(Tabela8J56789[[#This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Preços'!E29,IF(AND(Tabela8J56789[[#This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3" s="12"/>
      <c r="J13" t="str">
        <f>IF(Tabela8J56789[[#This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4" s="12"/>
      <c r="J14" t="str">
        <f>IF(Tabela8J56789[[#This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5" s="12"/>
      <c r="J15" t="str">
        <f>IF(Tabela8J56789[[#This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6" s="12"/>
      <c r="J16" t="str">
        <f>IF(Tabela8J56789[[#This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7" s="12"/>
      <c r="J17" t="str">
        <f>IF(Tabela8J56789[[#This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8" s="12"/>
      <c r="J18" t="str">
        <f>IF(Tabela8J56789[[#This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19" s="12"/>
      <c r="J19" t="str">
        <f>IF(Tabela8J56789[[#This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0" s="12"/>
      <c r="J20" t="str">
        <f>IF(Tabela8J56789[[#This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1" s="12"/>
      <c r="J21" t="str">
        <f>IF(Tabela8J56789[[#This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2" s="12"/>
      <c r="J22" t="str">
        <f>IF(Tabela8J56789[[#This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Preços'!E39,IF(AND(Tabela8J56789[[#This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3" s="12"/>
      <c r="J23" t="str">
        <f>IF(Tabela8J56789[[#This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4" s="12"/>
      <c r="J24" t="str">
        <f>IF(Tabela8J56789[[#This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5" s="12"/>
      <c r="J25" t="str">
        <f>IF(Tabela8J56789[[#This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6" s="12"/>
      <c r="J26" t="str">
        <f>IF(Tabela8J56789[[#This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7" s="12"/>
      <c r="J27" t="str">
        <f>IF(Tabela8J56789[[#This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8" s="12"/>
      <c r="J28" t="str">
        <f>IF(Tabela8J56789[[#This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29" s="12"/>
      <c r="J29" t="str">
        <f>IF(Tabela8J56789[[#This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0" s="12"/>
      <c r="J30" t="str">
        <f>IF(Tabela8J56789[[#This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1" s="12"/>
      <c r="J31" t="str">
        <f>IF(Tabela8J56789[[#This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2" s="12"/>
      <c r="J32" t="str">
        <f>IF(Tabela8J56789[[#This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Preços'!E49,IF(AND(Tabela8J56789[[#This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3" s="12"/>
      <c r="J33" t="str">
        <f>IF(Tabela8J56789[[#This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4" s="12"/>
      <c r="J34" t="str">
        <f>IF(Tabela8J56789[[#This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5" s="12"/>
      <c r="J35" t="str">
        <f>IF(Tabela8J56789[[#This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6" s="12"/>
      <c r="J36" t="str">
        <f>IF(Tabela8J56789[[#This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Preços'!E53,IF(AND(Tabela8J56789[[#This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7" s="12"/>
      <c r="J37" t="str">
        <f>IF(Tabela8J56789[[#This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Preços'!E54,IF(AND(Tabela8J56789[[#This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8" s="12"/>
      <c r="J38" t="str">
        <f>IF(Tabela8J56789[[#This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Preços'!E55,IF(AND(Tabela8J56789[[#This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39" s="12"/>
      <c r="J39" t="str">
        <f>IF(Tabela8J56789[[#This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Preços'!E56,IF(AND(Tabela8J56789[[#This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0" s="12"/>
      <c r="J40" t="str">
        <f>IF(Tabela8J56789[[#This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Preços'!E57,IF(AND(Tabela8J56789[[#This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1" s="12"/>
      <c r="J41" t="str">
        <f>IF(Tabela8J56789[[#This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Preços'!E58,IF(AND(Tabela8J56789[[#This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2" s="12"/>
      <c r="J42" t="str">
        <f>IF(Tabela8J56789[[#This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Preços'!E59,IF(AND(Tabela8J56789[[#This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3" s="12"/>
      <c r="J43" t="str">
        <f>IF(Tabela8J56789[[#This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Preços'!E60,IF(AND(Tabela8J56789[[#This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4" s="12"/>
      <c r="J44" t="str">
        <f>IF(Tabela8J56789[[#This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Preços'!E61,IF(AND(Tabela8J56789[[#This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5" s="12"/>
      <c r="J45" t="str">
        <f>IF(Tabela8J56789[[#This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IF(AND(Tabela8J56789[[#This Row],[EXAME]]="US DE MAMAS E AXILAS",Tabela8J56789[[#This Row],[CONVÊNIO]]="PARTICULAR"),'Tabela de Preços'!$C$21,IF(AND(Tabela8J56789[[#This Row],[EXAME]]="US DE MAMAS E AXILAS",Tabela8J56789[[#This Row],[CONVÊNIO]]="AMOR SAÚDE"),'Tabela de Preços'!$E$21,IF(AND(Tabela8J56789[[#This Row],[EXAME]]="PAAF DE MAMAS",Tabela8J56789[[#This Row],[CONVÊNIO]]="PARTICULAR"),'Tabela de Preços'!$C$22,IF(AND(Tabela8J56789[[#This Row],[EXAME]]="PAAF DE MAMAS",Tabela8J56789[[#This Row],[CONVÊNIO]]="SUS"),'Tabela de Preços'!E62,IF(AND(Tabela8J56789[[#This Row],[EXAME]]="CORE BIOPSY",Tabela8J56789[[#This Row],[CONVÊNIO]]="PARTICULAR"),'Tabela de Preços'!$C$23,IF(AND(Tabela8J56789[[#This Row],[EXAME]]="CORE BIOPSY",Tabela8J56789[[#This Row],[CONVÊNIO]]="SUS"),'Tabela de Preços'!$E$23,IF(AND(Tabela8J56789[[#This Row],[EXAME]]="US DE MAMAS",Tabela8J56789[[#This Row],[CONVÊNIO]]="TOPSAÚDE"),'Tabela de Preços'!$E$24,IF(AND(Tabela8J56789[[#This Row],[EXAME]]="US DE AXILAS",Tabela8J56789[[#This Row],[CONVÊNIO]]="TOPSAÚDE"),'Tabela de Preços'!$E$25,IF(AND(Tabela8J56789[[#This Row],[EXAME]]="US DE MAMAS E AXILAS",Tabela8J56789[[#This Row],[CONVÊNIO]]="PAX"),'Tabela de Preços'!$E$26,"")))))))))</f>
        <v/>
      </c>
      <c r="I46" s="12"/>
      <c r="J46" t="str">
        <f>IF(Tabela8J56789[[#This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SUBTOTAL(103,Tabela8J56789[NOME])</f>
        <v>0</v>
      </c>
      <c r="H47" s="35"/>
    </row>
  </sheetData>
  <sheetProtection sheet="1" objects="1" scenarios="1" sort="0" autoFilter="0"/>
  <conditionalFormatting sqref="L6:M46">
    <cfRule type="containsText" dxfId="474" priority="1" operator="containsText" text="Não confirmado">
      <formula>NOT(ISERROR(SEARCH("Não confirmado",L6)))</formula>
    </cfRule>
    <cfRule type="containsText" dxfId="47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200-000001000000}">
      <formula1>"Sim"</formula1>
    </dataValidation>
    <dataValidation type="list" allowBlank="1" showInputMessage="1" showErrorMessage="1" sqref="L6:L46" xr:uid="{00000000-0002-0000-1200-000002000000}">
      <formula1>"Confirmado, Não confirmado"</formula1>
    </dataValidation>
    <dataValidation type="list" allowBlank="1" showInputMessage="1" showErrorMessage="1" sqref="M6:M46" xr:uid="{00000000-0002-0000-1200-000003000000}">
      <formula1>"Sim, Não"</formula1>
    </dataValidation>
    <dataValidation type="list" allowBlank="1" showInputMessage="1" showErrorMessage="1" sqref="I6:I46" xr:uid="{07921A53-16BD-4CF1-A1F4-08C7434F8A04}">
      <formula1>"PAGO"</formula1>
    </dataValidation>
    <dataValidation type="list" allowBlank="1" showInputMessage="1" showErrorMessage="1" sqref="F6:F46" xr:uid="{0F3EC0CB-0D52-4CFE-A4C9-FCE61093736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8A53ABF-272B-400D-A2A6-A137ADBB4E68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14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26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45133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6" s="12"/>
      <c r="J6" t="str">
        <f>IF(Tabela8J567891011[[#This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7" s="12"/>
      <c r="J7" t="str">
        <f>IF(Tabela8J567891011[[#This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8" s="12"/>
      <c r="J8" t="str">
        <f>IF(Tabela8J567891011[[#This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9" s="12"/>
      <c r="J9" t="str">
        <f>IF(Tabela8J567891011[[#This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0" s="12"/>
      <c r="J10" t="str">
        <f>IF(Tabela8J567891011[[#This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1" s="12"/>
      <c r="J11" t="str">
        <f>IF(Tabela8J567891011[[#This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2" s="12"/>
      <c r="J12" t="str">
        <f>IF(Tabela8J567891011[[#This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Preços'!E29,IF(AND(Tabela8J567891011[[#This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3" s="12"/>
      <c r="J13" t="str">
        <f>IF(Tabela8J567891011[[#This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4" s="12"/>
      <c r="J14" t="str">
        <f>IF(Tabela8J567891011[[#This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5" s="12"/>
      <c r="J15" t="str">
        <f>IF(Tabela8J567891011[[#This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6" s="12"/>
      <c r="J16" t="str">
        <f>IF(Tabela8J567891011[[#This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7" s="12"/>
      <c r="J17" t="str">
        <f>IF(Tabela8J567891011[[#This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8" s="12"/>
      <c r="J18" t="str">
        <f>IF(Tabela8J567891011[[#This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19" s="12"/>
      <c r="J19" t="str">
        <f>IF(Tabela8J567891011[[#This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0" s="12"/>
      <c r="J20" t="str">
        <f>IF(Tabela8J567891011[[#This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1" s="12"/>
      <c r="J21" t="str">
        <f>IF(Tabela8J567891011[[#This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2" s="12"/>
      <c r="J22" t="str">
        <f>IF(Tabela8J567891011[[#This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Preços'!E39,IF(AND(Tabela8J567891011[[#This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3" s="12"/>
      <c r="J23" t="str">
        <f>IF(Tabela8J567891011[[#This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4" s="12"/>
      <c r="J24" t="str">
        <f>IF(Tabela8J567891011[[#This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5" s="12"/>
      <c r="J25" t="str">
        <f>IF(Tabela8J567891011[[#This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6" s="12"/>
      <c r="J26" t="str">
        <f>IF(Tabela8J567891011[[#This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7" s="12"/>
      <c r="J27" t="str">
        <f>IF(Tabela8J567891011[[#This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8" s="12"/>
      <c r="J28" t="str">
        <f>IF(Tabela8J567891011[[#This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29" s="12"/>
      <c r="J29" t="str">
        <f>IF(Tabela8J567891011[[#This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0" s="12"/>
      <c r="J30" t="str">
        <f>IF(Tabela8J567891011[[#This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1" s="12"/>
      <c r="J31" t="str">
        <f>IF(Tabela8J567891011[[#This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2" s="12"/>
      <c r="J32" t="str">
        <f>IF(Tabela8J567891011[[#This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Preços'!E49,IF(AND(Tabela8J567891011[[#This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3" s="12"/>
      <c r="J33" t="str">
        <f>IF(Tabela8J567891011[[#This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4" s="12"/>
      <c r="J34" t="str">
        <f>IF(Tabela8J567891011[[#This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5" s="12"/>
      <c r="J35" t="str">
        <f>IF(Tabela8J567891011[[#This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6" s="12"/>
      <c r="J36" t="str">
        <f>IF(Tabela8J567891011[[#This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Preços'!E53,IF(AND(Tabela8J567891011[[#This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7" s="12"/>
      <c r="J37" t="str">
        <f>IF(Tabela8J567891011[[#This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Preços'!E54,IF(AND(Tabela8J567891011[[#This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8" s="12"/>
      <c r="J38" t="str">
        <f>IF(Tabela8J567891011[[#This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Preços'!E55,IF(AND(Tabela8J567891011[[#This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39" s="12"/>
      <c r="J39" t="str">
        <f>IF(Tabela8J567891011[[#This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Preços'!E56,IF(AND(Tabela8J567891011[[#This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0" s="12"/>
      <c r="J40" t="str">
        <f>IF(Tabela8J567891011[[#This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Preços'!E57,IF(AND(Tabela8J567891011[[#This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1" s="12"/>
      <c r="J41" t="str">
        <f>IF(Tabela8J567891011[[#This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Preços'!E58,IF(AND(Tabela8J567891011[[#This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2" s="12"/>
      <c r="J42" t="str">
        <f>IF(Tabela8J567891011[[#This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Preços'!E59,IF(AND(Tabela8J567891011[[#This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3" s="12"/>
      <c r="J43" t="str">
        <f>IF(Tabela8J567891011[[#This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Preços'!E60,IF(AND(Tabela8J567891011[[#This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4" s="12"/>
      <c r="J44" t="str">
        <f>IF(Tabela8J567891011[[#This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Preços'!E61,IF(AND(Tabela8J567891011[[#This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5" s="12"/>
      <c r="J45" t="str">
        <f>IF(Tabela8J567891011[[#This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IF(AND(Tabela8J567891011[[#This Row],[EXAME]]="US DE MAMAS E AXILAS",Tabela8J567891011[[#This Row],[CONVÊNIO]]="PARTICULAR"),'Tabela de Preços'!$C$21,IF(AND(Tabela8J567891011[[#This Row],[EXAME]]="US DE MAMAS E AXILAS",Tabela8J567891011[[#This Row],[CONVÊNIO]]="AMOR SAÚDE"),'Tabela de Preços'!$E$21,IF(AND(Tabela8J567891011[[#This Row],[EXAME]]="PAAF DE MAMAS",Tabela8J567891011[[#This Row],[CONVÊNIO]]="PARTICULAR"),'Tabela de Preços'!$C$22,IF(AND(Tabela8J567891011[[#This Row],[EXAME]]="PAAF DE MAMAS",Tabela8J567891011[[#This Row],[CONVÊNIO]]="SUS"),'Tabela de Preços'!E62,IF(AND(Tabela8J567891011[[#This Row],[EXAME]]="CORE BIOPSY",Tabela8J567891011[[#This Row],[CONVÊNIO]]="PARTICULAR"),'Tabela de Preços'!$C$23,IF(AND(Tabela8J567891011[[#This Row],[EXAME]]="CORE BIOPSY",Tabela8J567891011[[#This Row],[CONVÊNIO]]="SUS"),'Tabela de Preços'!$E$23,IF(AND(Tabela8J567891011[[#This Row],[EXAME]]="US DE MAMAS",Tabela8J567891011[[#This Row],[CONVÊNIO]]="TOPSAÚDE"),'Tabela de Preços'!$E$24,IF(AND(Tabela8J567891011[[#This Row],[EXAME]]="US DE AXILAS",Tabela8J567891011[[#This Row],[CONVÊNIO]]="TOPSAÚDE"),'Tabela de Preços'!$E$25,IF(AND(Tabela8J567891011[[#This Row],[EXAME]]="US DE MAMAS E AXILAS",Tabela8J567891011[[#This Row],[CONVÊNIO]]="PAX"),'Tabela de Preços'!$E$26,"")))))))))</f>
        <v/>
      </c>
      <c r="I46" s="12"/>
      <c r="J46" t="str">
        <f>IF(Tabela8J567891011[[#This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SUBTOTAL(103,Tabela8J567891011[NOME])</f>
        <v>0</v>
      </c>
      <c r="H47" s="35"/>
    </row>
  </sheetData>
  <sheetProtection sheet="1" objects="1" scenarios="1" sort="0" autoFilter="0"/>
  <conditionalFormatting sqref="L6:M46">
    <cfRule type="containsText" dxfId="472" priority="1" operator="containsText" text="Não confirmado">
      <formula>NOT(ISERROR(SEARCH("Não confirmado",L6)))</formula>
    </cfRule>
    <cfRule type="containsText" dxfId="47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300-000001000000}">
      <formula1>"Sim"</formula1>
    </dataValidation>
    <dataValidation type="list" allowBlank="1" showInputMessage="1" showErrorMessage="1" sqref="L6:L46" xr:uid="{00000000-0002-0000-1300-000002000000}">
      <formula1>"Confirmado, Não confirmado"</formula1>
    </dataValidation>
    <dataValidation type="list" allowBlank="1" showInputMessage="1" showErrorMessage="1" sqref="M6:M46" xr:uid="{00000000-0002-0000-1300-000003000000}">
      <formula1>"Sim, Não"</formula1>
    </dataValidation>
    <dataValidation type="list" allowBlank="1" showInputMessage="1" showErrorMessage="1" sqref="I6:I46" xr:uid="{BA4892BE-95BA-4FFE-8993-A9B60C4DC77B}">
      <formula1>"PAGO"</formula1>
    </dataValidation>
    <dataValidation type="list" allowBlank="1" showInputMessage="1" showErrorMessage="1" sqref="F6:F46" xr:uid="{2BDB0509-F446-42A1-93D8-391D537DE47F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43DE065-237F-4C18-93C3-3DAC25DF15CE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5"/>
  <dimension ref="A1:AE47"/>
  <sheetViews>
    <sheetView showGridLines="0" showRowColHeaders="0" zoomScale="80" zoomScaleNormal="80" workbookViewId="0">
      <pane xSplit="2" ySplit="5" topLeftCell="C6" activePane="bottomRight" state="frozen"/>
      <selection pane="topRight" activeCell="C6" sqref="C6"/>
      <selection pane="bottomLeft" activeCell="C6" sqref="C6"/>
      <selection pane="bottomRight" activeCell="M6" sqref="M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2" customWidth="1"/>
    <col min="12" max="13" width="19.140625" style="12" customWidth="1"/>
    <col min="14" max="14" width="19.85546875" style="12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8">
        <v>3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45110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K4"/>
      <c r="L4"/>
      <c r="M4"/>
      <c r="N4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6" s="12"/>
      <c r="J6" t="str">
        <f>IF(Tabela8J14383940[[#This Row],[EXAME]]&lt;&gt;"","Dra. Joizeanne","")</f>
        <v/>
      </c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7" s="12"/>
      <c r="J7" t="str">
        <f>IF(Tabela8J14383940[[#This Row],[EXAME]]&lt;&gt;"","Dra. Joizeanne","")</f>
        <v/>
      </c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8" s="12"/>
      <c r="J8" t="str">
        <f>IF(Tabela8J14383940[[#This Row],[EXAME]]&lt;&gt;"","Dra. Joizeanne","")</f>
        <v/>
      </c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9" s="12"/>
      <c r="J9" t="str">
        <f>IF(Tabela8J14383940[[#This Row],[EXAME]]&lt;&gt;"","Dra. Joizeanne","")</f>
        <v/>
      </c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0" s="12"/>
      <c r="J10" t="str">
        <f>IF(Tabela8J14383940[[#This Row],[EXAME]]&lt;&gt;"","Dra. Joizeanne","")</f>
        <v/>
      </c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1" s="12"/>
      <c r="J11" t="str">
        <f>IF(Tabela8J14383940[[#This Row],[EXAME]]&lt;&gt;"","Dra. Joizeanne","")</f>
        <v/>
      </c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2" s="12"/>
      <c r="J12" t="str">
        <f>IF(Tabela8J14383940[[#This Row],[EXAME]]&lt;&gt;"","Dra. Joizeanne","")</f>
        <v/>
      </c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Preços'!E29,IF(AND(Tabela8J14383940[[#This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3" s="12"/>
      <c r="J13" t="str">
        <f>IF(Tabela8J14383940[[#This Row],[EXAME]]&lt;&gt;"","Dra. Joizeanne","")</f>
        <v/>
      </c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4" s="12"/>
      <c r="J14" t="str">
        <f>IF(Tabela8J14383940[[#This Row],[EXAME]]&lt;&gt;"","Dra. Joizeanne","")</f>
        <v/>
      </c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5" s="12"/>
      <c r="J15" t="str">
        <f>IF(Tabela8J14383940[[#This Row],[EXAME]]&lt;&gt;"","Dra. Joizeanne","")</f>
        <v/>
      </c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6" s="12"/>
      <c r="J16" t="str">
        <f>IF(Tabela8J14383940[[#This Row],[EXAME]]&lt;&gt;"","Dra. Joizeanne","")</f>
        <v/>
      </c>
    </row>
    <row r="17" spans="2:10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7" s="12"/>
      <c r="J17" t="str">
        <f>IF(Tabela8J14383940[[#This Row],[EXAME]]&lt;&gt;"","Dra. Joizeanne","")</f>
        <v/>
      </c>
    </row>
    <row r="18" spans="2:10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8" s="12"/>
      <c r="J18" t="str">
        <f>IF(Tabela8J14383940[[#This Row],[EXAME]]&lt;&gt;"","Dra. Joizeanne","")</f>
        <v/>
      </c>
    </row>
    <row r="19" spans="2:10" x14ac:dyDescent="0.25">
      <c r="B19" s="9">
        <v>0.46875</v>
      </c>
      <c r="C19" s="12"/>
      <c r="D19" s="12"/>
      <c r="E19" s="12"/>
      <c r="F19" s="12"/>
      <c r="G19" s="12"/>
      <c r="H19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19" s="12"/>
      <c r="J19" t="str">
        <f>IF(Tabela8J14383940[[#This Row],[EXAME]]&lt;&gt;"","Dra. Joizeanne","")</f>
        <v/>
      </c>
    </row>
    <row r="20" spans="2:10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0" s="12"/>
      <c r="J20" t="str">
        <f>IF(Tabela8J14383940[[#This Row],[EXAME]]&lt;&gt;"","Dra. Joizeanne","")</f>
        <v/>
      </c>
    </row>
    <row r="21" spans="2:10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1" s="12"/>
      <c r="J21" t="str">
        <f>IF(Tabela8J14383940[[#This Row],[EXAME]]&lt;&gt;"","Dra. Joizeanne","")</f>
        <v/>
      </c>
    </row>
    <row r="22" spans="2:10" x14ac:dyDescent="0.25">
      <c r="B22" s="8">
        <v>0.5</v>
      </c>
      <c r="C22" s="12"/>
      <c r="D22" s="12"/>
      <c r="E22" s="12"/>
      <c r="F22" s="12"/>
      <c r="G22" s="12"/>
      <c r="H22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2" s="12"/>
      <c r="J22" t="str">
        <f>IF(Tabela8J14383940[[#This Row],[EXAME]]&lt;&gt;"","Dra. Joizeanne","")</f>
        <v/>
      </c>
    </row>
    <row r="23" spans="2:10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Preços'!E39,IF(AND(Tabela8J14383940[[#This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3" s="12"/>
      <c r="J23" t="str">
        <f>IF(Tabela8J14383940[[#This Row],[EXAME]]&lt;&gt;"","Dra. Joizeanne","")</f>
        <v/>
      </c>
    </row>
    <row r="24" spans="2:10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4" s="12"/>
      <c r="J24" t="str">
        <f>IF(Tabela8J14383940[[#This Row],[EXAME]]&lt;&gt;"","Dra. Joizeanne","")</f>
        <v/>
      </c>
    </row>
    <row r="25" spans="2:10" x14ac:dyDescent="0.25">
      <c r="B25" s="9">
        <v>0.53125</v>
      </c>
      <c r="C25" s="12"/>
      <c r="D25" s="12"/>
      <c r="E25" s="12"/>
      <c r="F25" s="12"/>
      <c r="G25" s="12"/>
      <c r="H25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5" s="12"/>
      <c r="J25" t="str">
        <f>IF(Tabela8J14383940[[#This Row],[EXAME]]&lt;&gt;"","Dra. Joizeanne","")</f>
        <v/>
      </c>
    </row>
    <row r="26" spans="2:10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6" s="12"/>
      <c r="J26" t="str">
        <f>IF(Tabela8J14383940[[#This Row],[EXAME]]&lt;&gt;"","Dra. Joizeanne","")</f>
        <v/>
      </c>
    </row>
    <row r="27" spans="2:10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7" s="12"/>
      <c r="J27" t="str">
        <f>IF(Tabela8J14383940[[#This Row],[EXAME]]&lt;&gt;"","Dra. Joizeanne","")</f>
        <v/>
      </c>
    </row>
    <row r="28" spans="2:10" x14ac:dyDescent="0.25">
      <c r="B28" s="8">
        <v>0.5625</v>
      </c>
      <c r="C28" s="12"/>
      <c r="D28" s="12"/>
      <c r="E28" s="12"/>
      <c r="F28" s="12"/>
      <c r="G28" s="12"/>
      <c r="H28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8" s="12"/>
      <c r="J28" t="str">
        <f>IF(Tabela8J14383940[[#This Row],[EXAME]]&lt;&gt;"","Dra. Joizeanne","")</f>
        <v/>
      </c>
    </row>
    <row r="29" spans="2:10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29" s="12"/>
      <c r="J29" t="str">
        <f>IF(Tabela8J14383940[[#This Row],[EXAME]]&lt;&gt;"","Dra. Joizeanne","")</f>
        <v/>
      </c>
    </row>
    <row r="30" spans="2:10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0" s="12"/>
      <c r="J30" t="str">
        <f>IF(Tabela8J14383940[[#This Row],[EXAME]]&lt;&gt;"","Dra. Joizeanne","")</f>
        <v/>
      </c>
    </row>
    <row r="31" spans="2:10" x14ac:dyDescent="0.25">
      <c r="B31" s="9">
        <v>0.59375</v>
      </c>
      <c r="C31" s="12"/>
      <c r="D31" s="12"/>
      <c r="E31" s="12"/>
      <c r="F31" s="12"/>
      <c r="G31" s="12"/>
      <c r="H31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1" s="12"/>
      <c r="J31" t="str">
        <f>IF(Tabela8J14383940[[#This Row],[EXAME]]&lt;&gt;"","Dra. Joizeanne","")</f>
        <v/>
      </c>
    </row>
    <row r="32" spans="2:10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2" s="12"/>
      <c r="J32" t="str">
        <f>IF(Tabela8J14383940[[#This Row],[EXAME]]&lt;&gt;"","Dra. Joizeanne","")</f>
        <v/>
      </c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Preços'!E49,IF(AND(Tabela8J14383940[[#This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3" s="12"/>
      <c r="J33" t="str">
        <f>IF(Tabela8J14383940[[#This Row],[EXAME]]&lt;&gt;"","Dra. Joizeanne","")</f>
        <v/>
      </c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4" s="12"/>
      <c r="J34" t="str">
        <f>IF(Tabela8J14383940[[#This Row],[EXAME]]&lt;&gt;"","Dra. Joizeanne","")</f>
        <v/>
      </c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5" s="12"/>
      <c r="J35" t="str">
        <f>IF(Tabela8J14383940[[#This Row],[EXAME]]&lt;&gt;"","Dra. Joizeanne","")</f>
        <v/>
      </c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6" s="12"/>
      <c r="J36" t="str">
        <f>IF(Tabela8J14383940[[#This Row],[EXAME]]&lt;&gt;"","Dra. Joizeanne","")</f>
        <v/>
      </c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Preços'!E53,IF(AND(Tabela8J14383940[[#This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7" s="12"/>
      <c r="J37" t="str">
        <f>IF(Tabela8J14383940[[#This Row],[EXAME]]&lt;&gt;"","Dra. Joizeanne","")</f>
        <v/>
      </c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Preços'!E54,IF(AND(Tabela8J14383940[[#This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8" s="12"/>
      <c r="J38" t="str">
        <f>IF(Tabela8J14383940[[#This Row],[EXAME]]&lt;&gt;"","Dra. Joizeanne","")</f>
        <v/>
      </c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Preços'!E55,IF(AND(Tabela8J14383940[[#This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39" s="12"/>
      <c r="J39" t="str">
        <f>IF(Tabela8J14383940[[#This Row],[EXAME]]&lt;&gt;"","Dra. Joizeanne","")</f>
        <v/>
      </c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Preços'!E56,IF(AND(Tabela8J14383940[[#This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0" s="12"/>
      <c r="J40" t="str">
        <f>IF(Tabela8J14383940[[#This Row],[EXAME]]&lt;&gt;"","Dra. Joizeanne","")</f>
        <v/>
      </c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Preços'!E57,IF(AND(Tabela8J14383940[[#This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1" s="12"/>
      <c r="J41" t="str">
        <f>IF(Tabela8J14383940[[#This Row],[EXAME]]&lt;&gt;"","Dra. Joizeanne","")</f>
        <v/>
      </c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Preços'!E58,IF(AND(Tabela8J14383940[[#This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2" s="12"/>
      <c r="J42" t="str">
        <f>IF(Tabela8J14383940[[#This Row],[EXAME]]&lt;&gt;"","Dra. Joizeanne","")</f>
        <v/>
      </c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Preços'!E59,IF(AND(Tabela8J14383940[[#This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3" s="12"/>
      <c r="J43" t="str">
        <f>IF(Tabela8J14383940[[#This Row],[EXAME]]&lt;&gt;"","Dra. Joizeanne","")</f>
        <v/>
      </c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Preços'!E60,IF(AND(Tabela8J14383940[[#This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4" s="12"/>
      <c r="J44" t="str">
        <f>IF(Tabela8J14383940[[#This Row],[EXAME]]&lt;&gt;"","Dra. Joizeanne","")</f>
        <v/>
      </c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Preços'!E61,IF(AND(Tabela8J14383940[[#This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5" s="12"/>
      <c r="J45" t="str">
        <f>IF(Tabela8J14383940[[#This Row],[EXAME]]&lt;&gt;"","Dra. Joizeanne","")</f>
        <v/>
      </c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IF(AND(Tabela8J14383940[[#This Row],[EXAME]]="US DE MAMAS E AXILAS",Tabela8J14383940[[#This Row],[CONVÊNIO]]="PARTICULAR"),'Tabela de Preços'!$C$21,IF(AND(Tabela8J14383940[[#This Row],[EXAME]]="US DE MAMAS E AXILAS",Tabela8J14383940[[#This Row],[CONVÊNIO]]="AMOR SAÚDE"),'Tabela de Preços'!$E$21,IF(AND(Tabela8J14383940[[#This Row],[EXAME]]="PAAF DE MAMAS",Tabela8J14383940[[#This Row],[CONVÊNIO]]="PARTICULAR"),'Tabela de Preços'!$C$22,IF(AND(Tabela8J14383940[[#This Row],[EXAME]]="PAAF DE MAMAS",Tabela8J14383940[[#This Row],[CONVÊNIO]]="SUS"),'Tabela de Preços'!E62,IF(AND(Tabela8J14383940[[#This Row],[EXAME]]="CORE BIOPSY",Tabela8J14383940[[#This Row],[CONVÊNIO]]="PARTICULAR"),'Tabela de Preços'!$C$23,IF(AND(Tabela8J14383940[[#This Row],[EXAME]]="CORE BIOPSY",Tabela8J14383940[[#This Row],[CONVÊNIO]]="SUS"),'Tabela de Preços'!$E$23,IF(AND(Tabela8J14383940[[#This Row],[EXAME]]="US DE MAMAS",Tabela8J14383940[[#This Row],[CONVÊNIO]]="TOPSAÚDE"),'Tabela de Preços'!$E$24,IF(AND(Tabela8J14383940[[#This Row],[EXAME]]="US DE AXILAS",Tabela8J14383940[[#This Row],[CONVÊNIO]]="TOPSAÚDE"),'Tabela de Preços'!$E$25,IF(AND(Tabela8J14383940[[#This Row],[EXAME]]="US DE MAMAS E AXILAS",Tabela8J14383940[[#This Row],[CONVÊNIO]]="PAX"),'Tabela de Preços'!$E$26,"")))))))))</f>
        <v/>
      </c>
      <c r="I46" s="12"/>
      <c r="J46" t="str">
        <f>IF(Tabela8J14383940[[#This Row],[EXAME]]&lt;&gt;"","Dra. Joizeanne","")</f>
        <v/>
      </c>
    </row>
    <row r="47" spans="2:14" x14ac:dyDescent="0.25">
      <c r="C47">
        <f>SUBTOTAL(103,Tabela8J14383940[NOME])</f>
        <v>0</v>
      </c>
      <c r="K47"/>
      <c r="L47"/>
      <c r="M47"/>
      <c r="N47"/>
    </row>
  </sheetData>
  <sheetProtection sheet="1" objects="1" scenarios="1" sort="0" autoFilter="0"/>
  <conditionalFormatting sqref="L6:M46">
    <cfRule type="containsText" dxfId="506" priority="1" operator="containsText" text="Não confirmado">
      <formula>NOT(ISERROR(SEARCH("Não confirmado",L6)))</formula>
    </cfRule>
    <cfRule type="containsText" dxfId="50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100-000000000000}">
      <formula1>"Sim"</formula1>
    </dataValidation>
    <dataValidation type="list" allowBlank="1" showInputMessage="1" showErrorMessage="1" sqref="L6:L46" xr:uid="{00000000-0002-0000-0100-000002000000}">
      <formula1>"Confirmado, Não confirmado"</formula1>
    </dataValidation>
    <dataValidation type="list" allowBlank="1" showInputMessage="1" showErrorMessage="1" sqref="M6:M46" xr:uid="{00000000-0002-0000-0100-000003000000}">
      <formula1>"Sim, Não"</formula1>
    </dataValidation>
    <dataValidation type="list" allowBlank="1" showInputMessage="1" showErrorMessage="1" sqref="I6:I46" xr:uid="{4EDEB7CD-8C0B-47CE-83EE-67D77441CB81}">
      <formula1>"PAGO"</formula1>
    </dataValidation>
    <dataValidation type="list" allowBlank="1" showInputMessage="1" showErrorMessage="1" sqref="F6:F46" xr:uid="{AE5CE288-E600-4022-9BF1-EC3DDEE0885D}">
      <formula1>"UNIMED, PARTICULAR, FUSEX, AMOR SAÚDE, SUS, CORTESIA,TOPSAÚDE,PAX,"</formula1>
    </dataValidation>
  </dataValidations>
  <pageMargins left="0.25" right="0.25" top="0.75" bottom="0.75" header="0.3" footer="0.3"/>
  <pageSetup paperSize="5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D5E394B-27F0-4C39-893D-F070639BE50D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15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27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45134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6" s="12"/>
      <c r="J6" t="str">
        <f>IF(Tabela8J56789101112[[#This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7" s="12"/>
      <c r="J7" t="str">
        <f>IF(Tabela8J56789101112[[#This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8" s="12"/>
      <c r="J8" t="str">
        <f>IF(Tabela8J56789101112[[#This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9" s="12"/>
      <c r="J9" t="str">
        <f>IF(Tabela8J56789101112[[#This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0" s="12"/>
      <c r="J10" t="str">
        <f>IF(Tabela8J56789101112[[#This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1" s="12"/>
      <c r="J11" t="str">
        <f>IF(Tabela8J56789101112[[#This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2" s="12"/>
      <c r="J12" t="str">
        <f>IF(Tabela8J56789101112[[#This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Preços'!E29,IF(AND(Tabela8J56789101112[[#This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3" s="12"/>
      <c r="J13" t="str">
        <f>IF(Tabela8J56789101112[[#This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4" s="12"/>
      <c r="J14" t="str">
        <f>IF(Tabela8J56789101112[[#This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5" s="12"/>
      <c r="J15" t="str">
        <f>IF(Tabela8J56789101112[[#This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6" s="12"/>
      <c r="J16" t="str">
        <f>IF(Tabela8J56789101112[[#This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7" s="12"/>
      <c r="J17" t="str">
        <f>IF(Tabela8J56789101112[[#This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8" s="12"/>
      <c r="J18" t="str">
        <f>IF(Tabela8J56789101112[[#This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19" s="12"/>
      <c r="J19" t="str">
        <f>IF(Tabela8J56789101112[[#This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0" s="12"/>
      <c r="J20" t="str">
        <f>IF(Tabela8J56789101112[[#This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1" s="12"/>
      <c r="J21" t="str">
        <f>IF(Tabela8J56789101112[[#This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2" s="12"/>
      <c r="J22" t="str">
        <f>IF(Tabela8J56789101112[[#This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Preços'!E39,IF(AND(Tabela8J56789101112[[#This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3" s="12"/>
      <c r="J23" t="str">
        <f>IF(Tabela8J56789101112[[#This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4" s="12"/>
      <c r="J24" t="str">
        <f>IF(Tabela8J56789101112[[#This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5" s="12"/>
      <c r="J25" t="str">
        <f>IF(Tabela8J56789101112[[#This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6" s="12"/>
      <c r="J26" t="str">
        <f>IF(Tabela8J56789101112[[#This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7" s="12"/>
      <c r="J27" t="str">
        <f>IF(Tabela8J56789101112[[#This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8" s="12"/>
      <c r="J28" t="str">
        <f>IF(Tabela8J56789101112[[#This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29" s="12"/>
      <c r="J29" t="str">
        <f>IF(Tabela8J56789101112[[#This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0" s="12"/>
      <c r="J30" t="str">
        <f>IF(Tabela8J56789101112[[#This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1" s="12"/>
      <c r="J31" t="str">
        <f>IF(Tabela8J56789101112[[#This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2" s="12"/>
      <c r="J32" t="str">
        <f>IF(Tabela8J56789101112[[#This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Preços'!E49,IF(AND(Tabela8J56789101112[[#This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3" s="12"/>
      <c r="J33" t="str">
        <f>IF(Tabela8J56789101112[[#This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4" s="12"/>
      <c r="J34" t="str">
        <f>IF(Tabela8J56789101112[[#This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5" s="12"/>
      <c r="J35" t="str">
        <f>IF(Tabela8J56789101112[[#This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6" s="12"/>
      <c r="J36" t="str">
        <f>IF(Tabela8J56789101112[[#This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Preços'!E53,IF(AND(Tabela8J56789101112[[#This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7" s="12"/>
      <c r="J37" t="str">
        <f>IF(Tabela8J56789101112[[#This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Preços'!E54,IF(AND(Tabela8J56789101112[[#This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8" s="12"/>
      <c r="J38" t="str">
        <f>IF(Tabela8J56789101112[[#This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Preços'!E55,IF(AND(Tabela8J56789101112[[#This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39" s="12"/>
      <c r="J39" t="str">
        <f>IF(Tabela8J56789101112[[#This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Preços'!E56,IF(AND(Tabela8J56789101112[[#This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0" s="12"/>
      <c r="J40" t="str">
        <f>IF(Tabela8J56789101112[[#This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Preços'!E57,IF(AND(Tabela8J56789101112[[#This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1" s="12"/>
      <c r="J41" t="str">
        <f>IF(Tabela8J56789101112[[#This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Preços'!E58,IF(AND(Tabela8J56789101112[[#This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2" s="12"/>
      <c r="J42" t="str">
        <f>IF(Tabela8J56789101112[[#This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Preços'!E59,IF(AND(Tabela8J56789101112[[#This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3" s="12"/>
      <c r="J43" t="str">
        <f>IF(Tabela8J56789101112[[#This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Preços'!E60,IF(AND(Tabela8J56789101112[[#This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4" s="12"/>
      <c r="J44" t="str">
        <f>IF(Tabela8J56789101112[[#This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Preços'!E61,IF(AND(Tabela8J56789101112[[#This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5" s="12"/>
      <c r="J45" t="str">
        <f>IF(Tabela8J56789101112[[#This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IF(AND(Tabela8J56789101112[[#This Row],[EXAME]]="US DE MAMAS E AXILAS",Tabela8J56789101112[[#This Row],[CONVÊNIO]]="PARTICULAR"),'Tabela de Preços'!$C$21,IF(AND(Tabela8J56789101112[[#This Row],[EXAME]]="US DE MAMAS E AXILAS",Tabela8J56789101112[[#This Row],[CONVÊNIO]]="AMOR SAÚDE"),'Tabela de Preços'!$E$21,IF(AND(Tabela8J56789101112[[#This Row],[EXAME]]="PAAF DE MAMAS",Tabela8J56789101112[[#This Row],[CONVÊNIO]]="PARTICULAR"),'Tabela de Preços'!$C$22,IF(AND(Tabela8J56789101112[[#This Row],[EXAME]]="PAAF DE MAMAS",Tabela8J56789101112[[#This Row],[CONVÊNIO]]="SUS"),'Tabela de Preços'!E62,IF(AND(Tabela8J56789101112[[#This Row],[EXAME]]="CORE BIOPSY",Tabela8J56789101112[[#This Row],[CONVÊNIO]]="PARTICULAR"),'Tabela de Preços'!$C$23,IF(AND(Tabela8J56789101112[[#This Row],[EXAME]]="CORE BIOPSY",Tabela8J56789101112[[#This Row],[CONVÊNIO]]="SUS"),'Tabela de Preços'!$E$23,IF(AND(Tabela8J56789101112[[#This Row],[EXAME]]="US DE MAMAS",Tabela8J56789101112[[#This Row],[CONVÊNIO]]="TOPSAÚDE"),'Tabela de Preços'!$E$24,IF(AND(Tabela8J56789101112[[#This Row],[EXAME]]="US DE AXILAS",Tabela8J56789101112[[#This Row],[CONVÊNIO]]="TOPSAÚDE"),'Tabela de Preços'!$E$25,IF(AND(Tabela8J56789101112[[#This Row],[EXAME]]="US DE MAMAS E AXILAS",Tabela8J56789101112[[#This Row],[CONVÊNIO]]="PAX"),'Tabela de Preços'!$E$26,"")))))))))</f>
        <v/>
      </c>
      <c r="I46" s="12"/>
      <c r="J46" t="str">
        <f>IF(Tabela8J56789101112[[#This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SUBTOTAL(103,Tabela8J56789101112[NOME])</f>
        <v>0</v>
      </c>
      <c r="H47" s="35"/>
    </row>
  </sheetData>
  <sheetProtection sheet="1" objects="1" scenarios="1" sort="0" autoFilter="0"/>
  <conditionalFormatting sqref="L6:M46">
    <cfRule type="containsText" dxfId="470" priority="1" operator="containsText" text="Não confirmado">
      <formula>NOT(ISERROR(SEARCH("Não confirmado",L6)))</formula>
    </cfRule>
    <cfRule type="containsText" dxfId="46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400-000000000000}">
      <formula1>"Confirmado, Não confirmado"</formula1>
    </dataValidation>
    <dataValidation type="list" allowBlank="1" showInputMessage="1" showErrorMessage="1" sqref="N6:N44" xr:uid="{00000000-0002-0000-1400-000001000000}">
      <formula1>"Sim"</formula1>
    </dataValidation>
    <dataValidation type="list" allowBlank="1" showInputMessage="1" showErrorMessage="1" sqref="M6:M46" xr:uid="{00000000-0002-0000-1400-000003000000}">
      <formula1>"Sim, Não"</formula1>
    </dataValidation>
    <dataValidation type="list" allowBlank="1" showInputMessage="1" showErrorMessage="1" sqref="I6:I46" xr:uid="{C5F6F858-81EB-41F1-8A36-51255944AE08}">
      <formula1>"PAGO"</formula1>
    </dataValidation>
    <dataValidation type="list" allowBlank="1" showInputMessage="1" showErrorMessage="1" sqref="F6:F46" xr:uid="{1C99AA31-F083-4D10-B99C-87B31A091F9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01E9A4F-EA1E-4F3E-B009-D03E3E44283F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4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28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45135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6" s="12"/>
      <c r="J6" t="str">
        <f>IF(Tabela8J567891011122[[#This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7" s="12"/>
      <c r="J7" t="str">
        <f>IF(Tabela8J567891011122[[#This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8" s="12"/>
      <c r="J8" t="str">
        <f>IF(Tabela8J567891011122[[#This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9" s="12"/>
      <c r="J9" t="str">
        <f>IF(Tabela8J567891011122[[#This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0" s="12"/>
      <c r="J10" t="str">
        <f>IF(Tabela8J567891011122[[#This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1" s="12"/>
      <c r="J11" t="str">
        <f>IF(Tabela8J567891011122[[#This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2" s="12"/>
      <c r="J12" t="str">
        <f>IF(Tabela8J567891011122[[#This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Preços'!E29,IF(AND(Tabela8J567891011122[[#This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3" s="12"/>
      <c r="J13" t="str">
        <f>IF(Tabela8J567891011122[[#This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4" s="12"/>
      <c r="J14" t="str">
        <f>IF(Tabela8J567891011122[[#This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5" s="12"/>
      <c r="J15" t="str">
        <f>IF(Tabela8J567891011122[[#This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6" s="12"/>
      <c r="J16" t="str">
        <f>IF(Tabela8J567891011122[[#This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7" s="12"/>
      <c r="J17" t="str">
        <f>IF(Tabela8J567891011122[[#This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8" s="12"/>
      <c r="J18" t="str">
        <f>IF(Tabela8J567891011122[[#This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19" s="12"/>
      <c r="J19" t="str">
        <f>IF(Tabela8J567891011122[[#This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0" s="12"/>
      <c r="J20" t="str">
        <f>IF(Tabela8J567891011122[[#This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1" s="12"/>
      <c r="J21" t="str">
        <f>IF(Tabela8J567891011122[[#This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2" s="12"/>
      <c r="J22" t="str">
        <f>IF(Tabela8J567891011122[[#This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Preços'!E39,IF(AND(Tabela8J567891011122[[#This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3" s="12"/>
      <c r="J23" t="str">
        <f>IF(Tabela8J567891011122[[#This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4" s="12"/>
      <c r="J24" t="str">
        <f>IF(Tabela8J567891011122[[#This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5" s="12"/>
      <c r="J25" t="str">
        <f>IF(Tabela8J567891011122[[#This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6" s="12"/>
      <c r="J26" t="str">
        <f>IF(Tabela8J567891011122[[#This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7" s="12"/>
      <c r="J27" t="str">
        <f>IF(Tabela8J567891011122[[#This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8" s="12"/>
      <c r="J28" t="str">
        <f>IF(Tabela8J567891011122[[#This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29" s="12"/>
      <c r="J29" t="str">
        <f>IF(Tabela8J567891011122[[#This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0" s="12"/>
      <c r="J30" t="str">
        <f>IF(Tabela8J567891011122[[#This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1" s="12"/>
      <c r="J31" t="str">
        <f>IF(Tabela8J567891011122[[#This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2" s="12"/>
      <c r="J32" t="str">
        <f>IF(Tabela8J567891011122[[#This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Preços'!E49,IF(AND(Tabela8J567891011122[[#This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3" s="12"/>
      <c r="J33" t="str">
        <f>IF(Tabela8J567891011122[[#This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4" s="12"/>
      <c r="J34" t="str">
        <f>IF(Tabela8J567891011122[[#This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5" s="12"/>
      <c r="J35" t="str">
        <f>IF(Tabela8J567891011122[[#This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6" s="12"/>
      <c r="J36" t="str">
        <f>IF(Tabela8J567891011122[[#This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Preços'!E53,IF(AND(Tabela8J567891011122[[#This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7" s="12"/>
      <c r="J37" t="str">
        <f>IF(Tabela8J567891011122[[#This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Preços'!E54,IF(AND(Tabela8J567891011122[[#This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8" s="12"/>
      <c r="J38" t="str">
        <f>IF(Tabela8J567891011122[[#This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Preços'!E55,IF(AND(Tabela8J567891011122[[#This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39" s="12"/>
      <c r="J39" t="str">
        <f>IF(Tabela8J567891011122[[#This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Preços'!E56,IF(AND(Tabela8J567891011122[[#This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0" s="12"/>
      <c r="J40" t="str">
        <f>IF(Tabela8J567891011122[[#This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Preços'!E57,IF(AND(Tabela8J567891011122[[#This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1" s="12"/>
      <c r="J41" t="str">
        <f>IF(Tabela8J567891011122[[#This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Preços'!E58,IF(AND(Tabela8J567891011122[[#This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2" s="12"/>
      <c r="J42" t="str">
        <f>IF(Tabela8J567891011122[[#This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Preços'!E59,IF(AND(Tabela8J567891011122[[#This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3" s="12"/>
      <c r="J43" t="str">
        <f>IF(Tabela8J567891011122[[#This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Preços'!E60,IF(AND(Tabela8J567891011122[[#This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4" s="12"/>
      <c r="J44" t="str">
        <f>IF(Tabela8J567891011122[[#This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Preços'!E61,IF(AND(Tabela8J567891011122[[#This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5" s="12"/>
      <c r="J45" t="str">
        <f>IF(Tabela8J567891011122[[#This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IF(AND(Tabela8J567891011122[[#This Row],[EXAME]]="US DE MAMAS E AXILAS",Tabela8J567891011122[[#This Row],[CONVÊNIO]]="PARTICULAR"),'Tabela de Preços'!$C$21,IF(AND(Tabela8J567891011122[[#This Row],[EXAME]]="US DE MAMAS E AXILAS",Tabela8J567891011122[[#This Row],[CONVÊNIO]]="AMOR SAÚDE"),'Tabela de Preços'!$E$21,IF(AND(Tabela8J567891011122[[#This Row],[EXAME]]="PAAF DE MAMAS",Tabela8J567891011122[[#This Row],[CONVÊNIO]]="PARTICULAR"),'Tabela de Preços'!$C$22,IF(AND(Tabela8J567891011122[[#This Row],[EXAME]]="PAAF DE MAMAS",Tabela8J567891011122[[#This Row],[CONVÊNIO]]="SUS"),'Tabela de Preços'!E62,IF(AND(Tabela8J567891011122[[#This Row],[EXAME]]="CORE BIOPSY",Tabela8J567891011122[[#This Row],[CONVÊNIO]]="PARTICULAR"),'Tabela de Preços'!$C$23,IF(AND(Tabela8J567891011122[[#This Row],[EXAME]]="CORE BIOPSY",Tabela8J567891011122[[#This Row],[CONVÊNIO]]="SUS"),'Tabela de Preços'!$E$23,IF(AND(Tabela8J567891011122[[#This Row],[EXAME]]="US DE MAMAS",Tabela8J567891011122[[#This Row],[CONVÊNIO]]="TOPSAÚDE"),'Tabela de Preços'!$E$24,IF(AND(Tabela8J567891011122[[#This Row],[EXAME]]="US DE AXILAS",Tabela8J567891011122[[#This Row],[CONVÊNIO]]="TOPSAÚDE"),'Tabela de Preços'!$E$25,IF(AND(Tabela8J567891011122[[#This Row],[EXAME]]="US DE MAMAS E AXILAS",Tabela8J567891011122[[#This Row],[CONVÊNIO]]="PAX"),'Tabela de Preços'!$E$26,"")))))))))</f>
        <v/>
      </c>
      <c r="I46" s="12"/>
      <c r="J46" t="str">
        <f>IF(Tabela8J567891011122[[#This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SUBTOTAL(103,Tabela8J567891011122[NOME])</f>
        <v>0</v>
      </c>
      <c r="H47" s="35"/>
    </row>
  </sheetData>
  <sheetProtection sheet="1" objects="1" scenarios="1" sort="0" autoFilter="0"/>
  <conditionalFormatting sqref="L6:M46">
    <cfRule type="containsText" dxfId="468" priority="1" operator="containsText" text="Não confirmado">
      <formula>NOT(ISERROR(SEARCH("Não confirmado",L6)))</formula>
    </cfRule>
    <cfRule type="containsText" dxfId="467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500-000000000000}">
      <formula1>"Sim, Não"</formula1>
    </dataValidation>
    <dataValidation type="list" allowBlank="1" showInputMessage="1" showErrorMessage="1" sqref="N6:N44" xr:uid="{00000000-0002-0000-1500-000002000000}">
      <formula1>"Sim"</formula1>
    </dataValidation>
    <dataValidation type="list" allowBlank="1" showInputMessage="1" showErrorMessage="1" sqref="L6:L46" xr:uid="{00000000-0002-0000-1500-000003000000}">
      <formula1>"Confirmado, Não confirmado"</formula1>
    </dataValidation>
    <dataValidation type="list" allowBlank="1" showInputMessage="1" showErrorMessage="1" sqref="I6:I46" xr:uid="{AE8BB906-DA2E-4860-8740-853EFCC98130}">
      <formula1>"PAGO"</formula1>
    </dataValidation>
    <dataValidation type="list" allowBlank="1" showInputMessage="1" showErrorMessage="1" sqref="F6:F46" xr:uid="{684A56A3-6228-4C9B-BF4E-79D0B3774DA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A7AAB52-97D7-4708-BF63-98E99863F019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8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31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45138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6" s="12"/>
      <c r="J6" t="str">
        <f>IF(Tabela8J5678910111223[[#This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Preços'!E23,IF(AND(Tabela8J5678910111223[[#This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7" s="12"/>
      <c r="J7" t="str">
        <f>IF(Tabela8J5678910111223[[#This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Preços'!E24,IF(AND(Tabela8J5678910111223[[#This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8" s="12"/>
      <c r="J8" t="str">
        <f>IF(Tabela8J5678910111223[[#This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Preços'!E25,IF(AND(Tabela8J5678910111223[[#This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9" s="12"/>
      <c r="J9" t="str">
        <f>IF(Tabela8J5678910111223[[#This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Preços'!E26,IF(AND(Tabela8J5678910111223[[#This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0" s="12"/>
      <c r="J10" t="str">
        <f>IF(Tabela8J5678910111223[[#This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Preços'!E27,IF(AND(Tabela8J5678910111223[[#This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1" s="12"/>
      <c r="J11" t="str">
        <f>IF(Tabela8J5678910111223[[#This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Preços'!E28,IF(AND(Tabela8J5678910111223[[#This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2" s="12"/>
      <c r="J12" t="str">
        <f>IF(Tabela8J5678910111223[[#This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Preços'!E29,IF(AND(Tabela8J5678910111223[[#This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3" s="12"/>
      <c r="J13" t="str">
        <f>IF(Tabela8J5678910111223[[#This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Preços'!E30,IF(AND(Tabela8J5678910111223[[#This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4" s="12"/>
      <c r="J14" t="str">
        <f>IF(Tabela8J5678910111223[[#This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Preços'!E31,IF(AND(Tabela8J5678910111223[[#This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5" s="12"/>
      <c r="J15" t="str">
        <f>IF(Tabela8J5678910111223[[#This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6" s="12"/>
      <c r="J16" t="str">
        <f>IF(Tabela8J5678910111223[[#This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Preços'!E33,IF(AND(Tabela8J5678910111223[[#This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7" s="12"/>
      <c r="J17" t="str">
        <f>IF(Tabela8J5678910111223[[#This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Preços'!E34,IF(AND(Tabela8J5678910111223[[#This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8" s="12"/>
      <c r="J18" t="str">
        <f>IF(Tabela8J5678910111223[[#This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Preços'!E35,IF(AND(Tabela8J5678910111223[[#This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19" s="12"/>
      <c r="J19" t="str">
        <f>IF(Tabela8J5678910111223[[#This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Preços'!E36,IF(AND(Tabela8J5678910111223[[#This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0" s="12"/>
      <c r="J20" t="str">
        <f>IF(Tabela8J5678910111223[[#This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Preços'!E37,IF(AND(Tabela8J5678910111223[[#This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1" s="12"/>
      <c r="J21" t="str">
        <f>IF(Tabela8J5678910111223[[#This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Preços'!E38,IF(AND(Tabela8J5678910111223[[#This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2" s="12"/>
      <c r="J22" t="str">
        <f>IF(Tabela8J5678910111223[[#This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Preços'!E39,IF(AND(Tabela8J5678910111223[[#This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3" s="12"/>
      <c r="J23" t="str">
        <f>IF(Tabela8J5678910111223[[#This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Preços'!E40,IF(AND(Tabela8J5678910111223[[#This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4" s="12"/>
      <c r="J24" t="str">
        <f>IF(Tabela8J5678910111223[[#This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Preços'!E41,IF(AND(Tabela8J5678910111223[[#This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5" s="12"/>
      <c r="J25" t="str">
        <f>IF(Tabela8J5678910111223[[#This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6" s="12"/>
      <c r="J26" t="str">
        <f>IF(Tabela8J5678910111223[[#This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Preços'!E43,IF(AND(Tabela8J5678910111223[[#This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7" s="12"/>
      <c r="J27" t="str">
        <f>IF(Tabela8J5678910111223[[#This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Preços'!E44,IF(AND(Tabela8J5678910111223[[#This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8" s="12"/>
      <c r="J28" t="str">
        <f>IF(Tabela8J5678910111223[[#This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Preços'!E45,IF(AND(Tabela8J5678910111223[[#This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29" s="12"/>
      <c r="J29" t="str">
        <f>IF(Tabela8J5678910111223[[#This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Preços'!E46,IF(AND(Tabela8J5678910111223[[#This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0" s="12"/>
      <c r="J30" t="str">
        <f>IF(Tabela8J5678910111223[[#This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Preços'!E47,IF(AND(Tabela8J5678910111223[[#This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1" s="12"/>
      <c r="J31" t="str">
        <f>IF(Tabela8J5678910111223[[#This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Preços'!E48,IF(AND(Tabela8J5678910111223[[#This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2" s="12"/>
      <c r="J32" t="str">
        <f>IF(Tabela8J5678910111223[[#This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Preços'!E49,IF(AND(Tabela8J5678910111223[[#This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3" s="12"/>
      <c r="J33" t="str">
        <f>IF(Tabela8J5678910111223[[#This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Preços'!E50,IF(AND(Tabela8J5678910111223[[#This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4" s="12"/>
      <c r="J34" t="str">
        <f>IF(Tabela8J5678910111223[[#This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Preços'!E51,IF(AND(Tabela8J5678910111223[[#This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5" s="12"/>
      <c r="J35" t="str">
        <f>IF(Tabela8J5678910111223[[#This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6" s="12"/>
      <c r="J36" t="str">
        <f>IF(Tabela8J5678910111223[[#This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Preços'!E53,IF(AND(Tabela8J5678910111223[[#This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7" s="12"/>
      <c r="J37" t="str">
        <f>IF(Tabela8J5678910111223[[#This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Preços'!E54,IF(AND(Tabela8J5678910111223[[#This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8" s="12"/>
      <c r="J38" t="str">
        <f>IF(Tabela8J5678910111223[[#This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Preços'!E55,IF(AND(Tabela8J5678910111223[[#This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39" s="12"/>
      <c r="J39" t="str">
        <f>IF(Tabela8J5678910111223[[#This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Preços'!E56,IF(AND(Tabela8J5678910111223[[#This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40" s="12"/>
      <c r="J40" t="str">
        <f>IF(Tabela8J5678910111223[[#This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Preços'!E57,IF(AND(Tabela8J5678910111223[[#This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41" s="12"/>
      <c r="J41" t="str">
        <f>IF(Tabela8J5678910111223[[#This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Preços'!E58,IF(AND(Tabela8J5678910111223[[#This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42" s="12"/>
      <c r="J42" t="str">
        <f>IF(Tabela8J5678910111223[[#This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Preços'!E59,IF(AND(Tabela8J5678910111223[[#This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43" s="12"/>
      <c r="J43" t="str">
        <f>IF(Tabela8J5678910111223[[#This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Preços'!E60,IF(AND(Tabela8J5678910111223[[#This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44" s="12"/>
      <c r="J44" t="str">
        <f>IF(Tabela8J5678910111223[[#This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Preços'!E61,IF(AND(Tabela8J5678910111223[[#This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45" s="12"/>
      <c r="J45" t="str">
        <f>IF(Tabela8J5678910111223[[#This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IF(AND(Tabela8J5678910111223[[#This Row],[EXAME]]="US DE MAMAS E AXILAS",Tabela8J5678910111223[[#This Row],[CONVÊNIO]]="PARTICULAR"),'Tabela de Preços'!$C$21,IF(AND(Tabela8J5678910111223[[#This Row],[EXAME]]="US DE MAMAS E AXILAS",Tabela8J5678910111223[[#This Row],[CONVÊNIO]]="AMOR SAÚDE"),'Tabela de Preços'!$E$21,IF(AND(Tabela8J5678910111223[[#This Row],[EXAME]]="PAAF DE MAMAS",Tabela8J5678910111223[[#This Row],[CONVÊNIO]]="PARTICULAR"),'Tabela de Preços'!$C$22,IF(AND(Tabela8J5678910111223[[#This Row],[EXAME]]="PAAF DE MAMAS",Tabela8J5678910111223[[#This Row],[CONVÊNIO]]="SUS"),'Tabela de Preços'!E62,IF(AND(Tabela8J5678910111223[[#This Row],[EXAME]]="CORE BIOPSY",Tabela8J5678910111223[[#This Row],[CONVÊNIO]]="PARTICULAR"),'Tabela de Preços'!$C$23,IF(AND(Tabela8J5678910111223[[#This Row],[EXAME]]="CORE BIOPSY",Tabela8J5678910111223[[#This Row],[CONVÊNIO]]="SUS"),'Tabela de Preços'!$E$23,IF(AND(Tabela8J5678910111223[[#This Row],[EXAME]]="US DE MAMAS",Tabela8J5678910111223[[#This Row],[CONVÊNIO]]="TOPSAÚDE"),'Tabela de Preços'!$E$24,IF(AND(Tabela8J5678910111223[[#This Row],[EXAME]]="US DE AXILAS",Tabela8J5678910111223[[#This Row],[CONVÊNIO]]="TOPSAÚDE"),'Tabela de Preços'!$E$25,IF(AND(Tabela8J5678910111223[[#This Row],[EXAME]]="US DE MAMAS E AXILAS",Tabela8J5678910111223[[#This Row],[CONVÊNIO]]="PAX"),'Tabela de Preços'!$E$26,"")))))))))</f>
        <v/>
      </c>
      <c r="I46" s="12"/>
      <c r="J46" t="str">
        <f>IF(Tabela8J5678910111223[[#This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SUBTOTAL(103,Tabela8J5678910111223[NOME])</f>
        <v>0</v>
      </c>
      <c r="H47" s="35"/>
    </row>
  </sheetData>
  <sheetProtection sheet="1" objects="1" scenarios="1" sort="0" autoFilter="0"/>
  <conditionalFormatting sqref="L6:M46">
    <cfRule type="containsText" dxfId="466" priority="1" operator="containsText" text="Não confirmado">
      <formula>NOT(ISERROR(SEARCH("Não confirmado",L6)))</formula>
    </cfRule>
    <cfRule type="containsText" dxfId="46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600-000000000000}">
      <formula1>"Confirmado, Não confirmado"</formula1>
    </dataValidation>
    <dataValidation type="list" allowBlank="1" showInputMessage="1" showErrorMessage="1" sqref="N6:N44" xr:uid="{00000000-0002-0000-1600-000001000000}">
      <formula1>"Sim"</formula1>
    </dataValidation>
    <dataValidation type="list" allowBlank="1" showInputMessage="1" showErrorMessage="1" sqref="M6:M46" xr:uid="{00000000-0002-0000-1600-000003000000}">
      <formula1>"Sim, Não"</formula1>
    </dataValidation>
    <dataValidation type="list" allowBlank="1" showInputMessage="1" showErrorMessage="1" sqref="I6:I46" xr:uid="{D7DA80A5-20B8-4733-9CAE-7AC009493571}">
      <formula1>"PAGO"</formula1>
    </dataValidation>
    <dataValidation type="list" allowBlank="1" showInputMessage="1" showErrorMessage="1" sqref="F6:F46" xr:uid="{0E27703E-5173-4E9A-AB7F-FD21CA2B2E4C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975A1B-3304-4A28-8B20-F872AC5751FB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1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3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45110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6" s="12"/>
      <c r="J6" t="str">
        <f>IF(Tabela8I44454647[[#This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7" s="12"/>
      <c r="J7" t="str">
        <f>IF(Tabela8I44454647[[#This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8" s="12"/>
      <c r="J8" t="str">
        <f>IF(Tabela8I44454647[[#This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9" s="12"/>
      <c r="J9" t="str">
        <f>IF(Tabela8I44454647[[#This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0" s="12"/>
      <c r="J10" t="str">
        <f>IF(Tabela8I44454647[[#This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1" s="12"/>
      <c r="J11" t="str">
        <f>IF(Tabela8I44454647[[#This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2" s="12"/>
      <c r="J12" t="str">
        <f>IF(Tabela8I44454647[[#This Row],[EXAME]]&lt;&gt;"","Dra. Ilca","")</f>
        <v/>
      </c>
      <c r="K12" s="12"/>
      <c r="L12" s="12"/>
      <c r="M12" s="12"/>
      <c r="N12" s="12"/>
    </row>
    <row r="13" spans="1:31" ht="15" customHeight="1" x14ac:dyDescent="0.25">
      <c r="B13" s="29">
        <v>0.406249999999999</v>
      </c>
      <c r="C13" s="12"/>
      <c r="D13" s="12"/>
      <c r="E13" s="12"/>
      <c r="F13" s="12"/>
      <c r="G13" s="12"/>
      <c r="H13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3" s="12"/>
      <c r="J13" t="str">
        <f>IF(Tabela8I44454647[[#This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4" s="12"/>
      <c r="J14" t="str">
        <f>IF(Tabela8I44454647[[#This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5" s="12"/>
      <c r="J15" t="str">
        <f>IF(Tabela8I44454647[[#This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6" s="12"/>
      <c r="J16" t="str">
        <f>IF(Tabela8I44454647[[#This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7" s="12"/>
      <c r="J17" t="str">
        <f>IF(Tabela8I44454647[[#This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8" s="12"/>
      <c r="J18" t="str">
        <f>IF(Tabela8I44454647[[#This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19" s="12"/>
      <c r="J19" t="str">
        <f>IF(Tabela8I44454647[[#This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0" s="12"/>
      <c r="J20" t="str">
        <f>IF(Tabela8I44454647[[#This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1" s="12"/>
      <c r="J21" t="str">
        <f>IF(Tabela8I44454647[[#This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2" s="12"/>
      <c r="J22" t="str">
        <f>IF(Tabela8I44454647[[#This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3" s="12"/>
      <c r="J23" t="str">
        <f>IF(Tabela8I44454647[[#This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4" s="12"/>
      <c r="J24" t="str">
        <f>IF(Tabela8I44454647[[#This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5" s="12"/>
      <c r="J25" t="str">
        <f>IF(Tabela8I44454647[[#This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6" s="12"/>
      <c r="J26" t="str">
        <f>IF(Tabela8I44454647[[#This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7" s="12"/>
      <c r="J27" t="str">
        <f>IF(Tabela8I44454647[[#This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8" s="12"/>
      <c r="J28" t="str">
        <f>IF(Tabela8I44454647[[#This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29" s="12"/>
      <c r="J29" t="str">
        <f>IF(Tabela8I44454647[[#This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0" s="12"/>
      <c r="J30" t="str">
        <f>IF(Tabela8I44454647[[#This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1" s="12"/>
      <c r="J31" t="str">
        <f>IF(Tabela8I44454647[[#This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2" s="12"/>
      <c r="J32" t="str">
        <f>IF(Tabela8I44454647[[#This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3" s="12"/>
      <c r="J33" t="str">
        <f>IF(Tabela8I44454647[[#This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4" s="12"/>
      <c r="J34" t="str">
        <f>IF(Tabela8I44454647[[#This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5" s="12"/>
      <c r="J35" t="str">
        <f>IF(Tabela8I44454647[[#This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6" s="12"/>
      <c r="J36" t="str">
        <f>IF(Tabela8I44454647[[#This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7" s="12"/>
      <c r="J37" t="str">
        <f>IF(Tabela8I44454647[[#This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8" s="12"/>
      <c r="J38" t="str">
        <f>IF(Tabela8I44454647[[#This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39" s="12"/>
      <c r="J39" t="str">
        <f>IF(Tabela8I44454647[[#This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0" s="12"/>
      <c r="J40" t="str">
        <f>IF(Tabela8I44454647[[#This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1" s="12"/>
      <c r="J41" t="str">
        <f>IF(Tabela8I44454647[[#This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2" s="12"/>
      <c r="J42" t="str">
        <f>IF(Tabela8I44454647[[#This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3" s="12"/>
      <c r="J43" t="str">
        <f>IF(Tabela8I44454647[[#This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4" s="12"/>
      <c r="J44" t="str">
        <f>IF(Tabela8I44454647[[#This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5" s="12"/>
      <c r="J45" t="str">
        <f>IF(Tabela8I44454647[[#This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IF(Tabela8I44454647[[#This Row],[EXAME]]="","",(IF(AND(Tabela8I44454647[[#This Row],[EXAME]]='Tabela de Preços'!$B$4,Tabela8I44454647[[#This Row],[CONVÊNIO]]="PARTICULAR"),'Tabela de Preços'!$C$4,IF(AND(Tabela8I44454647[[#This Row],[EXAME]]='Tabela de Preços'!$B$4,Tabela8I44454647[[#This Row],[CONVÊNIO]]&lt;&gt;"PARTICULAR"),'Tabela de Preços'!$E$4,IF(AND(Tabela8I44454647[[#This Row],[EXAME]]='Tabela de Preços'!$B$5,Tabela8I44454647[[#This Row],[CONVÊNIO]]="PARTICULAR"),'Tabela de Preços'!$C$5,IF(AND(Tabela8I44454647[[#This Row],[EXAME]]='Tabela de Preços'!$B$5,Tabela8I44454647[[#This Row],[CONVÊNIO]]&lt;&gt;"PARTICULAR"),'Tabela de Preços'!$E$5,IF(AND(Tabela8I44454647[[#This Row],[EXAME]]='Tabela de Preços'!$B$6,Tabela8I44454647[[#This Row],[CONVÊNIO]]="PARTICULAR"),'Tabela de Preços'!$C$6,IF(AND(Tabela8I44454647[[#This Row],[EXAME]]='Tabela de Preços'!$B$6,Tabela8I44454647[[#This Row],[CONVÊNIO]]&lt;&gt;"PARTICULAR"),'Tabela de Preços'!$E$6,IF(AND(Tabela8I44454647[[#This Row],[EXAME]]='Tabela de Preços'!$B$7,Tabela8I44454647[[#This Row],[CONVÊNIO]]="PARTICULAR"),'Tabela de Preços'!$C$7,IF(AND(Tabela8I44454647[[#This Row],[EXAME]]='Tabela de Preços'!$B$7,Tabela8I44454647[[#This Row],[CONVÊNIO]]&lt;&gt;"PARTICULAR"),'Tabela de Preços'!$E$7,IF(AND(Tabela8I44454647[[#This Row],[EXAME]]='Tabela de Preços'!$B$8,Tabela8I44454647[[#This Row],[CONVÊNIO]]="PARTICULAR"),'Tabela de Preços'!$C$8,IF(AND(Tabela8I44454647[[#This Row],[EXAME]]='Tabela de Preços'!$B$8,Tabela8I44454647[[#This Row],[CONVÊNIO]]&lt;&gt;"PARTICULAR"),'Tabela de Preços'!$E$8,IF(AND(Tabela8I44454647[[#This Row],[EXAME]]='Tabela de Preços'!$B$9,Tabela8I44454647[[#This Row],[CONVÊNIO]]="PARTICULAR"),'Tabela de Preços'!$C$9,IF(AND(Tabela8I44454647[[#This Row],[EXAME]]='Tabela de Preços'!$B$9,Tabela8I44454647[[#This Row],[CONVÊNIO]]&lt;&gt;"PARTICULAR"),'Tabela de Preços'!$E$9,IF(AND(Tabela8I44454647[[#This Row],[EXAME]]='Tabela de Preços'!$B$10,Tabela8I44454647[[#This Row],[CONVÊNIO]]="PARTICULAR"),'Tabela de Preços'!$C$10,IF(AND(Tabela8I44454647[[#This Row],[EXAME]]='Tabela de Preços'!$B$10,Tabela8I44454647[[#This Row],[CONVÊNIO]]&lt;&gt;"PARTICULAR"),'Tabela de Preços'!$E$10,IF(AND(Tabela8I44454647[[#This Row],[EXAME]]='Tabela de Preços'!$B$11,Tabela8I44454647[[#This Row],[CONVÊNIO]]="PARTICULAR"),'Tabela de Preços'!$C$11,IF(AND(Tabela8I44454647[[#This Row],[EXAME]]='Tabela de Preços'!$B$11,Tabela8I44454647[[#This Row],[CONVÊNIO]]&lt;&gt;"PARTICULAR"),'Tabela de Preços'!$E$11,IF(AND(Tabela8I44454647[[#This Row],[EXAME]]='Tabela de Preços'!$B$12,Tabela8I44454647[[#This Row],[CONVÊNIO]]="PARTICULAR"),'Tabela de Preços'!$C$12,IF(AND(Tabela8I44454647[[#This Row],[EXAME]]='Tabela de Preços'!$B$12,Tabela8I44454647[[#This Row],[CONVÊNIO]]&lt;&gt;"PARTICULAR"),'Tabela de Preços'!$E$12,IF(AND(Tabela8I44454647[[#This Row],[EXAME]]='Tabela de Preços'!$B$13,Tabela8I44454647[[#This Row],[CONVÊNIO]]="PARTICULAR"),'Tabela de Preços'!$C$13,IF(AND(Tabela8I44454647[[#This Row],[EXAME]]='Tabela de Preços'!$B$13,Tabela8I44454647[[#This Row],[CONVÊNIO]]&lt;&gt;"PARTICULAR"),'Tabela de Preços'!$E$13,IF(AND(Tabela8I44454647[[#This Row],[EXAME]]='Tabela de Preços'!$B$14,Tabela8I44454647[[#This Row],[CONVÊNIO]]="PARTICULAR"),'Tabela de Preços'!$C$14,IF(AND(Tabela8I44454647[[#This Row],[EXAME]]='Tabela de Preços'!$B$14,Tabela8I44454647[[#This Row],[CONVÊNIO]]&lt;&gt;"PARTICULAR"),'Tabela de Preços'!$E$14,IF(AND(Tabela8I44454647[[#This Row],[EXAME]]='Tabela de Preços'!$B$15,Tabela8I44454647[[#This Row],[CONVÊNIO]]="PARTICULAR"),'Tabela de Preços'!$C$15,IF(AND(Tabela8I44454647[[#This Row],[EXAME]]='Tabela de Preços'!$B$15,Tabela8I44454647[[#This Row],[CONVÊNIO]]&lt;&gt;"PARTICULAR"),'Tabela de Preços'!$E$15,IF(AND(Tabela8I44454647[[#This Row],[EXAME]]='Tabela de Preços'!$B$16,Tabela8I44454647[[#This Row],[CONVÊNIO]]="PARTICULAR"),'Tabela de Preços'!$C$16,IF(AND(Tabela8I44454647[[#This Row],[EXAME]]='Tabela de Preços'!$B$16,Tabela8I44454647[[#This Row],[CONVÊNIO]]&lt;&gt;"PARTICULAR"),'Tabela de Preços'!$E$16,IF(AND(Tabela8I44454647[[#This Row],[EXAME]]='Tabela de Preços'!$B$17,Tabela8I44454647[[#This Row],[CONVÊNIO]]="PARTICULAR"),'Tabela de Preços'!$C$17,IF(AND(Tabela8I44454647[[#This Row],[EXAME]]='Tabela de Preços'!$B$17,Tabela8I44454647[[#This Row],[CONVÊNIO]]&lt;&gt;"PARTICULAR"),'Tabela de Preços'!$E$17,IF(AND(Tabela8I44454647[[#This Row],[EXAME]]='Tabela de Preços'!$B$18,Tabela8I44454647[[#This Row],[CONVÊNIO]]="PARTICULAR"),'Tabela de Preços'!$C$18,IF(AND(Tabela8I44454647[[#This Row],[EXAME]]='Tabela de Preços'!$B$18,Tabela8I44454647[[#This Row],[CONVÊNIO]]&lt;&gt;"PARTICULAR"),'Tabela de Preços'!$E$18,IF(AND(Tabela8I44454647[[#This Row],[EXAME]]='Tabela de Preços'!$B$20,Tabela8I44454647[[#This Row],[CONVÊNIO]]="PARTICULAR"),'Tabela de Preços'!$C$20,IF(AND(Tabela8I44454647[[#This Row],[EXAME]]='Tabela de Preços'!$B$20,Tabela8I44454647[[#This Row],[CONVÊNIO]]&lt;&gt;"PARTICULAR"),'Tabela de Preços'!$E$20))))))))))))))))))))))))))))))))))</f>
        <v/>
      </c>
      <c r="I46" s="12"/>
      <c r="J46" t="str">
        <f>IF(Tabela8I44454647[[#This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SUBTOTAL(103,Tabela8I44454647[NOME])</f>
        <v>0</v>
      </c>
    </row>
  </sheetData>
  <sheetProtection sheet="1" objects="1" scenarios="1" sort="0" autoFilter="0"/>
  <conditionalFormatting sqref="L6:M16 L17 L18:M46">
    <cfRule type="containsText" dxfId="464" priority="1" operator="containsText" text="Não confirmado">
      <formula>NOT(ISERROR(SEARCH("Não confirmado",L6)))</formula>
    </cfRule>
    <cfRule type="containsText" dxfId="46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700-000001000000}">
      <formula1>"Sim"</formula1>
    </dataValidation>
    <dataValidation type="list" allowBlank="1" showInputMessage="1" showErrorMessage="1" sqref="L6:L46" xr:uid="{00000000-0002-0000-1700-000002000000}">
      <formula1>"Confirmado, Não confirmado"</formula1>
    </dataValidation>
    <dataValidation type="list" allowBlank="1" showInputMessage="1" showErrorMessage="1" sqref="M6:M16 M18:M46" xr:uid="{00000000-0002-0000-1700-000003000000}">
      <formula1>"Sim, Não"</formula1>
    </dataValidation>
    <dataValidation type="list" allowBlank="1" showInputMessage="1" showErrorMessage="1" sqref="I6:I46" xr:uid="{BC653E9C-50D6-47F5-99B0-6E2D33051CD0}">
      <formula1>"PAGO"</formula1>
    </dataValidation>
    <dataValidation type="list" allowBlank="1" showInputMessage="1" showErrorMessage="1" sqref="F6:F46" xr:uid="{80583504-87EB-48DD-AC45-F725CBA1F5B9}">
      <formula1>"UNIMED, PARTICULAR, FUSEX, AMOR SAÚDE, SUS, CORTESIA,TOPSAÚDE,PAX,"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7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7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4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45111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6" s="12"/>
      <c r="J6" t="str">
        <f>IF(Tabela8I4445[[#This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7" s="12"/>
      <c r="J7" t="str">
        <f>IF(Tabela8I4445[[#This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8" s="12"/>
      <c r="J8" t="str">
        <f>IF(Tabela8I4445[[#This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9" s="12"/>
      <c r="J9" t="str">
        <f>IF(Tabela8I4445[[#This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0" s="12"/>
      <c r="J10" t="str">
        <f>IF(Tabela8I4445[[#This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1" s="12"/>
      <c r="J11" t="str">
        <f>IF(Tabela8I4445[[#This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2" s="12"/>
      <c r="J12" t="str">
        <f>IF(Tabela8I4445[[#This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3" s="12"/>
      <c r="J13" t="str">
        <f>IF(Tabela8I4445[[#This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4" s="12"/>
      <c r="J14" t="str">
        <f>IF(Tabela8I4445[[#This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5" s="12"/>
      <c r="J15" t="str">
        <f>IF(Tabela8I4445[[#This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6" s="12"/>
      <c r="J16" t="str">
        <f>IF(Tabela8I4445[[#This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7" s="12"/>
      <c r="J17" t="str">
        <f>IF(Tabela8I4445[[#This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8" s="12"/>
      <c r="J18" t="str">
        <f>IF(Tabela8I4445[[#This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19" s="12"/>
      <c r="J19" t="str">
        <f>IF(Tabela8I4445[[#This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0" s="12"/>
      <c r="J20" t="str">
        <f>IF(Tabela8I4445[[#This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1" s="12"/>
      <c r="J21" t="str">
        <f>IF(Tabela8I4445[[#This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2" s="12"/>
      <c r="J22" t="str">
        <f>IF(Tabela8I4445[[#This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3" s="12"/>
      <c r="J23" t="str">
        <f>IF(Tabela8I4445[[#This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4" s="12"/>
      <c r="J24" t="str">
        <f>IF(Tabela8I4445[[#This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5" s="12"/>
      <c r="J25" t="str">
        <f>IF(Tabela8I4445[[#This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6" s="12"/>
      <c r="J26" t="str">
        <f>IF(Tabela8I4445[[#This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7" s="12"/>
      <c r="J27" t="str">
        <f>IF(Tabela8I4445[[#This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8" s="12"/>
      <c r="J28" t="str">
        <f>IF(Tabela8I4445[[#This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29" s="12"/>
      <c r="J29" t="str">
        <f>IF(Tabela8I4445[[#This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0" s="12"/>
      <c r="J30" t="str">
        <f>IF(Tabela8I4445[[#This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1" s="12"/>
      <c r="J31" t="str">
        <f>IF(Tabela8I4445[[#This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2" s="12"/>
      <c r="J32" t="str">
        <f>IF(Tabela8I4445[[#This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3" s="12"/>
      <c r="J33" t="str">
        <f>IF(Tabela8I4445[[#This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4" s="12"/>
      <c r="J34" t="str">
        <f>IF(Tabela8I4445[[#This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5" s="12"/>
      <c r="J35" t="str">
        <f>IF(Tabela8I4445[[#This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6" s="12"/>
      <c r="J36" t="str">
        <f>IF(Tabela8I4445[[#This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7" s="12"/>
      <c r="J37" t="str">
        <f>IF(Tabela8I4445[[#This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8" s="12"/>
      <c r="J38" t="str">
        <f>IF(Tabela8I4445[[#This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39" s="12"/>
      <c r="J39" t="str">
        <f>IF(Tabela8I4445[[#This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0" s="12"/>
      <c r="J40" t="str">
        <f>IF(Tabela8I4445[[#This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1" s="12"/>
      <c r="J41" t="str">
        <f>IF(Tabela8I4445[[#This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2" s="12"/>
      <c r="J42" t="str">
        <f>IF(Tabela8I4445[[#This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3" s="12"/>
      <c r="J43" t="str">
        <f>IF(Tabela8I4445[[#This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4" s="12"/>
      <c r="J44" t="str">
        <f>IF(Tabela8I4445[[#This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5" s="12"/>
      <c r="J45" t="str">
        <f>IF(Tabela8I4445[[#This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IF(Tabela8I4445[[#This Row],[EXAME]]="","",(IF(AND(Tabela8I4445[[#This Row],[EXAME]]='Tabela de Preços'!$B$4,Tabela8I4445[[#This Row],[CONVÊNIO]]="PARTICULAR"),'Tabela de Preços'!$C$4,IF(AND(Tabela8I4445[[#This Row],[EXAME]]='Tabela de Preços'!$B$4,Tabela8I4445[[#This Row],[CONVÊNIO]]&lt;&gt;"PARTICULAR"),'Tabela de Preços'!$E$4,IF(AND(Tabela8I4445[[#This Row],[EXAME]]='Tabela de Preços'!$B$5,Tabela8I4445[[#This Row],[CONVÊNIO]]="PARTICULAR"),'Tabela de Preços'!$C$5,IF(AND(Tabela8I4445[[#This Row],[EXAME]]='Tabela de Preços'!$B$5,Tabela8I4445[[#This Row],[CONVÊNIO]]&lt;&gt;"PARTICULAR"),'Tabela de Preços'!$E$5,IF(AND(Tabela8I4445[[#This Row],[EXAME]]='Tabela de Preços'!$B$6,Tabela8I4445[[#This Row],[CONVÊNIO]]="PARTICULAR"),'Tabela de Preços'!$C$6,IF(AND(Tabela8I4445[[#This Row],[EXAME]]='Tabela de Preços'!$B$6,Tabela8I4445[[#This Row],[CONVÊNIO]]&lt;&gt;"PARTICULAR"),'Tabela de Preços'!$E$6,IF(AND(Tabela8I4445[[#This Row],[EXAME]]='Tabela de Preços'!$B$7,Tabela8I4445[[#This Row],[CONVÊNIO]]="PARTICULAR"),'Tabela de Preços'!$C$7,IF(AND(Tabela8I4445[[#This Row],[EXAME]]='Tabela de Preços'!$B$7,Tabela8I4445[[#This Row],[CONVÊNIO]]&lt;&gt;"PARTICULAR"),'Tabela de Preços'!$E$7,IF(AND(Tabela8I4445[[#This Row],[EXAME]]='Tabela de Preços'!$B$8,Tabela8I4445[[#This Row],[CONVÊNIO]]="PARTICULAR"),'Tabela de Preços'!$C$8,IF(AND(Tabela8I4445[[#This Row],[EXAME]]='Tabela de Preços'!$B$8,Tabela8I4445[[#This Row],[CONVÊNIO]]&lt;&gt;"PARTICULAR"),'Tabela de Preços'!$E$8,IF(AND(Tabela8I4445[[#This Row],[EXAME]]='Tabela de Preços'!$B$9,Tabela8I4445[[#This Row],[CONVÊNIO]]="PARTICULAR"),'Tabela de Preços'!$C$9,IF(AND(Tabela8I4445[[#This Row],[EXAME]]='Tabela de Preços'!$B$9,Tabela8I4445[[#This Row],[CONVÊNIO]]&lt;&gt;"PARTICULAR"),'Tabela de Preços'!$E$9,IF(AND(Tabela8I4445[[#This Row],[EXAME]]='Tabela de Preços'!$B$10,Tabela8I4445[[#This Row],[CONVÊNIO]]="PARTICULAR"),'Tabela de Preços'!$C$10,IF(AND(Tabela8I4445[[#This Row],[EXAME]]='Tabela de Preços'!$B$10,Tabela8I4445[[#This Row],[CONVÊNIO]]&lt;&gt;"PARTICULAR"),'Tabela de Preços'!$E$10,IF(AND(Tabela8I4445[[#This Row],[EXAME]]='Tabela de Preços'!$B$11,Tabela8I4445[[#This Row],[CONVÊNIO]]="PARTICULAR"),'Tabela de Preços'!$C$11,IF(AND(Tabela8I4445[[#This Row],[EXAME]]='Tabela de Preços'!$B$11,Tabela8I4445[[#This Row],[CONVÊNIO]]&lt;&gt;"PARTICULAR"),'Tabela de Preços'!$E$11,IF(AND(Tabela8I4445[[#This Row],[EXAME]]='Tabela de Preços'!$B$12,Tabela8I4445[[#This Row],[CONVÊNIO]]="PARTICULAR"),'Tabela de Preços'!$C$12,IF(AND(Tabela8I4445[[#This Row],[EXAME]]='Tabela de Preços'!$B$12,Tabela8I4445[[#This Row],[CONVÊNIO]]&lt;&gt;"PARTICULAR"),'Tabela de Preços'!$E$12,IF(AND(Tabela8I4445[[#This Row],[EXAME]]='Tabela de Preços'!$B$13,Tabela8I4445[[#This Row],[CONVÊNIO]]="PARTICULAR"),'Tabela de Preços'!$C$13,IF(AND(Tabela8I4445[[#This Row],[EXAME]]='Tabela de Preços'!$B$13,Tabela8I4445[[#This Row],[CONVÊNIO]]&lt;&gt;"PARTICULAR"),'Tabela de Preços'!$E$13,IF(AND(Tabela8I4445[[#This Row],[EXAME]]='Tabela de Preços'!$B$14,Tabela8I4445[[#This Row],[CONVÊNIO]]="PARTICULAR"),'Tabela de Preços'!$C$14,IF(AND(Tabela8I4445[[#This Row],[EXAME]]='Tabela de Preços'!$B$14,Tabela8I4445[[#This Row],[CONVÊNIO]]&lt;&gt;"PARTICULAR"),'Tabela de Preços'!$E$14,IF(AND(Tabela8I4445[[#This Row],[EXAME]]='Tabela de Preços'!$B$15,Tabela8I4445[[#This Row],[CONVÊNIO]]="PARTICULAR"),'Tabela de Preços'!$C$15,IF(AND(Tabela8I4445[[#This Row],[EXAME]]='Tabela de Preços'!$B$15,Tabela8I4445[[#This Row],[CONVÊNIO]]&lt;&gt;"PARTICULAR"),'Tabela de Preços'!$E$15,IF(AND(Tabela8I4445[[#This Row],[EXAME]]='Tabela de Preços'!$B$16,Tabela8I4445[[#This Row],[CONVÊNIO]]="PARTICULAR"),'Tabela de Preços'!$C$16,IF(AND(Tabela8I4445[[#This Row],[EXAME]]='Tabela de Preços'!$B$16,Tabela8I4445[[#This Row],[CONVÊNIO]]&lt;&gt;"PARTICULAR"),'Tabela de Preços'!$E$16,IF(AND(Tabela8I4445[[#This Row],[EXAME]]='Tabela de Preços'!$B$17,Tabela8I4445[[#This Row],[CONVÊNIO]]="PARTICULAR"),'Tabela de Preços'!$C$17,IF(AND(Tabela8I4445[[#This Row],[EXAME]]='Tabela de Preços'!$B$17,Tabela8I4445[[#This Row],[CONVÊNIO]]&lt;&gt;"PARTICULAR"),'Tabela de Preços'!$E$17,IF(AND(Tabela8I4445[[#This Row],[EXAME]]='Tabela de Preços'!$B$18,Tabela8I4445[[#This Row],[CONVÊNIO]]="PARTICULAR"),'Tabela de Preços'!$C$18,IF(AND(Tabela8I4445[[#This Row],[EXAME]]='Tabela de Preços'!$B$18,Tabela8I4445[[#This Row],[CONVÊNIO]]&lt;&gt;"PARTICULAR"),'Tabela de Preços'!$E$18,IF(AND(Tabela8I4445[[#This Row],[EXAME]]='Tabela de Preços'!$B$20,Tabela8I4445[[#This Row],[CONVÊNIO]]="PARTICULAR"),'Tabela de Preços'!$C$20,IF(AND(Tabela8I4445[[#This Row],[EXAME]]='Tabela de Preços'!$B$20,Tabela8I4445[[#This Row],[CONVÊNIO]]&lt;&gt;"PARTICULAR"),'Tabela de Preços'!$E$20))))))))))))))))))))))))))))))))))</f>
        <v/>
      </c>
      <c r="I46" s="12"/>
      <c r="J46" t="str">
        <f>IF(Tabela8I4445[[#This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SUBTOTAL(103,Tabela8I4445[NOME])</f>
        <v>0</v>
      </c>
      <c r="H47" s="34"/>
    </row>
  </sheetData>
  <sheetProtection sheet="1" objects="1" scenarios="1" sort="0" autoFilter="0"/>
  <conditionalFormatting sqref="L6:M35 M36 L37:M46">
    <cfRule type="containsText" dxfId="462" priority="1" operator="containsText" text="Não confirmado">
      <formula>NOT(ISERROR(SEARCH("Não confirmado",L6)))</formula>
    </cfRule>
    <cfRule type="containsText" dxfId="46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00000000-0002-0000-1800-000000000000}">
      <formula1>"UNIMED, PARTICULAR, FUSEX, AMOR SAÚDE, SUS, CORTESIA,TOPSAÚDE,PAX,"</formula1>
    </dataValidation>
    <dataValidation type="list" allowBlank="1" showInputMessage="1" showErrorMessage="1" sqref="N6:N44" xr:uid="{00000000-0002-0000-1800-000001000000}">
      <formula1>"Sim"</formula1>
    </dataValidation>
    <dataValidation type="list" allowBlank="1" showInputMessage="1" showErrorMessage="1" sqref="M6:M46" xr:uid="{00000000-0002-0000-1800-000002000000}">
      <formula1>"Sim, Não"</formula1>
    </dataValidation>
    <dataValidation type="list" allowBlank="1" showInputMessage="1" showErrorMessage="1" sqref="L37:L46 L6:L35" xr:uid="{00000000-0002-0000-1800-000003000000}">
      <formula1>"Confirmado, Não confirmado"</formula1>
    </dataValidation>
    <dataValidation type="list" allowBlank="1" showInputMessage="1" showErrorMessage="1" sqref="I6:I46" xr:uid="{C8B17920-4332-47DD-91B0-DEF641BB15A6}">
      <formula1>"PAGO"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8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8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1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F6" sqref="F6"/>
      <selection pane="topRight" activeCell="F6" sqref="F6"/>
      <selection pane="bottomLeft" activeCell="F6" sqref="F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5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45112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6" s="12"/>
      <c r="J6" t="str">
        <f>IF(Tabela8I444546[[#This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7" s="12"/>
      <c r="J7" t="str">
        <f>IF(Tabela8I444546[[#This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8" s="12"/>
      <c r="J8" t="str">
        <f>IF(Tabela8I444546[[#This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9" s="12"/>
      <c r="J9" t="str">
        <f>IF(Tabela8I444546[[#This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0" s="12"/>
      <c r="J10" t="str">
        <f>IF(Tabela8I444546[[#This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1" s="12"/>
      <c r="J11" t="str">
        <f>IF(Tabela8I444546[[#This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2" s="12"/>
      <c r="J12" t="str">
        <f>IF(Tabela8I444546[[#This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3" s="12"/>
      <c r="J13" t="str">
        <f>IF(Tabela8I444546[[#This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4" s="12"/>
      <c r="J14" t="str">
        <f>IF(Tabela8I444546[[#This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5" s="12"/>
      <c r="J15" t="str">
        <f>IF(Tabela8I444546[[#This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6" s="12"/>
      <c r="J16" t="str">
        <f>IF(Tabela8I444546[[#This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7" s="12"/>
      <c r="J17" t="str">
        <f>IF(Tabela8I444546[[#This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8" s="12"/>
      <c r="J18" t="str">
        <f>IF(Tabela8I444546[[#This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19" s="12"/>
      <c r="J19" t="str">
        <f>IF(Tabela8I444546[[#This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0" s="12"/>
      <c r="J20" t="str">
        <f>IF(Tabela8I444546[[#This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1" s="12"/>
      <c r="J21" t="str">
        <f>IF(Tabela8I444546[[#This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2" s="12"/>
      <c r="J22" t="str">
        <f>IF(Tabela8I444546[[#This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3" s="12"/>
      <c r="J23" t="str">
        <f>IF(Tabela8I444546[[#This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4" s="12"/>
      <c r="J24" t="str">
        <f>IF(Tabela8I444546[[#This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5" s="12"/>
      <c r="J25" t="str">
        <f>IF(Tabela8I444546[[#This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6" s="12"/>
      <c r="J26" t="str">
        <f>IF(Tabela8I444546[[#This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7" s="12"/>
      <c r="J27" t="str">
        <f>IF(Tabela8I444546[[#This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8" s="12"/>
      <c r="J28" t="str">
        <f>IF(Tabela8I444546[[#This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29" s="12"/>
      <c r="J29" t="str">
        <f>IF(Tabela8I444546[[#This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0" s="12"/>
      <c r="J30" t="str">
        <f>IF(Tabela8I444546[[#This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1" s="12"/>
      <c r="J31" t="str">
        <f>IF(Tabela8I444546[[#This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2" s="12"/>
      <c r="J32" t="str">
        <f>IF(Tabela8I444546[[#This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3" s="12"/>
      <c r="J33" t="str">
        <f>IF(Tabela8I444546[[#This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4" s="12"/>
      <c r="J34" t="str">
        <f>IF(Tabela8I444546[[#This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5" s="12"/>
      <c r="J35" t="str">
        <f>IF(Tabela8I444546[[#This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6" s="12"/>
      <c r="J36" t="str">
        <f>IF(Tabela8I444546[[#This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7" s="12"/>
      <c r="J37" t="str">
        <f>IF(Tabela8I444546[[#This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8" s="12"/>
      <c r="J38" t="str">
        <f>IF(Tabela8I444546[[#This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39" s="12"/>
      <c r="J39" t="str">
        <f>IF(Tabela8I444546[[#This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0" s="12"/>
      <c r="J40" t="str">
        <f>IF(Tabela8I444546[[#This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1" s="12"/>
      <c r="J41" t="str">
        <f>IF(Tabela8I444546[[#This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2" s="12"/>
      <c r="J42" t="str">
        <f>IF(Tabela8I444546[[#This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3" s="12"/>
      <c r="J43" t="str">
        <f>IF(Tabela8I444546[[#This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4" s="12"/>
      <c r="J44" t="str">
        <f>IF(Tabela8I444546[[#This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5" s="12"/>
      <c r="J45" t="str">
        <f>IF(Tabela8I444546[[#This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IF(Tabela8I444546[[#This Row],[EXAME]]="","",(IF(AND(Tabela8I444546[[#This Row],[EXAME]]='Tabela de Preços'!$B$4,Tabela8I444546[[#This Row],[CONVÊNIO]]="PARTICULAR"),'Tabela de Preços'!$C$4,IF(AND(Tabela8I444546[[#This Row],[EXAME]]='Tabela de Preços'!$B$4,Tabela8I444546[[#This Row],[CONVÊNIO]]&lt;&gt;"PARTICULAR"),'Tabela de Preços'!$E$4,IF(AND(Tabela8I444546[[#This Row],[EXAME]]='Tabela de Preços'!$B$5,Tabela8I444546[[#This Row],[CONVÊNIO]]="PARTICULAR"),'Tabela de Preços'!$C$5,IF(AND(Tabela8I444546[[#This Row],[EXAME]]='Tabela de Preços'!$B$5,Tabela8I444546[[#This Row],[CONVÊNIO]]&lt;&gt;"PARTICULAR"),'Tabela de Preços'!$E$5,IF(AND(Tabela8I444546[[#This Row],[EXAME]]='Tabela de Preços'!$B$6,Tabela8I444546[[#This Row],[CONVÊNIO]]="PARTICULAR"),'Tabela de Preços'!$C$6,IF(AND(Tabela8I444546[[#This Row],[EXAME]]='Tabela de Preços'!$B$6,Tabela8I444546[[#This Row],[CONVÊNIO]]&lt;&gt;"PARTICULAR"),'Tabela de Preços'!$E$6,IF(AND(Tabela8I444546[[#This Row],[EXAME]]='Tabela de Preços'!$B$7,Tabela8I444546[[#This Row],[CONVÊNIO]]="PARTICULAR"),'Tabela de Preços'!$C$7,IF(AND(Tabela8I444546[[#This Row],[EXAME]]='Tabela de Preços'!$B$7,Tabela8I444546[[#This Row],[CONVÊNIO]]&lt;&gt;"PARTICULAR"),'Tabela de Preços'!$E$7,IF(AND(Tabela8I444546[[#This Row],[EXAME]]='Tabela de Preços'!$B$8,Tabela8I444546[[#This Row],[CONVÊNIO]]="PARTICULAR"),'Tabela de Preços'!$C$8,IF(AND(Tabela8I444546[[#This Row],[EXAME]]='Tabela de Preços'!$B$8,Tabela8I444546[[#This Row],[CONVÊNIO]]&lt;&gt;"PARTICULAR"),'Tabela de Preços'!$E$8,IF(AND(Tabela8I444546[[#This Row],[EXAME]]='Tabela de Preços'!$B$9,Tabela8I444546[[#This Row],[CONVÊNIO]]="PARTICULAR"),'Tabela de Preços'!$C$9,IF(AND(Tabela8I444546[[#This Row],[EXAME]]='Tabela de Preços'!$B$9,Tabela8I444546[[#This Row],[CONVÊNIO]]&lt;&gt;"PARTICULAR"),'Tabela de Preços'!$E$9,IF(AND(Tabela8I444546[[#This Row],[EXAME]]='Tabela de Preços'!$B$10,Tabela8I444546[[#This Row],[CONVÊNIO]]="PARTICULAR"),'Tabela de Preços'!$C$10,IF(AND(Tabela8I444546[[#This Row],[EXAME]]='Tabela de Preços'!$B$10,Tabela8I444546[[#This Row],[CONVÊNIO]]&lt;&gt;"PARTICULAR"),'Tabela de Preços'!$E$10,IF(AND(Tabela8I444546[[#This Row],[EXAME]]='Tabela de Preços'!$B$11,Tabela8I444546[[#This Row],[CONVÊNIO]]="PARTICULAR"),'Tabela de Preços'!$C$11,IF(AND(Tabela8I444546[[#This Row],[EXAME]]='Tabela de Preços'!$B$11,Tabela8I444546[[#This Row],[CONVÊNIO]]&lt;&gt;"PARTICULAR"),'Tabela de Preços'!$E$11,IF(AND(Tabela8I444546[[#This Row],[EXAME]]='Tabela de Preços'!$B$12,Tabela8I444546[[#This Row],[CONVÊNIO]]="PARTICULAR"),'Tabela de Preços'!$C$12,IF(AND(Tabela8I444546[[#This Row],[EXAME]]='Tabela de Preços'!$B$12,Tabela8I444546[[#This Row],[CONVÊNIO]]&lt;&gt;"PARTICULAR"),'Tabela de Preços'!$E$12,IF(AND(Tabela8I444546[[#This Row],[EXAME]]='Tabela de Preços'!$B$13,Tabela8I444546[[#This Row],[CONVÊNIO]]="PARTICULAR"),'Tabela de Preços'!$C$13,IF(AND(Tabela8I444546[[#This Row],[EXAME]]='Tabela de Preços'!$B$13,Tabela8I444546[[#This Row],[CONVÊNIO]]&lt;&gt;"PARTICULAR"),'Tabela de Preços'!$E$13,IF(AND(Tabela8I444546[[#This Row],[EXAME]]='Tabela de Preços'!$B$14,Tabela8I444546[[#This Row],[CONVÊNIO]]="PARTICULAR"),'Tabela de Preços'!$C$14,IF(AND(Tabela8I444546[[#This Row],[EXAME]]='Tabela de Preços'!$B$14,Tabela8I444546[[#This Row],[CONVÊNIO]]&lt;&gt;"PARTICULAR"),'Tabela de Preços'!$E$14,IF(AND(Tabela8I444546[[#This Row],[EXAME]]='Tabela de Preços'!$B$15,Tabela8I444546[[#This Row],[CONVÊNIO]]="PARTICULAR"),'Tabela de Preços'!$C$15,IF(AND(Tabela8I444546[[#This Row],[EXAME]]='Tabela de Preços'!$B$15,Tabela8I444546[[#This Row],[CONVÊNIO]]&lt;&gt;"PARTICULAR"),'Tabela de Preços'!$E$15,IF(AND(Tabela8I444546[[#This Row],[EXAME]]='Tabela de Preços'!$B$16,Tabela8I444546[[#This Row],[CONVÊNIO]]="PARTICULAR"),'Tabela de Preços'!$C$16,IF(AND(Tabela8I444546[[#This Row],[EXAME]]='Tabela de Preços'!$B$16,Tabela8I444546[[#This Row],[CONVÊNIO]]&lt;&gt;"PARTICULAR"),'Tabela de Preços'!$E$16,IF(AND(Tabela8I444546[[#This Row],[EXAME]]='Tabela de Preços'!$B$17,Tabela8I444546[[#This Row],[CONVÊNIO]]="PARTICULAR"),'Tabela de Preços'!$C$17,IF(AND(Tabela8I444546[[#This Row],[EXAME]]='Tabela de Preços'!$B$17,Tabela8I444546[[#This Row],[CONVÊNIO]]&lt;&gt;"PARTICULAR"),'Tabela de Preços'!$E$17,IF(AND(Tabela8I444546[[#This Row],[EXAME]]='Tabela de Preços'!$B$18,Tabela8I444546[[#This Row],[CONVÊNIO]]="PARTICULAR"),'Tabela de Preços'!$C$18,IF(AND(Tabela8I444546[[#This Row],[EXAME]]='Tabela de Preços'!$B$18,Tabela8I444546[[#This Row],[CONVÊNIO]]&lt;&gt;"PARTICULAR"),'Tabela de Preços'!$E$18,IF(AND(Tabela8I444546[[#This Row],[EXAME]]='Tabela de Preços'!$B$20,Tabela8I444546[[#This Row],[CONVÊNIO]]="PARTICULAR"),'Tabela de Preços'!$C$20,IF(AND(Tabela8I444546[[#This Row],[EXAME]]='Tabela de Preços'!$B$20,Tabela8I444546[[#This Row],[CONVÊNIO]]&lt;&gt;"PARTICULAR"),'Tabela de Preços'!$E$20))))))))))))))))))))))))))))))))))</f>
        <v/>
      </c>
      <c r="I46" s="12"/>
      <c r="J46" t="str">
        <f>IF(Tabela8I444546[[#This Row],[EXAME]]&lt;&gt;"","Dra. Ilca","")</f>
        <v/>
      </c>
      <c r="K46" s="12"/>
      <c r="L46" s="12"/>
      <c r="M46" s="12"/>
      <c r="N46" s="12"/>
    </row>
    <row r="47" spans="2:14" x14ac:dyDescent="0.25">
      <c r="H47" s="34"/>
    </row>
  </sheetData>
  <sheetProtection sheet="1" objects="1" scenarios="1" sort="0" autoFilter="0"/>
  <conditionalFormatting sqref="L6:M46">
    <cfRule type="containsText" dxfId="460" priority="1" operator="containsText" text="Não confirmado">
      <formula>NOT(ISERROR(SEARCH("Não confirmado",L6)))</formula>
    </cfRule>
    <cfRule type="containsText" dxfId="45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900-000000000000}">
      <formula1>"Sim, Não"</formula1>
    </dataValidation>
    <dataValidation type="list" allowBlank="1" showInputMessage="1" showErrorMessage="1" sqref="L6:L46" xr:uid="{00000000-0002-0000-1900-000001000000}">
      <formula1>"Confirmado, Não confirmado"</formula1>
    </dataValidation>
    <dataValidation type="list" allowBlank="1" showInputMessage="1" showErrorMessage="1" sqref="N6:N44" xr:uid="{00000000-0002-0000-1900-000002000000}">
      <formula1>"Sim"</formula1>
    </dataValidation>
    <dataValidation type="list" allowBlank="1" showInputMessage="1" showErrorMessage="1" sqref="I6:I46" xr:uid="{B144DFBE-571B-466B-AF9D-C02195BC1CA0}">
      <formula1>"PAGO"</formula1>
    </dataValidation>
    <dataValidation type="list" allowBlank="1" showInputMessage="1" showErrorMessage="1" sqref="F6:F46" xr:uid="{E00F66BA-0E29-4F35-8E11-4CDC4C2CF2A9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9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9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1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F6" sqref="F6"/>
      <selection pane="topRight" activeCell="F6" sqref="F6"/>
      <selection pane="bottomLeft" activeCell="F6" sqref="F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6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45113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6" s="12"/>
      <c r="J6" t="str">
        <f>IF(Tabela8I4445464748[[#This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7" s="12"/>
      <c r="J7" t="str">
        <f>IF(Tabela8I4445464748[[#This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8" s="12"/>
      <c r="J8" t="str">
        <f>IF(Tabela8I4445464748[[#This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9" s="12"/>
      <c r="J9" t="str">
        <f>IF(Tabela8I4445464748[[#This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0" s="12"/>
      <c r="J10" t="str">
        <f>IF(Tabela8I4445464748[[#This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1" s="12"/>
      <c r="J11" t="str">
        <f>IF(Tabela8I4445464748[[#This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2" s="12"/>
      <c r="J12" t="str">
        <f>IF(Tabela8I4445464748[[#This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3" s="12"/>
      <c r="J13" t="str">
        <f>IF(Tabela8I4445464748[[#This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4" s="12"/>
      <c r="J14" t="str">
        <f>IF(Tabela8I4445464748[[#This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5" s="12"/>
      <c r="J15" t="str">
        <f>IF(Tabela8I4445464748[[#This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6" s="12"/>
      <c r="J16" t="str">
        <f>IF(Tabela8I4445464748[[#This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7" s="12"/>
      <c r="J17" t="str">
        <f>IF(Tabela8I4445464748[[#This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8" s="12"/>
      <c r="J18" t="str">
        <f>IF(Tabela8I4445464748[[#This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19" s="12"/>
      <c r="J19" t="str">
        <f>IF(Tabela8I4445464748[[#This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0" s="12"/>
      <c r="J20" t="str">
        <f>IF(Tabela8I4445464748[[#This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1" s="12"/>
      <c r="J21" t="str">
        <f>IF(Tabela8I4445464748[[#This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2" s="12"/>
      <c r="J22" t="str">
        <f>IF(Tabela8I4445464748[[#This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3" s="12"/>
      <c r="J23" t="str">
        <f>IF(Tabela8I4445464748[[#This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4" s="12"/>
      <c r="J24" t="str">
        <f>IF(Tabela8I4445464748[[#This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5" s="12"/>
      <c r="J25" t="str">
        <f>IF(Tabela8I4445464748[[#This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6" s="12"/>
      <c r="J26" t="str">
        <f>IF(Tabela8I4445464748[[#This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7" s="12"/>
      <c r="J27" t="str">
        <f>IF(Tabela8I4445464748[[#This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8" s="12"/>
      <c r="J28" t="str">
        <f>IF(Tabela8I4445464748[[#This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29" s="12"/>
      <c r="J29" t="str">
        <f>IF(Tabela8I4445464748[[#This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0" s="12"/>
      <c r="J30" t="str">
        <f>IF(Tabela8I4445464748[[#This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1" s="12"/>
      <c r="J31" t="str">
        <f>IF(Tabela8I4445464748[[#This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2" s="12"/>
      <c r="J32" t="str">
        <f>IF(Tabela8I4445464748[[#This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3" s="12"/>
      <c r="J33" t="str">
        <f>IF(Tabela8I4445464748[[#This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4" s="12"/>
      <c r="J34" t="str">
        <f>IF(Tabela8I4445464748[[#This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5" s="12"/>
      <c r="J35" t="str">
        <f>IF(Tabela8I4445464748[[#This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6" s="12"/>
      <c r="J36" t="str">
        <f>IF(Tabela8I4445464748[[#This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7" s="12"/>
      <c r="J37" t="str">
        <f>IF(Tabela8I4445464748[[#This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8" s="12"/>
      <c r="J38" t="str">
        <f>IF(Tabela8I4445464748[[#This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39" s="12"/>
      <c r="J39" t="str">
        <f>IF(Tabela8I4445464748[[#This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0" s="12"/>
      <c r="J40" t="str">
        <f>IF(Tabela8I4445464748[[#This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1" s="12"/>
      <c r="J41" t="str">
        <f>IF(Tabela8I4445464748[[#This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2" s="12"/>
      <c r="J42" t="str">
        <f>IF(Tabela8I4445464748[[#This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3" s="12"/>
      <c r="J43" t="str">
        <f>IF(Tabela8I4445464748[[#This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4" s="12"/>
      <c r="J44" t="str">
        <f>IF(Tabela8I4445464748[[#This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5" s="12"/>
      <c r="J45" t="str">
        <f>IF(Tabela8I4445464748[[#This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IF(Tabela8I4445464748[[#This Row],[EXAME]]="","",(IF(AND(Tabela8I4445464748[[#This Row],[EXAME]]='Tabela de Preços'!$B$4,Tabela8I4445464748[[#This Row],[CONVÊNIO]]="PARTICULAR"),'Tabela de Preços'!$C$4,IF(AND(Tabela8I4445464748[[#This Row],[EXAME]]='Tabela de Preços'!$B$4,Tabela8I4445464748[[#This Row],[CONVÊNIO]]&lt;&gt;"PARTICULAR"),'Tabela de Preços'!$E$4,IF(AND(Tabela8I4445464748[[#This Row],[EXAME]]='Tabela de Preços'!$B$5,Tabela8I4445464748[[#This Row],[CONVÊNIO]]="PARTICULAR"),'Tabela de Preços'!$C$5,IF(AND(Tabela8I4445464748[[#This Row],[EXAME]]='Tabela de Preços'!$B$5,Tabela8I4445464748[[#This Row],[CONVÊNIO]]&lt;&gt;"PARTICULAR"),'Tabela de Preços'!$E$5,IF(AND(Tabela8I4445464748[[#This Row],[EXAME]]='Tabela de Preços'!$B$6,Tabela8I4445464748[[#This Row],[CONVÊNIO]]="PARTICULAR"),'Tabela de Preços'!$C$6,IF(AND(Tabela8I4445464748[[#This Row],[EXAME]]='Tabela de Preços'!$B$6,Tabela8I4445464748[[#This Row],[CONVÊNIO]]&lt;&gt;"PARTICULAR"),'Tabela de Preços'!$E$6,IF(AND(Tabela8I4445464748[[#This Row],[EXAME]]='Tabela de Preços'!$B$7,Tabela8I4445464748[[#This Row],[CONVÊNIO]]="PARTICULAR"),'Tabela de Preços'!$C$7,IF(AND(Tabela8I4445464748[[#This Row],[EXAME]]='Tabela de Preços'!$B$7,Tabela8I4445464748[[#This Row],[CONVÊNIO]]&lt;&gt;"PARTICULAR"),'Tabela de Preços'!$E$7,IF(AND(Tabela8I4445464748[[#This Row],[EXAME]]='Tabela de Preços'!$B$8,Tabela8I4445464748[[#This Row],[CONVÊNIO]]="PARTICULAR"),'Tabela de Preços'!$C$8,IF(AND(Tabela8I4445464748[[#This Row],[EXAME]]='Tabela de Preços'!$B$8,Tabela8I4445464748[[#This Row],[CONVÊNIO]]&lt;&gt;"PARTICULAR"),'Tabela de Preços'!$E$8,IF(AND(Tabela8I4445464748[[#This Row],[EXAME]]='Tabela de Preços'!$B$9,Tabela8I4445464748[[#This Row],[CONVÊNIO]]="PARTICULAR"),'Tabela de Preços'!$C$9,IF(AND(Tabela8I4445464748[[#This Row],[EXAME]]='Tabela de Preços'!$B$9,Tabela8I4445464748[[#This Row],[CONVÊNIO]]&lt;&gt;"PARTICULAR"),'Tabela de Preços'!$E$9,IF(AND(Tabela8I4445464748[[#This Row],[EXAME]]='Tabela de Preços'!$B$10,Tabela8I4445464748[[#This Row],[CONVÊNIO]]="PARTICULAR"),'Tabela de Preços'!$C$10,IF(AND(Tabela8I4445464748[[#This Row],[EXAME]]='Tabela de Preços'!$B$10,Tabela8I4445464748[[#This Row],[CONVÊNIO]]&lt;&gt;"PARTICULAR"),'Tabela de Preços'!$E$10,IF(AND(Tabela8I4445464748[[#This Row],[EXAME]]='Tabela de Preços'!$B$11,Tabela8I4445464748[[#This Row],[CONVÊNIO]]="PARTICULAR"),'Tabela de Preços'!$C$11,IF(AND(Tabela8I4445464748[[#This Row],[EXAME]]='Tabela de Preços'!$B$11,Tabela8I4445464748[[#This Row],[CONVÊNIO]]&lt;&gt;"PARTICULAR"),'Tabela de Preços'!$E$11,IF(AND(Tabela8I4445464748[[#This Row],[EXAME]]='Tabela de Preços'!$B$12,Tabela8I4445464748[[#This Row],[CONVÊNIO]]="PARTICULAR"),'Tabela de Preços'!$C$12,IF(AND(Tabela8I4445464748[[#This Row],[EXAME]]='Tabela de Preços'!$B$12,Tabela8I4445464748[[#This Row],[CONVÊNIO]]&lt;&gt;"PARTICULAR"),'Tabela de Preços'!$E$12,IF(AND(Tabela8I4445464748[[#This Row],[EXAME]]='Tabela de Preços'!$B$13,Tabela8I4445464748[[#This Row],[CONVÊNIO]]="PARTICULAR"),'Tabela de Preços'!$C$13,IF(AND(Tabela8I4445464748[[#This Row],[EXAME]]='Tabela de Preços'!$B$13,Tabela8I4445464748[[#This Row],[CONVÊNIO]]&lt;&gt;"PARTICULAR"),'Tabela de Preços'!$E$13,IF(AND(Tabela8I4445464748[[#This Row],[EXAME]]='Tabela de Preços'!$B$14,Tabela8I4445464748[[#This Row],[CONVÊNIO]]="PARTICULAR"),'Tabela de Preços'!$C$14,IF(AND(Tabela8I4445464748[[#This Row],[EXAME]]='Tabela de Preços'!$B$14,Tabela8I4445464748[[#This Row],[CONVÊNIO]]&lt;&gt;"PARTICULAR"),'Tabela de Preços'!$E$14,IF(AND(Tabela8I4445464748[[#This Row],[EXAME]]='Tabela de Preços'!$B$15,Tabela8I4445464748[[#This Row],[CONVÊNIO]]="PARTICULAR"),'Tabela de Preços'!$C$15,IF(AND(Tabela8I4445464748[[#This Row],[EXAME]]='Tabela de Preços'!$B$15,Tabela8I4445464748[[#This Row],[CONVÊNIO]]&lt;&gt;"PARTICULAR"),'Tabela de Preços'!$E$15,IF(AND(Tabela8I4445464748[[#This Row],[EXAME]]='Tabela de Preços'!$B$16,Tabela8I4445464748[[#This Row],[CONVÊNIO]]="PARTICULAR"),'Tabela de Preços'!$C$16,IF(AND(Tabela8I4445464748[[#This Row],[EXAME]]='Tabela de Preços'!$B$16,Tabela8I4445464748[[#This Row],[CONVÊNIO]]&lt;&gt;"PARTICULAR"),'Tabela de Preços'!$E$16,IF(AND(Tabela8I4445464748[[#This Row],[EXAME]]='Tabela de Preços'!$B$17,Tabela8I4445464748[[#This Row],[CONVÊNIO]]="PARTICULAR"),'Tabela de Preços'!$C$17,IF(AND(Tabela8I4445464748[[#This Row],[EXAME]]='Tabela de Preços'!$B$17,Tabela8I4445464748[[#This Row],[CONVÊNIO]]&lt;&gt;"PARTICULAR"),'Tabela de Preços'!$E$17,IF(AND(Tabela8I4445464748[[#This Row],[EXAME]]='Tabela de Preços'!$B$18,Tabela8I4445464748[[#This Row],[CONVÊNIO]]="PARTICULAR"),'Tabela de Preços'!$C$18,IF(AND(Tabela8I4445464748[[#This Row],[EXAME]]='Tabela de Preços'!$B$18,Tabela8I4445464748[[#This Row],[CONVÊNIO]]&lt;&gt;"PARTICULAR"),'Tabela de Preços'!$E$18,IF(AND(Tabela8I4445464748[[#This Row],[EXAME]]='Tabela de Preços'!$B$20,Tabela8I4445464748[[#This Row],[CONVÊNIO]]="PARTICULAR"),'Tabela de Preços'!$C$20,IF(AND(Tabela8I4445464748[[#This Row],[EXAME]]='Tabela de Preços'!$B$20,Tabela8I4445464748[[#This Row],[CONVÊNIO]]&lt;&gt;"PARTICULAR"),'Tabela de Preços'!$E$20))))))))))))))))))))))))))))))))))</f>
        <v/>
      </c>
      <c r="I46" s="12"/>
      <c r="J46" t="str">
        <f>IF(Tabela8I4445464748[[#This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SUBTOTAL(103,Tabela8I4445464748[NOME])</f>
        <v>0</v>
      </c>
    </row>
  </sheetData>
  <sheetProtection sheet="1" objects="1" scenarios="1" sort="0" autoFilter="0"/>
  <conditionalFormatting sqref="L6:M46">
    <cfRule type="containsText" dxfId="458" priority="1" operator="containsText" text="Não confirmado">
      <formula>NOT(ISERROR(SEARCH("Não confirmado",L6)))</formula>
    </cfRule>
    <cfRule type="containsText" dxfId="457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1A00-000000000000}">
      <formula1>"Sim, Não"</formula1>
    </dataValidation>
    <dataValidation type="list" allowBlank="1" showInputMessage="1" showErrorMessage="1" sqref="L6:L46" xr:uid="{00000000-0002-0000-1A00-000001000000}">
      <formula1>"Confirmado, Não confirmado"</formula1>
    </dataValidation>
    <dataValidation type="list" allowBlank="1" showInputMessage="1" showErrorMessage="1" sqref="N6:N44" xr:uid="{00000000-0002-0000-1A00-000002000000}">
      <formula1>"Sim"</formula1>
    </dataValidation>
    <dataValidation type="list" allowBlank="1" showInputMessage="1" showErrorMessage="1" sqref="I6:I46" xr:uid="{ED863BF1-3073-46C2-8068-71D09191027D}">
      <formula1>"PAGO"</formula1>
    </dataValidation>
    <dataValidation type="list" allowBlank="1" showInputMessage="1" showErrorMessage="1" sqref="F6:F46" xr:uid="{C7DE0BF0-9F8C-41F8-B378-506942DA2C0C}">
      <formula1>"UNIMED, PARTICULAR, FUSEX, AMOR SAÚDE, SUS, CORTESIA,TOPSAÚDE,PAX,"</formula1>
    </dataValidation>
  </dataValidations>
  <pageMargins left="0.7" right="0.7" top="0.75" bottom="0.75" header="0.3" footer="0.3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A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A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1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7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45114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6" s="12"/>
      <c r="J6" t="str">
        <f>IF(Tabela8I444546474849[[#This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7" s="12"/>
      <c r="J7" t="str">
        <f>IF(Tabela8I444546474849[[#This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8" s="12"/>
      <c r="J8" t="str">
        <f>IF(Tabela8I444546474849[[#This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9" s="12"/>
      <c r="J9" t="str">
        <f>IF(Tabela8I444546474849[[#This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0" s="12"/>
      <c r="J10" t="str">
        <f>IF(Tabela8I444546474849[[#This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1" s="12"/>
      <c r="J11" t="str">
        <f>IF(Tabela8I444546474849[[#This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2" s="12"/>
      <c r="J12" t="str">
        <f>IF(Tabela8I444546474849[[#This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3" s="12"/>
      <c r="J13" t="str">
        <f>IF(Tabela8I444546474849[[#This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4" s="12"/>
      <c r="J14" t="str">
        <f>IF(Tabela8I444546474849[[#This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5" s="12"/>
      <c r="J15" t="str">
        <f>IF(Tabela8I444546474849[[#This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6" s="12"/>
      <c r="J16" t="str">
        <f>IF(Tabela8I444546474849[[#This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7" s="12"/>
      <c r="J17" t="str">
        <f>IF(Tabela8I444546474849[[#This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8" s="12"/>
      <c r="J18" t="str">
        <f>IF(Tabela8I444546474849[[#This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19" s="12"/>
      <c r="J19" t="str">
        <f>IF(Tabela8I444546474849[[#This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0" s="12"/>
      <c r="J20" t="str">
        <f>IF(Tabela8I444546474849[[#This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1" s="12"/>
      <c r="J21" t="str">
        <f>IF(Tabela8I444546474849[[#This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2" s="12"/>
      <c r="J22" t="str">
        <f>IF(Tabela8I444546474849[[#This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3" s="12"/>
      <c r="J23" t="str">
        <f>IF(Tabela8I444546474849[[#This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4" s="12"/>
      <c r="J24" t="str">
        <f>IF(Tabela8I444546474849[[#This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5" s="12"/>
      <c r="J25" t="str">
        <f>IF(Tabela8I444546474849[[#This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6" s="12"/>
      <c r="J26" t="str">
        <f>IF(Tabela8I444546474849[[#This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7" s="12"/>
      <c r="J27" t="str">
        <f>IF(Tabela8I444546474849[[#This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8" s="12"/>
      <c r="J28" t="str">
        <f>IF(Tabela8I444546474849[[#This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29" s="12"/>
      <c r="J29" t="str">
        <f>IF(Tabela8I444546474849[[#This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0" s="12"/>
      <c r="J30" t="str">
        <f>IF(Tabela8I444546474849[[#This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1" s="12"/>
      <c r="J31" t="str">
        <f>IF(Tabela8I444546474849[[#This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2" s="12"/>
      <c r="J32" t="str">
        <f>IF(Tabela8I444546474849[[#This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3" s="12"/>
      <c r="J33" t="str">
        <f>IF(Tabela8I444546474849[[#This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4" s="12"/>
      <c r="J34" t="str">
        <f>IF(Tabela8I444546474849[[#This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5" s="12"/>
      <c r="J35" t="str">
        <f>IF(Tabela8I444546474849[[#This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6" s="12"/>
      <c r="J36" t="str">
        <f>IF(Tabela8I444546474849[[#This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7" s="12"/>
      <c r="J37" t="str">
        <f>IF(Tabela8I444546474849[[#This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8" s="12"/>
      <c r="J38" t="str">
        <f>IF(Tabela8I444546474849[[#This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39" s="12"/>
      <c r="J39" t="str">
        <f>IF(Tabela8I444546474849[[#This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0" s="12"/>
      <c r="J40" t="str">
        <f>IF(Tabela8I444546474849[[#This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1" s="12"/>
      <c r="J41" t="str">
        <f>IF(Tabela8I444546474849[[#This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2" s="12"/>
      <c r="J42" t="str">
        <f>IF(Tabela8I444546474849[[#This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3" s="12"/>
      <c r="J43" t="str">
        <f>IF(Tabela8I444546474849[[#This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4" s="12"/>
      <c r="J44" t="str">
        <f>IF(Tabela8I444546474849[[#This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5" s="12"/>
      <c r="J45" t="str">
        <f>IF(Tabela8I444546474849[[#This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IF(Tabela8I444546474849[[#This Row],[EXAME]]="","",(IF(AND(Tabela8I444546474849[[#This Row],[EXAME]]='Tabela de Preços'!$B$4,Tabela8I444546474849[[#This Row],[CONVÊNIO]]="PARTICULAR"),'Tabela de Preços'!$C$4,IF(AND(Tabela8I444546474849[[#This Row],[EXAME]]='Tabela de Preços'!$B$4,Tabela8I444546474849[[#This Row],[CONVÊNIO]]&lt;&gt;"PARTICULAR"),'Tabela de Preços'!$E$4,IF(AND(Tabela8I444546474849[[#This Row],[EXAME]]='Tabela de Preços'!$B$5,Tabela8I444546474849[[#This Row],[CONVÊNIO]]="PARTICULAR"),'Tabela de Preços'!$C$5,IF(AND(Tabela8I444546474849[[#This Row],[EXAME]]='Tabela de Preços'!$B$5,Tabela8I444546474849[[#This Row],[CONVÊNIO]]&lt;&gt;"PARTICULAR"),'Tabela de Preços'!$E$5,IF(AND(Tabela8I444546474849[[#This Row],[EXAME]]='Tabela de Preços'!$B$6,Tabela8I444546474849[[#This Row],[CONVÊNIO]]="PARTICULAR"),'Tabela de Preços'!$C$6,IF(AND(Tabela8I444546474849[[#This Row],[EXAME]]='Tabela de Preços'!$B$6,Tabela8I444546474849[[#This Row],[CONVÊNIO]]&lt;&gt;"PARTICULAR"),'Tabela de Preços'!$E$6,IF(AND(Tabela8I444546474849[[#This Row],[EXAME]]='Tabela de Preços'!$B$7,Tabela8I444546474849[[#This Row],[CONVÊNIO]]="PARTICULAR"),'Tabela de Preços'!$C$7,IF(AND(Tabela8I444546474849[[#This Row],[EXAME]]='Tabela de Preços'!$B$7,Tabela8I444546474849[[#This Row],[CONVÊNIO]]&lt;&gt;"PARTICULAR"),'Tabela de Preços'!$E$7,IF(AND(Tabela8I444546474849[[#This Row],[EXAME]]='Tabela de Preços'!$B$8,Tabela8I444546474849[[#This Row],[CONVÊNIO]]="PARTICULAR"),'Tabela de Preços'!$C$8,IF(AND(Tabela8I444546474849[[#This Row],[EXAME]]='Tabela de Preços'!$B$8,Tabela8I444546474849[[#This Row],[CONVÊNIO]]&lt;&gt;"PARTICULAR"),'Tabela de Preços'!$E$8,IF(AND(Tabela8I444546474849[[#This Row],[EXAME]]='Tabela de Preços'!$B$9,Tabela8I444546474849[[#This Row],[CONVÊNIO]]="PARTICULAR"),'Tabela de Preços'!$C$9,IF(AND(Tabela8I444546474849[[#This Row],[EXAME]]='Tabela de Preços'!$B$9,Tabela8I444546474849[[#This Row],[CONVÊNIO]]&lt;&gt;"PARTICULAR"),'Tabela de Preços'!$E$9,IF(AND(Tabela8I444546474849[[#This Row],[EXAME]]='Tabela de Preços'!$B$10,Tabela8I444546474849[[#This Row],[CONVÊNIO]]="PARTICULAR"),'Tabela de Preços'!$C$10,IF(AND(Tabela8I444546474849[[#This Row],[EXAME]]='Tabela de Preços'!$B$10,Tabela8I444546474849[[#This Row],[CONVÊNIO]]&lt;&gt;"PARTICULAR"),'Tabela de Preços'!$E$10,IF(AND(Tabela8I444546474849[[#This Row],[EXAME]]='Tabela de Preços'!$B$11,Tabela8I444546474849[[#This Row],[CONVÊNIO]]="PARTICULAR"),'Tabela de Preços'!$C$11,IF(AND(Tabela8I444546474849[[#This Row],[EXAME]]='Tabela de Preços'!$B$11,Tabela8I444546474849[[#This Row],[CONVÊNIO]]&lt;&gt;"PARTICULAR"),'Tabela de Preços'!$E$11,IF(AND(Tabela8I444546474849[[#This Row],[EXAME]]='Tabela de Preços'!$B$12,Tabela8I444546474849[[#This Row],[CONVÊNIO]]="PARTICULAR"),'Tabela de Preços'!$C$12,IF(AND(Tabela8I444546474849[[#This Row],[EXAME]]='Tabela de Preços'!$B$12,Tabela8I444546474849[[#This Row],[CONVÊNIO]]&lt;&gt;"PARTICULAR"),'Tabela de Preços'!$E$12,IF(AND(Tabela8I444546474849[[#This Row],[EXAME]]='Tabela de Preços'!$B$13,Tabela8I444546474849[[#This Row],[CONVÊNIO]]="PARTICULAR"),'Tabela de Preços'!$C$13,IF(AND(Tabela8I444546474849[[#This Row],[EXAME]]='Tabela de Preços'!$B$13,Tabela8I444546474849[[#This Row],[CONVÊNIO]]&lt;&gt;"PARTICULAR"),'Tabela de Preços'!$E$13,IF(AND(Tabela8I444546474849[[#This Row],[EXAME]]='Tabela de Preços'!$B$14,Tabela8I444546474849[[#This Row],[CONVÊNIO]]="PARTICULAR"),'Tabela de Preços'!$C$14,IF(AND(Tabela8I444546474849[[#This Row],[EXAME]]='Tabela de Preços'!$B$14,Tabela8I444546474849[[#This Row],[CONVÊNIO]]&lt;&gt;"PARTICULAR"),'Tabela de Preços'!$E$14,IF(AND(Tabela8I444546474849[[#This Row],[EXAME]]='Tabela de Preços'!$B$15,Tabela8I444546474849[[#This Row],[CONVÊNIO]]="PARTICULAR"),'Tabela de Preços'!$C$15,IF(AND(Tabela8I444546474849[[#This Row],[EXAME]]='Tabela de Preços'!$B$15,Tabela8I444546474849[[#This Row],[CONVÊNIO]]&lt;&gt;"PARTICULAR"),'Tabela de Preços'!$E$15,IF(AND(Tabela8I444546474849[[#This Row],[EXAME]]='Tabela de Preços'!$B$16,Tabela8I444546474849[[#This Row],[CONVÊNIO]]="PARTICULAR"),'Tabela de Preços'!$C$16,IF(AND(Tabela8I444546474849[[#This Row],[EXAME]]='Tabela de Preços'!$B$16,Tabela8I444546474849[[#This Row],[CONVÊNIO]]&lt;&gt;"PARTICULAR"),'Tabela de Preços'!$E$16,IF(AND(Tabela8I444546474849[[#This Row],[EXAME]]='Tabela de Preços'!$B$17,Tabela8I444546474849[[#This Row],[CONVÊNIO]]="PARTICULAR"),'Tabela de Preços'!$C$17,IF(AND(Tabela8I444546474849[[#This Row],[EXAME]]='Tabela de Preços'!$B$17,Tabela8I444546474849[[#This Row],[CONVÊNIO]]&lt;&gt;"PARTICULAR"),'Tabela de Preços'!$E$17,IF(AND(Tabela8I444546474849[[#This Row],[EXAME]]='Tabela de Preços'!$B$18,Tabela8I444546474849[[#This Row],[CONVÊNIO]]="PARTICULAR"),'Tabela de Preços'!$C$18,IF(AND(Tabela8I444546474849[[#This Row],[EXAME]]='Tabela de Preços'!$B$18,Tabela8I444546474849[[#This Row],[CONVÊNIO]]&lt;&gt;"PARTICULAR"),'Tabela de Preços'!$E$18,IF(AND(Tabela8I444546474849[[#This Row],[EXAME]]='Tabela de Preços'!$B$20,Tabela8I444546474849[[#This Row],[CONVÊNIO]]="PARTICULAR"),'Tabela de Preços'!$C$20,IF(AND(Tabela8I444546474849[[#This Row],[EXAME]]='Tabela de Preços'!$B$20,Tabela8I444546474849[[#This Row],[CONVÊNIO]]&lt;&gt;"PARTICULAR"),'Tabela de Preços'!$E$20))))))))))))))))))))))))))))))))))</f>
        <v/>
      </c>
      <c r="I46" s="12"/>
      <c r="J46" t="str">
        <f>IF(Tabela8I444546474849[[#This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SUBTOTAL(103,Tabela8I444546474849[NOME])</f>
        <v>0</v>
      </c>
    </row>
  </sheetData>
  <sheetProtection sheet="1" objects="1" scenarios="1" sort="0" autoFilter="0"/>
  <conditionalFormatting sqref="L6:M46">
    <cfRule type="containsText" dxfId="456" priority="1" operator="containsText" text="Não confirmado">
      <formula>NOT(ISERROR(SEARCH("Não confirmado",L6)))</formula>
    </cfRule>
    <cfRule type="containsText" dxfId="45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F6:F46" xr:uid="{00000000-0002-0000-1B00-000000000000}">
      <formula1>"UNIMED, PARTICULAR, FUSEX, AMOR SAÚDE, SUS, CORTESIA,TOPSAÚDE,PAX,"</formula1>
    </dataValidation>
    <dataValidation type="list" allowBlank="1" showInputMessage="1" showErrorMessage="1" sqref="N6:N44" xr:uid="{00000000-0002-0000-1B00-000001000000}">
      <formula1>"Sim"</formula1>
    </dataValidation>
    <dataValidation type="list" allowBlank="1" showInputMessage="1" showErrorMessage="1" sqref="L6:L46" xr:uid="{00000000-0002-0000-1B00-000002000000}">
      <formula1>"Confirmado, Não confirmado"</formula1>
    </dataValidation>
    <dataValidation type="list" allowBlank="1" showInputMessage="1" showErrorMessage="1" sqref="M6:M46" xr:uid="{00000000-0002-0000-1B00-000003000000}">
      <formula1>"Sim, Não"</formula1>
    </dataValidation>
    <dataValidation type="list" allowBlank="1" showInputMessage="1" showErrorMessage="1" sqref="I6:I46" xr:uid="{C96C3628-0318-4B23-B3CD-478047D67395}">
      <formula1>"PAGO"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B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B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19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10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45117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6" s="12"/>
      <c r="J6" t="str">
        <f>IF(Tabela8I212223[[#This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7" s="12"/>
      <c r="J7" t="str">
        <f>IF(Tabela8I212223[[#This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8" s="12"/>
      <c r="J8" t="str">
        <f>IF(Tabela8I212223[[#This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9" s="12"/>
      <c r="J9" t="str">
        <f>IF(Tabela8I212223[[#This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0" s="12"/>
      <c r="J10" t="str">
        <f>IF(Tabela8I212223[[#This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1" s="12"/>
      <c r="J11" t="str">
        <f>IF(Tabela8I212223[[#This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2" s="12"/>
      <c r="J12" t="str">
        <f>IF(Tabela8I212223[[#This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3" s="12"/>
      <c r="J13" t="str">
        <f>IF(Tabela8I212223[[#This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4" s="12"/>
      <c r="J14" t="str">
        <f>IF(Tabela8I212223[[#This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5" s="12"/>
      <c r="J15" t="str">
        <f>IF(Tabela8I212223[[#This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6" s="12"/>
      <c r="J16" t="str">
        <f>IF(Tabela8I212223[[#This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7" s="12"/>
      <c r="J17" t="str">
        <f>IF(Tabela8I212223[[#This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8" s="12"/>
      <c r="J18" t="str">
        <f>IF(Tabela8I212223[[#This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19" s="12"/>
      <c r="J19" t="str">
        <f>IF(Tabela8I212223[[#This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0" s="12"/>
      <c r="J20" t="str">
        <f>IF(Tabela8I212223[[#This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1" s="12"/>
      <c r="J21" t="str">
        <f>IF(Tabela8I212223[[#This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2" s="12"/>
      <c r="J22" t="str">
        <f>IF(Tabela8I212223[[#This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3" s="12"/>
      <c r="J23" t="str">
        <f>IF(Tabela8I212223[[#This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4" s="12"/>
      <c r="J24" t="str">
        <f>IF(Tabela8I212223[[#This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5" s="12"/>
      <c r="J25" t="str">
        <f>IF(Tabela8I212223[[#This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6" s="12"/>
      <c r="J26" t="str">
        <f>IF(Tabela8I212223[[#This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7" s="12"/>
      <c r="J27" t="str">
        <f>IF(Tabela8I212223[[#This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8" s="12"/>
      <c r="J28" t="str">
        <f>IF(Tabela8I212223[[#This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29" s="12"/>
      <c r="J29" t="str">
        <f>IF(Tabela8I212223[[#This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0" s="12"/>
      <c r="J30" t="str">
        <f>IF(Tabela8I212223[[#This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1" s="12"/>
      <c r="J31" t="str">
        <f>IF(Tabela8I212223[[#This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2" s="12"/>
      <c r="J32" t="str">
        <f>IF(Tabela8I212223[[#This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3" s="12"/>
      <c r="J33" t="str">
        <f>IF(Tabela8I212223[[#This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4" s="12"/>
      <c r="J34" t="str">
        <f>IF(Tabela8I212223[[#This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5" s="12"/>
      <c r="J35" t="str">
        <f>IF(Tabela8I212223[[#This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6" s="12"/>
      <c r="J36" t="str">
        <f>IF(Tabela8I212223[[#This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7" s="12"/>
      <c r="J37" t="str">
        <f>IF(Tabela8I212223[[#This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8" s="12"/>
      <c r="J38" t="str">
        <f>IF(Tabela8I212223[[#This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39" s="12"/>
      <c r="J39" t="str">
        <f>IF(Tabela8I212223[[#This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0" s="12"/>
      <c r="J40" t="str">
        <f>IF(Tabela8I212223[[#This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1" s="12"/>
      <c r="J41" t="str">
        <f>IF(Tabela8I212223[[#This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2" s="12"/>
      <c r="J42" t="str">
        <f>IF(Tabela8I212223[[#This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3" s="12"/>
      <c r="J43" t="str">
        <f>IF(Tabela8I212223[[#This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4" s="12"/>
      <c r="J44" t="str">
        <f>IF(Tabela8I212223[[#This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5" s="12"/>
      <c r="J45" t="str">
        <f>IF(Tabela8I212223[[#This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IF(Tabela8I212223[[#This Row],[EXAME]]="","",(IF(AND(Tabela8I212223[[#This Row],[EXAME]]='Tabela de Preços'!$B$4,Tabela8I212223[[#This Row],[CONVÊNIO]]="PARTICULAR"),'Tabela de Preços'!$C$4,IF(AND(Tabela8I212223[[#This Row],[EXAME]]='Tabela de Preços'!$B$4,Tabela8I212223[[#This Row],[CONVÊNIO]]&lt;&gt;"PARTICULAR"),'Tabela de Preços'!$E$4,IF(AND(Tabela8I212223[[#This Row],[EXAME]]='Tabela de Preços'!$B$5,Tabela8I212223[[#This Row],[CONVÊNIO]]="PARTICULAR"),'Tabela de Preços'!$C$5,IF(AND(Tabela8I212223[[#This Row],[EXAME]]='Tabela de Preços'!$B$5,Tabela8I212223[[#This Row],[CONVÊNIO]]&lt;&gt;"PARTICULAR"),'Tabela de Preços'!$E$5,IF(AND(Tabela8I212223[[#This Row],[EXAME]]='Tabela de Preços'!$B$6,Tabela8I212223[[#This Row],[CONVÊNIO]]="PARTICULAR"),'Tabela de Preços'!$C$6,IF(AND(Tabela8I212223[[#This Row],[EXAME]]='Tabela de Preços'!$B$6,Tabela8I212223[[#This Row],[CONVÊNIO]]&lt;&gt;"PARTICULAR"),'Tabela de Preços'!$E$6,IF(AND(Tabela8I212223[[#This Row],[EXAME]]='Tabela de Preços'!$B$7,Tabela8I212223[[#This Row],[CONVÊNIO]]="PARTICULAR"),'Tabela de Preços'!$C$7,IF(AND(Tabela8I212223[[#This Row],[EXAME]]='Tabela de Preços'!$B$7,Tabela8I212223[[#This Row],[CONVÊNIO]]&lt;&gt;"PARTICULAR"),'Tabela de Preços'!$E$7,IF(AND(Tabela8I212223[[#This Row],[EXAME]]='Tabela de Preços'!$B$8,Tabela8I212223[[#This Row],[CONVÊNIO]]="PARTICULAR"),'Tabela de Preços'!$C$8,IF(AND(Tabela8I212223[[#This Row],[EXAME]]='Tabela de Preços'!$B$8,Tabela8I212223[[#This Row],[CONVÊNIO]]&lt;&gt;"PARTICULAR"),'Tabela de Preços'!$E$8,IF(AND(Tabela8I212223[[#This Row],[EXAME]]='Tabela de Preços'!$B$9,Tabela8I212223[[#This Row],[CONVÊNIO]]="PARTICULAR"),'Tabela de Preços'!$C$9,IF(AND(Tabela8I212223[[#This Row],[EXAME]]='Tabela de Preços'!$B$9,Tabela8I212223[[#This Row],[CONVÊNIO]]&lt;&gt;"PARTICULAR"),'Tabela de Preços'!$E$9,IF(AND(Tabela8I212223[[#This Row],[EXAME]]='Tabela de Preços'!$B$10,Tabela8I212223[[#This Row],[CONVÊNIO]]="PARTICULAR"),'Tabela de Preços'!$C$10,IF(AND(Tabela8I212223[[#This Row],[EXAME]]='Tabela de Preços'!$B$10,Tabela8I212223[[#This Row],[CONVÊNIO]]&lt;&gt;"PARTICULAR"),'Tabela de Preços'!$E$10,IF(AND(Tabela8I212223[[#This Row],[EXAME]]='Tabela de Preços'!$B$11,Tabela8I212223[[#This Row],[CONVÊNIO]]="PARTICULAR"),'Tabela de Preços'!$C$11,IF(AND(Tabela8I212223[[#This Row],[EXAME]]='Tabela de Preços'!$B$11,Tabela8I212223[[#This Row],[CONVÊNIO]]&lt;&gt;"PARTICULAR"),'Tabela de Preços'!$E$11,IF(AND(Tabela8I212223[[#This Row],[EXAME]]='Tabela de Preços'!$B$12,Tabela8I212223[[#This Row],[CONVÊNIO]]="PARTICULAR"),'Tabela de Preços'!$C$12,IF(AND(Tabela8I212223[[#This Row],[EXAME]]='Tabela de Preços'!$B$12,Tabela8I212223[[#This Row],[CONVÊNIO]]&lt;&gt;"PARTICULAR"),'Tabela de Preços'!$E$12,IF(AND(Tabela8I212223[[#This Row],[EXAME]]='Tabela de Preços'!$B$13,Tabela8I212223[[#This Row],[CONVÊNIO]]="PARTICULAR"),'Tabela de Preços'!$C$13,IF(AND(Tabela8I212223[[#This Row],[EXAME]]='Tabela de Preços'!$B$13,Tabela8I212223[[#This Row],[CONVÊNIO]]&lt;&gt;"PARTICULAR"),'Tabela de Preços'!$E$13,IF(AND(Tabela8I212223[[#This Row],[EXAME]]='Tabela de Preços'!$B$14,Tabela8I212223[[#This Row],[CONVÊNIO]]="PARTICULAR"),'Tabela de Preços'!$C$14,IF(AND(Tabela8I212223[[#This Row],[EXAME]]='Tabela de Preços'!$B$14,Tabela8I212223[[#This Row],[CONVÊNIO]]&lt;&gt;"PARTICULAR"),'Tabela de Preços'!$E$14,IF(AND(Tabela8I212223[[#This Row],[EXAME]]='Tabela de Preços'!$B$15,Tabela8I212223[[#This Row],[CONVÊNIO]]="PARTICULAR"),'Tabela de Preços'!$C$15,IF(AND(Tabela8I212223[[#This Row],[EXAME]]='Tabela de Preços'!$B$15,Tabela8I212223[[#This Row],[CONVÊNIO]]&lt;&gt;"PARTICULAR"),'Tabela de Preços'!$E$15,IF(AND(Tabela8I212223[[#This Row],[EXAME]]='Tabela de Preços'!$B$16,Tabela8I212223[[#This Row],[CONVÊNIO]]="PARTICULAR"),'Tabela de Preços'!$C$16,IF(AND(Tabela8I212223[[#This Row],[EXAME]]='Tabela de Preços'!$B$16,Tabela8I212223[[#This Row],[CONVÊNIO]]&lt;&gt;"PARTICULAR"),'Tabela de Preços'!$E$16,IF(AND(Tabela8I212223[[#This Row],[EXAME]]='Tabela de Preços'!$B$17,Tabela8I212223[[#This Row],[CONVÊNIO]]="PARTICULAR"),'Tabela de Preços'!$C$17,IF(AND(Tabela8I212223[[#This Row],[EXAME]]='Tabela de Preços'!$B$17,Tabela8I212223[[#This Row],[CONVÊNIO]]&lt;&gt;"PARTICULAR"),'Tabela de Preços'!$E$17,IF(AND(Tabela8I212223[[#This Row],[EXAME]]='Tabela de Preços'!$B$18,Tabela8I212223[[#This Row],[CONVÊNIO]]="PARTICULAR"),'Tabela de Preços'!$C$18,IF(AND(Tabela8I212223[[#This Row],[EXAME]]='Tabela de Preços'!$B$18,Tabela8I212223[[#This Row],[CONVÊNIO]]&lt;&gt;"PARTICULAR"),'Tabela de Preços'!$E$18,IF(AND(Tabela8I212223[[#This Row],[EXAME]]='Tabela de Preços'!$B$20,Tabela8I212223[[#This Row],[CONVÊNIO]]="PARTICULAR"),'Tabela de Preços'!$C$20,IF(AND(Tabela8I212223[[#This Row],[EXAME]]='Tabela de Preços'!$B$20,Tabela8I212223[[#This Row],[CONVÊNIO]]&lt;&gt;"PARTICULAR"),'Tabela de Preços'!$E$20))))))))))))))))))))))))))))))))))</f>
        <v/>
      </c>
      <c r="I46" s="12"/>
      <c r="J46" t="str">
        <f>IF(Tabela8I212223[[#This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SUBTOTAL(103,Tabela8I212223[NOME])</f>
        <v>0</v>
      </c>
    </row>
  </sheetData>
  <sheetProtection sheet="1" objects="1" scenarios="1" sort="0" autoFilter="0"/>
  <conditionalFormatting sqref="L6:M46">
    <cfRule type="containsText" dxfId="454" priority="1" operator="containsText" text="Não confirmado">
      <formula>NOT(ISERROR(SEARCH("Não confirmado",L6)))</formula>
    </cfRule>
    <cfRule type="containsText" dxfId="45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C00-000000000000}">
      <formula1>"Confirmado, Não confirmado"</formula1>
    </dataValidation>
    <dataValidation type="list" allowBlank="1" showInputMessage="1" showErrorMessage="1" sqref="N6:N44" xr:uid="{00000000-0002-0000-1C00-000001000000}">
      <formula1>"Sim"</formula1>
    </dataValidation>
    <dataValidation type="list" allowBlank="1" showInputMessage="1" showErrorMessage="1" sqref="M6:M46" xr:uid="{00000000-0002-0000-1C00-000003000000}">
      <formula1>"Sim, Não"</formula1>
    </dataValidation>
    <dataValidation type="list" allowBlank="1" showInputMessage="1" showErrorMessage="1" sqref="I6:I46" xr:uid="{1FF2BDA3-D092-4A74-8264-ABB9DDCAFD62}">
      <formula1>"PAGO"</formula1>
    </dataValidation>
    <dataValidation type="list" allowBlank="1" showInputMessage="1" showErrorMessage="1" sqref="F6:F46" xr:uid="{9A1364F4-DD5E-4D0B-A0FB-5D4171DDFD56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C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C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1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11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45118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6" s="12"/>
      <c r="J6" t="str">
        <f>IF(Tabela8I21[[#This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7" s="12"/>
      <c r="J7" t="str">
        <f>IF(Tabela8I21[[#This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8" s="12"/>
      <c r="J8" t="str">
        <f>IF(Tabela8I21[[#This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9" s="12"/>
      <c r="J9" t="str">
        <f>IF(Tabela8I21[[#This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0" s="12"/>
      <c r="J10" t="str">
        <f>IF(Tabela8I21[[#This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1" s="12"/>
      <c r="J11" t="str">
        <f>IF(Tabela8I21[[#This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2" s="12"/>
      <c r="J12" t="str">
        <f>IF(Tabela8I21[[#This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3" s="12"/>
      <c r="J13" t="str">
        <f>IF(Tabela8I21[[#This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4" s="12"/>
      <c r="J14" t="str">
        <f>IF(Tabela8I21[[#This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5" s="12"/>
      <c r="J15" t="str">
        <f>IF(Tabela8I21[[#This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6" s="12"/>
      <c r="J16" t="str">
        <f>IF(Tabela8I21[[#This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7" s="12"/>
      <c r="J17" t="str">
        <f>IF(Tabela8I21[[#This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8" s="12"/>
      <c r="J18" t="str">
        <f>IF(Tabela8I21[[#This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19" s="12"/>
      <c r="J19" t="str">
        <f>IF(Tabela8I21[[#This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0" s="12"/>
      <c r="J20" t="str">
        <f>IF(Tabela8I21[[#This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1" s="12"/>
      <c r="J21" t="str">
        <f>IF(Tabela8I21[[#This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2" s="12"/>
      <c r="J22" t="str">
        <f>IF(Tabela8I21[[#This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3" s="12"/>
      <c r="J23" t="str">
        <f>IF(Tabela8I21[[#This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4" s="12"/>
      <c r="J24" t="str">
        <f>IF(Tabela8I21[[#This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5" s="12"/>
      <c r="J25" t="str">
        <f>IF(Tabela8I21[[#This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6" s="12"/>
      <c r="J26" t="str">
        <f>IF(Tabela8I21[[#This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7" s="12"/>
      <c r="J27" t="str">
        <f>IF(Tabela8I21[[#This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8" s="12"/>
      <c r="J28" t="str">
        <f>IF(Tabela8I21[[#This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29" s="12"/>
      <c r="J29" t="str">
        <f>IF(Tabela8I21[[#This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0" s="12"/>
      <c r="J30" t="str">
        <f>IF(Tabela8I21[[#This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1" s="12"/>
      <c r="J31" t="str">
        <f>IF(Tabela8I21[[#This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2" s="12"/>
      <c r="J32" t="str">
        <f>IF(Tabela8I21[[#This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3" s="12"/>
      <c r="J33" t="str">
        <f>IF(Tabela8I21[[#This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4" s="12"/>
      <c r="J34" t="str">
        <f>IF(Tabela8I21[[#This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5" s="12"/>
      <c r="J35" t="str">
        <f>IF(Tabela8I21[[#This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6" s="12"/>
      <c r="J36" t="str">
        <f>IF(Tabela8I21[[#This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7" s="12"/>
      <c r="J37" t="str">
        <f>IF(Tabela8I21[[#This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8" s="12"/>
      <c r="J38" t="str">
        <f>IF(Tabela8I21[[#This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39" s="12"/>
      <c r="J39" t="str">
        <f>IF(Tabela8I21[[#This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0" s="12"/>
      <c r="J40" t="str">
        <f>IF(Tabela8I21[[#This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1" s="12"/>
      <c r="J41" t="str">
        <f>IF(Tabela8I21[[#This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2" s="12"/>
      <c r="J42" t="str">
        <f>IF(Tabela8I21[[#This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3" s="12"/>
      <c r="J43" t="str">
        <f>IF(Tabela8I21[[#This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4" s="12"/>
      <c r="J44" t="str">
        <f>IF(Tabela8I21[[#This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5" s="12"/>
      <c r="J45" t="str">
        <f>IF(Tabela8I21[[#This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IF(Tabela8I21[[#This Row],[EXAME]]="","",(IF(AND(Tabela8I21[[#This Row],[EXAME]]='Tabela de Preços'!$B$4,Tabela8I21[[#This Row],[CONVÊNIO]]="PARTICULAR"),'Tabela de Preços'!$C$4,IF(AND(Tabela8I21[[#This Row],[EXAME]]='Tabela de Preços'!$B$4,Tabela8I21[[#This Row],[CONVÊNIO]]&lt;&gt;"PARTICULAR"),'Tabela de Preços'!$E$4,IF(AND(Tabela8I21[[#This Row],[EXAME]]='Tabela de Preços'!$B$5,Tabela8I21[[#This Row],[CONVÊNIO]]="PARTICULAR"),'Tabela de Preços'!$C$5,IF(AND(Tabela8I21[[#This Row],[EXAME]]='Tabela de Preços'!$B$5,Tabela8I21[[#This Row],[CONVÊNIO]]&lt;&gt;"PARTICULAR"),'Tabela de Preços'!$E$5,IF(AND(Tabela8I21[[#This Row],[EXAME]]='Tabela de Preços'!$B$6,Tabela8I21[[#This Row],[CONVÊNIO]]="PARTICULAR"),'Tabela de Preços'!$C$6,IF(AND(Tabela8I21[[#This Row],[EXAME]]='Tabela de Preços'!$B$6,Tabela8I21[[#This Row],[CONVÊNIO]]&lt;&gt;"PARTICULAR"),'Tabela de Preços'!$E$6,IF(AND(Tabela8I21[[#This Row],[EXAME]]='Tabela de Preços'!$B$7,Tabela8I21[[#This Row],[CONVÊNIO]]="PARTICULAR"),'Tabela de Preços'!$C$7,IF(AND(Tabela8I21[[#This Row],[EXAME]]='Tabela de Preços'!$B$7,Tabela8I21[[#This Row],[CONVÊNIO]]&lt;&gt;"PARTICULAR"),'Tabela de Preços'!$E$7,IF(AND(Tabela8I21[[#This Row],[EXAME]]='Tabela de Preços'!$B$8,Tabela8I21[[#This Row],[CONVÊNIO]]="PARTICULAR"),'Tabela de Preços'!$C$8,IF(AND(Tabela8I21[[#This Row],[EXAME]]='Tabela de Preços'!$B$8,Tabela8I21[[#This Row],[CONVÊNIO]]&lt;&gt;"PARTICULAR"),'Tabela de Preços'!$E$8,IF(AND(Tabela8I21[[#This Row],[EXAME]]='Tabela de Preços'!$B$9,Tabela8I21[[#This Row],[CONVÊNIO]]="PARTICULAR"),'Tabela de Preços'!$C$9,IF(AND(Tabela8I21[[#This Row],[EXAME]]='Tabela de Preços'!$B$9,Tabela8I21[[#This Row],[CONVÊNIO]]&lt;&gt;"PARTICULAR"),'Tabela de Preços'!$E$9,IF(AND(Tabela8I21[[#This Row],[EXAME]]='Tabela de Preços'!$B$10,Tabela8I21[[#This Row],[CONVÊNIO]]="PARTICULAR"),'Tabela de Preços'!$C$10,IF(AND(Tabela8I21[[#This Row],[EXAME]]='Tabela de Preços'!$B$10,Tabela8I21[[#This Row],[CONVÊNIO]]&lt;&gt;"PARTICULAR"),'Tabela de Preços'!$E$10,IF(AND(Tabela8I21[[#This Row],[EXAME]]='Tabela de Preços'!$B$11,Tabela8I21[[#This Row],[CONVÊNIO]]="PARTICULAR"),'Tabela de Preços'!$C$11,IF(AND(Tabela8I21[[#This Row],[EXAME]]='Tabela de Preços'!$B$11,Tabela8I21[[#This Row],[CONVÊNIO]]&lt;&gt;"PARTICULAR"),'Tabela de Preços'!$E$11,IF(AND(Tabela8I21[[#This Row],[EXAME]]='Tabela de Preços'!$B$12,Tabela8I21[[#This Row],[CONVÊNIO]]="PARTICULAR"),'Tabela de Preços'!$C$12,IF(AND(Tabela8I21[[#This Row],[EXAME]]='Tabela de Preços'!$B$12,Tabela8I21[[#This Row],[CONVÊNIO]]&lt;&gt;"PARTICULAR"),'Tabela de Preços'!$E$12,IF(AND(Tabela8I21[[#This Row],[EXAME]]='Tabela de Preços'!$B$13,Tabela8I21[[#This Row],[CONVÊNIO]]="PARTICULAR"),'Tabela de Preços'!$C$13,IF(AND(Tabela8I21[[#This Row],[EXAME]]='Tabela de Preços'!$B$13,Tabela8I21[[#This Row],[CONVÊNIO]]&lt;&gt;"PARTICULAR"),'Tabela de Preços'!$E$13,IF(AND(Tabela8I21[[#This Row],[EXAME]]='Tabela de Preços'!$B$14,Tabela8I21[[#This Row],[CONVÊNIO]]="PARTICULAR"),'Tabela de Preços'!$C$14,IF(AND(Tabela8I21[[#This Row],[EXAME]]='Tabela de Preços'!$B$14,Tabela8I21[[#This Row],[CONVÊNIO]]&lt;&gt;"PARTICULAR"),'Tabela de Preços'!$E$14,IF(AND(Tabela8I21[[#This Row],[EXAME]]='Tabela de Preços'!$B$15,Tabela8I21[[#This Row],[CONVÊNIO]]="PARTICULAR"),'Tabela de Preços'!$C$15,IF(AND(Tabela8I21[[#This Row],[EXAME]]='Tabela de Preços'!$B$15,Tabela8I21[[#This Row],[CONVÊNIO]]&lt;&gt;"PARTICULAR"),'Tabela de Preços'!$E$15,IF(AND(Tabela8I21[[#This Row],[EXAME]]='Tabela de Preços'!$B$16,Tabela8I21[[#This Row],[CONVÊNIO]]="PARTICULAR"),'Tabela de Preços'!$C$16,IF(AND(Tabela8I21[[#This Row],[EXAME]]='Tabela de Preços'!$B$16,Tabela8I21[[#This Row],[CONVÊNIO]]&lt;&gt;"PARTICULAR"),'Tabela de Preços'!$E$16,IF(AND(Tabela8I21[[#This Row],[EXAME]]='Tabela de Preços'!$B$17,Tabela8I21[[#This Row],[CONVÊNIO]]="PARTICULAR"),'Tabela de Preços'!$C$17,IF(AND(Tabela8I21[[#This Row],[EXAME]]='Tabela de Preços'!$B$17,Tabela8I21[[#This Row],[CONVÊNIO]]&lt;&gt;"PARTICULAR"),'Tabela de Preços'!$E$17,IF(AND(Tabela8I21[[#This Row],[EXAME]]='Tabela de Preços'!$B$18,Tabela8I21[[#This Row],[CONVÊNIO]]="PARTICULAR"),'Tabela de Preços'!$C$18,IF(AND(Tabela8I21[[#This Row],[EXAME]]='Tabela de Preços'!$B$18,Tabela8I21[[#This Row],[CONVÊNIO]]&lt;&gt;"PARTICULAR"),'Tabela de Preços'!$E$18,IF(AND(Tabela8I21[[#This Row],[EXAME]]='Tabela de Preços'!$B$20,Tabela8I21[[#This Row],[CONVÊNIO]]="PARTICULAR"),'Tabela de Preços'!$C$20,IF(AND(Tabela8I21[[#This Row],[EXAME]]='Tabela de Preços'!$B$20,Tabela8I21[[#This Row],[CONVÊNIO]]&lt;&gt;"PARTICULAR"),'Tabela de Preços'!$E$20))))))))))))))))))))))))))))))))))</f>
        <v/>
      </c>
      <c r="I46" s="12"/>
      <c r="J46" t="str">
        <f>IF(Tabela8I21[[#This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SUBTOTAL(103,Tabela8I21[NOME])</f>
        <v>0</v>
      </c>
    </row>
  </sheetData>
  <sheetProtection sheet="1" objects="1" scenarios="1" sort="0" autoFilter="0"/>
  <conditionalFormatting sqref="L6:M46">
    <cfRule type="containsText" dxfId="452" priority="1" operator="containsText" text="Não confirmado">
      <formula>NOT(ISERROR(SEARCH("Não confirmado",L6)))</formula>
    </cfRule>
    <cfRule type="containsText" dxfId="45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1D00-000000000000}">
      <formula1>"Confirmado, Não confirmado"</formula1>
    </dataValidation>
    <dataValidation type="list" allowBlank="1" showInputMessage="1" showErrorMessage="1" sqref="N6:N44" xr:uid="{00000000-0002-0000-1D00-000001000000}">
      <formula1>"Sim"</formula1>
    </dataValidation>
    <dataValidation type="list" allowBlank="1" showInputMessage="1" showErrorMessage="1" sqref="M6:M46" xr:uid="{00000000-0002-0000-1D00-000002000000}">
      <formula1>"Sim, Não"</formula1>
    </dataValidation>
    <dataValidation type="list" allowBlank="1" showInputMessage="1" showErrorMessage="1" sqref="I6:I46" xr:uid="{F7AB418D-EDD6-445F-92D4-C51737765A5C}">
      <formula1>"PAGO"</formula1>
    </dataValidation>
    <dataValidation type="list" allowBlank="1" showInputMessage="1" showErrorMessage="1" sqref="F41:F46 F6:F39" xr:uid="{95246069-7799-4098-ABC3-A7272575CCF7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D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1D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2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2" customWidth="1"/>
    <col min="12" max="13" width="19.140625" style="12" customWidth="1"/>
    <col min="14" max="14" width="19.85546875" style="12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7">
        <v>4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45111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K4"/>
      <c r="L4"/>
      <c r="M4"/>
      <c r="N4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6" s="12"/>
      <c r="J6" t="str">
        <f>IF(Tabela8J1438[[#This Row],[EXAME]]&lt;&gt;"","Dra. Joizeanne","")</f>
        <v/>
      </c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7" s="12"/>
      <c r="J7" t="str">
        <f>IF(Tabela8J1438[[#This Row],[EXAME]]&lt;&gt;"","Dra. Joizeanne","")</f>
        <v/>
      </c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8" s="12"/>
      <c r="J8" t="str">
        <f>IF(Tabela8J1438[[#This Row],[EXAME]]&lt;&gt;"","Dra. Joizeanne","")</f>
        <v/>
      </c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9" s="12"/>
      <c r="J9" t="str">
        <f>IF(Tabela8J1438[[#This Row],[EXAME]]&lt;&gt;"","Dra. Joizeanne","")</f>
        <v/>
      </c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0" s="12"/>
      <c r="J10" t="str">
        <f>IF(Tabela8J1438[[#This Row],[EXAME]]&lt;&gt;"","Dra. Joizeanne","")</f>
        <v/>
      </c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1" s="12"/>
      <c r="J11" t="str">
        <f>IF(Tabela8J1438[[#This Row],[EXAME]]&lt;&gt;"","Dra. Joizeanne","")</f>
        <v/>
      </c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2" s="12"/>
      <c r="J12" t="str">
        <f>IF(Tabela8J1438[[#This Row],[EXAME]]&lt;&gt;"","Dra. Joizeanne","")</f>
        <v/>
      </c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Preços'!E29,IF(AND(Tabela8J1438[[#This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3" s="12"/>
      <c r="J13" t="str">
        <f>IF(Tabela8J1438[[#This Row],[EXAME]]&lt;&gt;"","Dra. Joizeanne","")</f>
        <v/>
      </c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4" s="12"/>
      <c r="J14" t="str">
        <f>IF(Tabela8J1438[[#This Row],[EXAME]]&lt;&gt;"","Dra. Joizeanne","")</f>
        <v/>
      </c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5" s="12"/>
      <c r="J15" t="str">
        <f>IF(Tabela8J1438[[#This Row],[EXAME]]&lt;&gt;"","Dra. Joizeanne","")</f>
        <v/>
      </c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6" s="12"/>
      <c r="J16" t="str">
        <f>IF(Tabela8J1438[[#This Row],[EXAME]]&lt;&gt;"","Dra. Joizeanne","")</f>
        <v/>
      </c>
    </row>
    <row r="17" spans="2:10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7" s="12"/>
      <c r="J17" t="str">
        <f>IF(Tabela8J1438[[#This Row],[EXAME]]&lt;&gt;"","Dra. Joizeanne","")</f>
        <v/>
      </c>
    </row>
    <row r="18" spans="2:10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8" s="12"/>
      <c r="J18" t="str">
        <f>IF(Tabela8J1438[[#This Row],[EXAME]]&lt;&gt;"","Dra. Joizeanne","")</f>
        <v/>
      </c>
    </row>
    <row r="19" spans="2:10" x14ac:dyDescent="0.25">
      <c r="B19" s="9">
        <v>0.46875</v>
      </c>
      <c r="C19" s="12"/>
      <c r="D19" s="12"/>
      <c r="E19" s="12"/>
      <c r="F19" s="12"/>
      <c r="G19" s="12"/>
      <c r="H19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19" s="12"/>
      <c r="J19" t="str">
        <f>IF(Tabela8J1438[[#This Row],[EXAME]]&lt;&gt;"","Dra. Joizeanne","")</f>
        <v/>
      </c>
    </row>
    <row r="20" spans="2:10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0" s="12"/>
      <c r="J20" t="str">
        <f>IF(Tabela8J1438[[#This Row],[EXAME]]&lt;&gt;"","Dra. Joizeanne","")</f>
        <v/>
      </c>
    </row>
    <row r="21" spans="2:10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1" s="12"/>
      <c r="J21" t="str">
        <f>IF(Tabela8J1438[[#This Row],[EXAME]]&lt;&gt;"","Dra. Joizeanne","")</f>
        <v/>
      </c>
    </row>
    <row r="22" spans="2:10" x14ac:dyDescent="0.25">
      <c r="B22" s="8">
        <v>0.5</v>
      </c>
      <c r="C22" s="12"/>
      <c r="D22" s="12"/>
      <c r="E22" s="12"/>
      <c r="F22" s="12"/>
      <c r="G22" s="12"/>
      <c r="H22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2" s="12"/>
      <c r="J22" t="str">
        <f>IF(Tabela8J1438[[#This Row],[EXAME]]&lt;&gt;"","Dra. Joizeanne","")</f>
        <v/>
      </c>
    </row>
    <row r="23" spans="2:10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Preços'!E39,IF(AND(Tabela8J1438[[#This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3" s="12"/>
      <c r="J23" t="str">
        <f>IF(Tabela8J1438[[#This Row],[EXAME]]&lt;&gt;"","Dra. Joizeanne","")</f>
        <v/>
      </c>
    </row>
    <row r="24" spans="2:10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4" s="12"/>
      <c r="J24" t="str">
        <f>IF(Tabela8J1438[[#This Row],[EXAME]]&lt;&gt;"","Dra. Joizeanne","")</f>
        <v/>
      </c>
    </row>
    <row r="25" spans="2:10" x14ac:dyDescent="0.25">
      <c r="B25" s="9">
        <v>0.53125</v>
      </c>
      <c r="C25" s="12"/>
      <c r="D25" s="12"/>
      <c r="E25" s="12"/>
      <c r="F25" s="12"/>
      <c r="G25" s="12"/>
      <c r="H25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5" s="12"/>
      <c r="J25" t="str">
        <f>IF(Tabela8J1438[[#This Row],[EXAME]]&lt;&gt;"","Dra. Joizeanne","")</f>
        <v/>
      </c>
    </row>
    <row r="26" spans="2:10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6" s="12"/>
      <c r="J26" t="str">
        <f>IF(Tabela8J1438[[#This Row],[EXAME]]&lt;&gt;"","Dra. Joizeanne","")</f>
        <v/>
      </c>
    </row>
    <row r="27" spans="2:10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7" s="12"/>
      <c r="J27" t="str">
        <f>IF(Tabela8J1438[[#This Row],[EXAME]]&lt;&gt;"","Dra. Joizeanne","")</f>
        <v/>
      </c>
    </row>
    <row r="28" spans="2:10" x14ac:dyDescent="0.25">
      <c r="B28" s="8">
        <v>0.5625</v>
      </c>
      <c r="C28" s="12"/>
      <c r="D28" s="12"/>
      <c r="E28" s="12"/>
      <c r="F28" s="12"/>
      <c r="G28" s="12"/>
      <c r="H28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8" s="12"/>
      <c r="J28" t="str">
        <f>IF(Tabela8J1438[[#This Row],[EXAME]]&lt;&gt;"","Dra. Joizeanne","")</f>
        <v/>
      </c>
    </row>
    <row r="29" spans="2:10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29" s="12"/>
      <c r="J29" t="str">
        <f>IF(Tabela8J1438[[#This Row],[EXAME]]&lt;&gt;"","Dra. Joizeanne","")</f>
        <v/>
      </c>
    </row>
    <row r="30" spans="2:10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0" s="12"/>
      <c r="J30" t="str">
        <f>IF(Tabela8J1438[[#This Row],[EXAME]]&lt;&gt;"","Dra. Joizeanne","")</f>
        <v/>
      </c>
    </row>
    <row r="31" spans="2:10" x14ac:dyDescent="0.25">
      <c r="B31" s="9">
        <v>0.59375</v>
      </c>
      <c r="C31" s="12"/>
      <c r="D31" s="12"/>
      <c r="E31" s="12"/>
      <c r="F31" s="12"/>
      <c r="G31" s="12"/>
      <c r="H31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1" s="12"/>
      <c r="J31" t="str">
        <f>IF(Tabela8J1438[[#This Row],[EXAME]]&lt;&gt;"","Dra. Joizeanne","")</f>
        <v/>
      </c>
    </row>
    <row r="32" spans="2:10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2" s="12"/>
      <c r="J32" t="str">
        <f>IF(Tabela8J1438[[#This Row],[EXAME]]&lt;&gt;"","Dra. Joizeanne","")</f>
        <v/>
      </c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Preços'!E49,IF(AND(Tabela8J1438[[#This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3" s="12"/>
      <c r="J33" t="str">
        <f>IF(Tabela8J1438[[#This Row],[EXAME]]&lt;&gt;"","Dra. Joizeanne","")</f>
        <v/>
      </c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4" s="12"/>
      <c r="J34" t="str">
        <f>IF(Tabela8J1438[[#This Row],[EXAME]]&lt;&gt;"","Dra. Joizeanne","")</f>
        <v/>
      </c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5" s="12"/>
      <c r="J35" t="str">
        <f>IF(Tabela8J1438[[#This Row],[EXAME]]&lt;&gt;"","Dra. Joizeanne","")</f>
        <v/>
      </c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6" s="12"/>
      <c r="J36" t="str">
        <f>IF(Tabela8J1438[[#This Row],[EXAME]]&lt;&gt;"","Dra. Joizeanne","")</f>
        <v/>
      </c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Preços'!E53,IF(AND(Tabela8J1438[[#This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7" s="12"/>
      <c r="J37" t="str">
        <f>IF(Tabela8J1438[[#This Row],[EXAME]]&lt;&gt;"","Dra. Joizeanne","")</f>
        <v/>
      </c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Preços'!E54,IF(AND(Tabela8J1438[[#This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8" s="12"/>
      <c r="J38" t="str">
        <f>IF(Tabela8J1438[[#This Row],[EXAME]]&lt;&gt;"","Dra. Joizeanne","")</f>
        <v/>
      </c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Preços'!E55,IF(AND(Tabela8J1438[[#This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39" s="12"/>
      <c r="J39" t="str">
        <f>IF(Tabela8J1438[[#This Row],[EXAME]]&lt;&gt;"","Dra. Joizeanne","")</f>
        <v/>
      </c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Preços'!E56,IF(AND(Tabela8J1438[[#This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0" s="12"/>
      <c r="J40" t="str">
        <f>IF(Tabela8J1438[[#This Row],[EXAME]]&lt;&gt;"","Dra. Joizeanne","")</f>
        <v/>
      </c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Preços'!E57,IF(AND(Tabela8J1438[[#This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1" s="12"/>
      <c r="J41" t="str">
        <f>IF(Tabela8J1438[[#This Row],[EXAME]]&lt;&gt;"","Dra. Joizeanne","")</f>
        <v/>
      </c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Preços'!E58,IF(AND(Tabela8J1438[[#This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2" s="12"/>
      <c r="J42" t="str">
        <f>IF(Tabela8J1438[[#This Row],[EXAME]]&lt;&gt;"","Dra. Joizeanne","")</f>
        <v/>
      </c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Preços'!E59,IF(AND(Tabela8J1438[[#This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3" s="12"/>
      <c r="J43" t="str">
        <f>IF(Tabela8J1438[[#This Row],[EXAME]]&lt;&gt;"","Dra. Joizeanne","")</f>
        <v/>
      </c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Preços'!E60,IF(AND(Tabela8J1438[[#This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4" s="12"/>
      <c r="J44" t="str">
        <f>IF(Tabela8J1438[[#This Row],[EXAME]]&lt;&gt;"","Dra. Joizeanne","")</f>
        <v/>
      </c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Preços'!E61,IF(AND(Tabela8J1438[[#This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5" s="12"/>
      <c r="J45" t="str">
        <f>IF(Tabela8J1438[[#This Row],[EXAME]]&lt;&gt;"","Dra. Joizeanne","")</f>
        <v/>
      </c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IF(AND(Tabela8J1438[[#This Row],[EXAME]]="US DE MAMAS E AXILAS",Tabela8J1438[[#This Row],[CONVÊNIO]]="PARTICULAR"),'Tabela de Preços'!$C$21,IF(AND(Tabela8J1438[[#This Row],[EXAME]]="US DE MAMAS E AXILAS",Tabela8J1438[[#This Row],[CONVÊNIO]]="AMOR SAÚDE"),'Tabela de Preços'!$E$21,IF(AND(Tabela8J1438[[#This Row],[EXAME]]="PAAF DE MAMAS",Tabela8J1438[[#This Row],[CONVÊNIO]]="PARTICULAR"),'Tabela de Preços'!$C$22,IF(AND(Tabela8J1438[[#This Row],[EXAME]]="PAAF DE MAMAS",Tabela8J1438[[#This Row],[CONVÊNIO]]="SUS"),'Tabela de Preços'!E62,IF(AND(Tabela8J1438[[#This Row],[EXAME]]="CORE BIOPSY",Tabela8J1438[[#This Row],[CONVÊNIO]]="PARTICULAR"),'Tabela de Preços'!$C$23,IF(AND(Tabela8J1438[[#This Row],[EXAME]]="CORE BIOPSY",Tabela8J1438[[#This Row],[CONVÊNIO]]="SUS"),'Tabela de Preços'!$E$23,IF(AND(Tabela8J1438[[#This Row],[EXAME]]="US DE MAMAS",Tabela8J1438[[#This Row],[CONVÊNIO]]="TOPSAÚDE"),'Tabela de Preços'!$E$24,IF(AND(Tabela8J1438[[#This Row],[EXAME]]="US DE AXILAS",Tabela8J1438[[#This Row],[CONVÊNIO]]="TOPSAÚDE"),'Tabela de Preços'!$E$25,IF(AND(Tabela8J1438[[#This Row],[EXAME]]="US DE MAMAS E AXILAS",Tabela8J1438[[#This Row],[CONVÊNIO]]="PAX"),'Tabela de Preços'!$E$26,"")))))))))</f>
        <v/>
      </c>
      <c r="I46" s="12"/>
      <c r="J46" t="str">
        <f>IF(Tabela8J1438[[#This Row],[EXAME]]&lt;&gt;"","Dra. Joizeanne","")</f>
        <v/>
      </c>
    </row>
    <row r="47" spans="2:14" x14ac:dyDescent="0.25">
      <c r="C47">
        <f>SUBTOTAL(103,Tabela8J1438[NOME])</f>
        <v>0</v>
      </c>
      <c r="K47"/>
      <c r="L47"/>
      <c r="M47"/>
      <c r="N47"/>
    </row>
  </sheetData>
  <sheetProtection sheet="1" objects="1" scenarios="1" sort="0" autoFilter="0"/>
  <conditionalFormatting sqref="L6:M46">
    <cfRule type="containsText" dxfId="504" priority="1" operator="containsText" text="Não confirmado">
      <formula>NOT(ISERROR(SEARCH("Não confirmado",L6)))</formula>
    </cfRule>
    <cfRule type="containsText" dxfId="50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200-000000000000}">
      <formula1>"Sim"</formula1>
    </dataValidation>
    <dataValidation type="list" allowBlank="1" showInputMessage="1" showErrorMessage="1" sqref="L6:L46" xr:uid="{00000000-0002-0000-0200-000001000000}">
      <formula1>"Confirmado, Não confirmado"</formula1>
    </dataValidation>
    <dataValidation type="list" allowBlank="1" showInputMessage="1" showErrorMessage="1" sqref="M6:M46" xr:uid="{00000000-0002-0000-0200-000002000000}">
      <formula1>"Sim, Não"</formula1>
    </dataValidation>
    <dataValidation type="list" allowBlank="1" showInputMessage="1" showErrorMessage="1" sqref="I6:I46" xr:uid="{7191F347-7761-4BF8-A9AF-3678D1323B05}">
      <formula1>"PAGO"</formula1>
    </dataValidation>
    <dataValidation type="list" allowBlank="1" showInputMessage="1" showErrorMessage="1" sqref="F6:F46" xr:uid="{E862B332-BBA8-40E5-BF1C-77D5214AC91F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13B610F-09A4-4833-853A-81F162FB1405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18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12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45119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6" s="12"/>
      <c r="J6" t="str">
        <f>IF(Tabela8I2122[[#This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7" s="12"/>
      <c r="J7" t="str">
        <f>IF(Tabela8I2122[[#This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8" s="12"/>
      <c r="J8" t="str">
        <f>IF(Tabela8I2122[[#This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9" s="12"/>
      <c r="J9" t="str">
        <f>IF(Tabela8I2122[[#This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0" s="12"/>
      <c r="J10" t="str">
        <f>IF(Tabela8I2122[[#This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1" s="12"/>
      <c r="J11" t="str">
        <f>IF(Tabela8I2122[[#This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2" s="12"/>
      <c r="J12" t="str">
        <f>IF(Tabela8I2122[[#This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3" s="12"/>
      <c r="J13" t="str">
        <f>IF(Tabela8I2122[[#This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4" s="12"/>
      <c r="J14" t="str">
        <f>IF(Tabela8I2122[[#This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5" s="12"/>
      <c r="J15" t="str">
        <f>IF(Tabela8I2122[[#This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6" s="12"/>
      <c r="J16" t="str">
        <f>IF(Tabela8I2122[[#This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7" s="12"/>
      <c r="J17" t="str">
        <f>IF(Tabela8I2122[[#This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8" s="12"/>
      <c r="J18" t="str">
        <f>IF(Tabela8I2122[[#This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19" s="12"/>
      <c r="J19" t="str">
        <f>IF(Tabela8I2122[[#This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0" s="12"/>
      <c r="J20" t="str">
        <f>IF(Tabela8I2122[[#This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1" s="12"/>
      <c r="J21" t="str">
        <f>IF(Tabela8I2122[[#This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2" s="12"/>
      <c r="J22" t="str">
        <f>IF(Tabela8I2122[[#This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3" s="12"/>
      <c r="J23" t="str">
        <f>IF(Tabela8I2122[[#This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4" s="12"/>
      <c r="J24" t="str">
        <f>IF(Tabela8I2122[[#This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5" s="12"/>
      <c r="J25" t="str">
        <f>IF(Tabela8I2122[[#This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6" s="12"/>
      <c r="J26" t="str">
        <f>IF(Tabela8I2122[[#This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7" s="12"/>
      <c r="J27" t="str">
        <f>IF(Tabela8I2122[[#This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8" s="12"/>
      <c r="J28" t="str">
        <f>IF(Tabela8I2122[[#This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29" s="12"/>
      <c r="J29" t="str">
        <f>IF(Tabela8I2122[[#This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0" s="12"/>
      <c r="J30" t="str">
        <f>IF(Tabela8I2122[[#This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1" s="12"/>
      <c r="J31" t="str">
        <f>IF(Tabela8I2122[[#This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2" s="12"/>
      <c r="J32" t="str">
        <f>IF(Tabela8I2122[[#This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3" s="12"/>
      <c r="J33" t="str">
        <f>IF(Tabela8I2122[[#This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4" s="12"/>
      <c r="J34" t="str">
        <f>IF(Tabela8I2122[[#This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5" s="12"/>
      <c r="J35" t="str">
        <f>IF(Tabela8I2122[[#This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6" s="12"/>
      <c r="J36" t="str">
        <f>IF(Tabela8I2122[[#This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7" s="12"/>
      <c r="J37" t="str">
        <f>IF(Tabela8I2122[[#This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8" s="12"/>
      <c r="J38" t="str">
        <f>IF(Tabela8I2122[[#This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39" s="12"/>
      <c r="J39" t="str">
        <f>IF(Tabela8I2122[[#This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0" s="12"/>
      <c r="J40" t="str">
        <f>IF(Tabela8I2122[[#This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1" s="12"/>
      <c r="J41" t="str">
        <f>IF(Tabela8I2122[[#This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2" s="12"/>
      <c r="J42" t="str">
        <f>IF(Tabela8I2122[[#This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3" s="12"/>
      <c r="J43" t="str">
        <f>IF(Tabela8I2122[[#This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4" s="12"/>
      <c r="J44" t="str">
        <f>IF(Tabela8I2122[[#This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5" s="12"/>
      <c r="J45" t="str">
        <f>IF(Tabela8I2122[[#This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IF(Tabela8I2122[[#This Row],[EXAME]]="","",(IF(AND(Tabela8I2122[[#This Row],[EXAME]]='Tabela de Preços'!$B$4,Tabela8I2122[[#This Row],[CONVÊNIO]]="PARTICULAR"),'Tabela de Preços'!$C$4,IF(AND(Tabela8I2122[[#This Row],[EXAME]]='Tabela de Preços'!$B$4,Tabela8I2122[[#This Row],[CONVÊNIO]]&lt;&gt;"PARTICULAR"),'Tabela de Preços'!$E$4,IF(AND(Tabela8I2122[[#This Row],[EXAME]]='Tabela de Preços'!$B$5,Tabela8I2122[[#This Row],[CONVÊNIO]]="PARTICULAR"),'Tabela de Preços'!$C$5,IF(AND(Tabela8I2122[[#This Row],[EXAME]]='Tabela de Preços'!$B$5,Tabela8I2122[[#This Row],[CONVÊNIO]]&lt;&gt;"PARTICULAR"),'Tabela de Preços'!$E$5,IF(AND(Tabela8I2122[[#This Row],[EXAME]]='Tabela de Preços'!$B$6,Tabela8I2122[[#This Row],[CONVÊNIO]]="PARTICULAR"),'Tabela de Preços'!$C$6,IF(AND(Tabela8I2122[[#This Row],[EXAME]]='Tabela de Preços'!$B$6,Tabela8I2122[[#This Row],[CONVÊNIO]]&lt;&gt;"PARTICULAR"),'Tabela de Preços'!$E$6,IF(AND(Tabela8I2122[[#This Row],[EXAME]]='Tabela de Preços'!$B$7,Tabela8I2122[[#This Row],[CONVÊNIO]]="PARTICULAR"),'Tabela de Preços'!$C$7,IF(AND(Tabela8I2122[[#This Row],[EXAME]]='Tabela de Preços'!$B$7,Tabela8I2122[[#This Row],[CONVÊNIO]]&lt;&gt;"PARTICULAR"),'Tabela de Preços'!$E$7,IF(AND(Tabela8I2122[[#This Row],[EXAME]]='Tabela de Preços'!$B$8,Tabela8I2122[[#This Row],[CONVÊNIO]]="PARTICULAR"),'Tabela de Preços'!$C$8,IF(AND(Tabela8I2122[[#This Row],[EXAME]]='Tabela de Preços'!$B$8,Tabela8I2122[[#This Row],[CONVÊNIO]]&lt;&gt;"PARTICULAR"),'Tabela de Preços'!$E$8,IF(AND(Tabela8I2122[[#This Row],[EXAME]]='Tabela de Preços'!$B$9,Tabela8I2122[[#This Row],[CONVÊNIO]]="PARTICULAR"),'Tabela de Preços'!$C$9,IF(AND(Tabela8I2122[[#This Row],[EXAME]]='Tabela de Preços'!$B$9,Tabela8I2122[[#This Row],[CONVÊNIO]]&lt;&gt;"PARTICULAR"),'Tabela de Preços'!$E$9,IF(AND(Tabela8I2122[[#This Row],[EXAME]]='Tabela de Preços'!$B$10,Tabela8I2122[[#This Row],[CONVÊNIO]]="PARTICULAR"),'Tabela de Preços'!$C$10,IF(AND(Tabela8I2122[[#This Row],[EXAME]]='Tabela de Preços'!$B$10,Tabela8I2122[[#This Row],[CONVÊNIO]]&lt;&gt;"PARTICULAR"),'Tabela de Preços'!$E$10,IF(AND(Tabela8I2122[[#This Row],[EXAME]]='Tabela de Preços'!$B$11,Tabela8I2122[[#This Row],[CONVÊNIO]]="PARTICULAR"),'Tabela de Preços'!$C$11,IF(AND(Tabela8I2122[[#This Row],[EXAME]]='Tabela de Preços'!$B$11,Tabela8I2122[[#This Row],[CONVÊNIO]]&lt;&gt;"PARTICULAR"),'Tabela de Preços'!$E$11,IF(AND(Tabela8I2122[[#This Row],[EXAME]]='Tabela de Preços'!$B$12,Tabela8I2122[[#This Row],[CONVÊNIO]]="PARTICULAR"),'Tabela de Preços'!$C$12,IF(AND(Tabela8I2122[[#This Row],[EXAME]]='Tabela de Preços'!$B$12,Tabela8I2122[[#This Row],[CONVÊNIO]]&lt;&gt;"PARTICULAR"),'Tabela de Preços'!$E$12,IF(AND(Tabela8I2122[[#This Row],[EXAME]]='Tabela de Preços'!$B$13,Tabela8I2122[[#This Row],[CONVÊNIO]]="PARTICULAR"),'Tabela de Preços'!$C$13,IF(AND(Tabela8I2122[[#This Row],[EXAME]]='Tabela de Preços'!$B$13,Tabela8I2122[[#This Row],[CONVÊNIO]]&lt;&gt;"PARTICULAR"),'Tabela de Preços'!$E$13,IF(AND(Tabela8I2122[[#This Row],[EXAME]]='Tabela de Preços'!$B$14,Tabela8I2122[[#This Row],[CONVÊNIO]]="PARTICULAR"),'Tabela de Preços'!$C$14,IF(AND(Tabela8I2122[[#This Row],[EXAME]]='Tabela de Preços'!$B$14,Tabela8I2122[[#This Row],[CONVÊNIO]]&lt;&gt;"PARTICULAR"),'Tabela de Preços'!$E$14,IF(AND(Tabela8I2122[[#This Row],[EXAME]]='Tabela de Preços'!$B$15,Tabela8I2122[[#This Row],[CONVÊNIO]]="PARTICULAR"),'Tabela de Preços'!$C$15,IF(AND(Tabela8I2122[[#This Row],[EXAME]]='Tabela de Preços'!$B$15,Tabela8I2122[[#This Row],[CONVÊNIO]]&lt;&gt;"PARTICULAR"),'Tabela de Preços'!$E$15,IF(AND(Tabela8I2122[[#This Row],[EXAME]]='Tabela de Preços'!$B$16,Tabela8I2122[[#This Row],[CONVÊNIO]]="PARTICULAR"),'Tabela de Preços'!$C$16,IF(AND(Tabela8I2122[[#This Row],[EXAME]]='Tabela de Preços'!$B$16,Tabela8I2122[[#This Row],[CONVÊNIO]]&lt;&gt;"PARTICULAR"),'Tabela de Preços'!$E$16,IF(AND(Tabela8I2122[[#This Row],[EXAME]]='Tabela de Preços'!$B$17,Tabela8I2122[[#This Row],[CONVÊNIO]]="PARTICULAR"),'Tabela de Preços'!$C$17,IF(AND(Tabela8I2122[[#This Row],[EXAME]]='Tabela de Preços'!$B$17,Tabela8I2122[[#This Row],[CONVÊNIO]]&lt;&gt;"PARTICULAR"),'Tabela de Preços'!$E$17,IF(AND(Tabela8I2122[[#This Row],[EXAME]]='Tabela de Preços'!$B$18,Tabela8I2122[[#This Row],[CONVÊNIO]]="PARTICULAR"),'Tabela de Preços'!$C$18,IF(AND(Tabela8I2122[[#This Row],[EXAME]]='Tabela de Preços'!$B$18,Tabela8I2122[[#This Row],[CONVÊNIO]]&lt;&gt;"PARTICULAR"),'Tabela de Preços'!$E$18,IF(AND(Tabela8I2122[[#This Row],[EXAME]]='Tabela de Preços'!$B$20,Tabela8I2122[[#This Row],[CONVÊNIO]]="PARTICULAR"),'Tabela de Preços'!$C$20,IF(AND(Tabela8I2122[[#This Row],[EXAME]]='Tabela de Preços'!$B$20,Tabela8I2122[[#This Row],[CONVÊNIO]]&lt;&gt;"PARTICULAR"),'Tabela de Preços'!$E$20))))))))))))))))))))))))))))))))))</f>
        <v/>
      </c>
      <c r="I46" s="12"/>
      <c r="J46" t="str">
        <f>IF(Tabela8I2122[[#This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SUBTOTAL(103,Tabela8I2122[NOME])</f>
        <v>0</v>
      </c>
    </row>
  </sheetData>
  <sheetProtection sheet="1" objects="1" scenarios="1" sort="0" autoFilter="0"/>
  <conditionalFormatting sqref="L6:M46">
    <cfRule type="containsText" dxfId="450" priority="1" operator="containsText" text="Não confirmado">
      <formula>NOT(ISERROR(SEARCH("Não confirmado",L6)))</formula>
    </cfRule>
    <cfRule type="containsText" dxfId="44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E00-000001000000}">
      <formula1>"Sim"</formula1>
    </dataValidation>
    <dataValidation type="list" allowBlank="1" showInputMessage="1" showErrorMessage="1" sqref="L6:L46" xr:uid="{00000000-0002-0000-1E00-000002000000}">
      <formula1>"Confirmado, Não confirmado"</formula1>
    </dataValidation>
    <dataValidation type="list" allowBlank="1" showInputMessage="1" showErrorMessage="1" sqref="M6:M46" xr:uid="{00000000-0002-0000-1E00-000003000000}">
      <formula1>"Sim, Não"</formula1>
    </dataValidation>
    <dataValidation type="list" allowBlank="1" showInputMessage="1" showErrorMessage="1" sqref="I6:I46" xr:uid="{C0CF8A71-3C7D-4D31-88FB-4A6C9C7CAA5A}">
      <formula1>"PAGO"</formula1>
    </dataValidation>
    <dataValidation type="list" allowBlank="1" showInputMessage="1" showErrorMessage="1" sqref="F6:F46" xr:uid="{2EFB9C9A-1759-421C-8A23-4E917F8AC9C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E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E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20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H6" sqref="H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13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45120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6" s="12"/>
      <c r="J6" t="str">
        <f>IF(Tabela8I21222324[[#This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7" s="12"/>
      <c r="J7" t="str">
        <f>IF(Tabela8I21222324[[#This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8" s="12"/>
      <c r="J8" t="str">
        <f>IF(Tabela8I21222324[[#This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9" s="12"/>
      <c r="J9" t="str">
        <f>IF(Tabela8I21222324[[#This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0" s="12"/>
      <c r="J10" t="str">
        <f>IF(Tabela8I21222324[[#This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1" s="12"/>
      <c r="J11" t="str">
        <f>IF(Tabela8I21222324[[#This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2" s="12"/>
      <c r="J12" t="str">
        <f>IF(Tabela8I21222324[[#This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3" s="12"/>
      <c r="J13" t="str">
        <f>IF(Tabela8I21222324[[#This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4" s="12"/>
      <c r="J14" t="str">
        <f>IF(Tabela8I21222324[[#This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5" s="12"/>
      <c r="J15" t="str">
        <f>IF(Tabela8I21222324[[#This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6" s="12"/>
      <c r="J16" t="str">
        <f>IF(Tabela8I21222324[[#This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7" s="12"/>
      <c r="J17" t="str">
        <f>IF(Tabela8I21222324[[#This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8" s="12"/>
      <c r="J18" t="str">
        <f>IF(Tabela8I21222324[[#This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19" s="12"/>
      <c r="J19" t="str">
        <f>IF(Tabela8I21222324[[#This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0" s="12"/>
      <c r="J20" t="str">
        <f>IF(Tabela8I21222324[[#This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1" s="12"/>
      <c r="J21" t="str">
        <f>IF(Tabela8I21222324[[#This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2" s="12"/>
      <c r="J22" t="str">
        <f>IF(Tabela8I21222324[[#This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3" s="12"/>
      <c r="J23" t="str">
        <f>IF(Tabela8I21222324[[#This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4" s="12"/>
      <c r="J24" t="str">
        <f>IF(Tabela8I21222324[[#This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5" s="12"/>
      <c r="J25" t="str">
        <f>IF(Tabela8I21222324[[#This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6" s="12"/>
      <c r="J26" t="str">
        <f>IF(Tabela8I21222324[[#This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7" s="12"/>
      <c r="J27" t="str">
        <f>IF(Tabela8I21222324[[#This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8" s="12"/>
      <c r="J28" t="str">
        <f>IF(Tabela8I21222324[[#This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29" s="12"/>
      <c r="J29" t="str">
        <f>IF(Tabela8I21222324[[#This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0" s="12"/>
      <c r="J30" t="str">
        <f>IF(Tabela8I21222324[[#This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1" s="12"/>
      <c r="J31" t="str">
        <f>IF(Tabela8I21222324[[#This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2" s="12"/>
      <c r="J32" t="str">
        <f>IF(Tabela8I21222324[[#This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3" s="12"/>
      <c r="J33" t="str">
        <f>IF(Tabela8I21222324[[#This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4" s="12"/>
      <c r="J34" t="str">
        <f>IF(Tabela8I21222324[[#This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5" s="12"/>
      <c r="J35" t="str">
        <f>IF(Tabela8I21222324[[#This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6" s="12"/>
      <c r="J36" t="str">
        <f>IF(Tabela8I21222324[[#This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7" s="12"/>
      <c r="J37" t="str">
        <f>IF(Tabela8I21222324[[#This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8" s="12"/>
      <c r="J38" t="str">
        <f>IF(Tabela8I21222324[[#This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39" s="12"/>
      <c r="J39" t="str">
        <f>IF(Tabela8I21222324[[#This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0" s="12"/>
      <c r="J40" t="str">
        <f>IF(Tabela8I21222324[[#This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1" s="12"/>
      <c r="J41" t="str">
        <f>IF(Tabela8I21222324[[#This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2" s="12"/>
      <c r="J42" t="str">
        <f>IF(Tabela8I21222324[[#This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3" s="12"/>
      <c r="J43" t="str">
        <f>IF(Tabela8I21222324[[#This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4" s="12"/>
      <c r="J44" t="str">
        <f>IF(Tabela8I21222324[[#This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5" s="12"/>
      <c r="J45" t="str">
        <f>IF(Tabela8I21222324[[#This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IF(Tabela8I21222324[[#This Row],[EXAME]]="","",(IF(AND(Tabela8I21222324[[#This Row],[EXAME]]='Tabela de Preços'!$B$4,Tabela8I21222324[[#This Row],[CONVÊNIO]]="PARTICULAR"),'Tabela de Preços'!$C$4,IF(AND(Tabela8I21222324[[#This Row],[EXAME]]='Tabela de Preços'!$B$4,Tabela8I21222324[[#This Row],[CONVÊNIO]]&lt;&gt;"PARTICULAR"),'Tabela de Preços'!$E$4,IF(AND(Tabela8I21222324[[#This Row],[EXAME]]='Tabela de Preços'!$B$5,Tabela8I21222324[[#This Row],[CONVÊNIO]]="PARTICULAR"),'Tabela de Preços'!$C$5,IF(AND(Tabela8I21222324[[#This Row],[EXAME]]='Tabela de Preços'!$B$5,Tabela8I21222324[[#This Row],[CONVÊNIO]]&lt;&gt;"PARTICULAR"),'Tabela de Preços'!$E$5,IF(AND(Tabela8I21222324[[#This Row],[EXAME]]='Tabela de Preços'!$B$6,Tabela8I21222324[[#This Row],[CONVÊNIO]]="PARTICULAR"),'Tabela de Preços'!$C$6,IF(AND(Tabela8I21222324[[#This Row],[EXAME]]='Tabela de Preços'!$B$6,Tabela8I21222324[[#This Row],[CONVÊNIO]]&lt;&gt;"PARTICULAR"),'Tabela de Preços'!$E$6,IF(AND(Tabela8I21222324[[#This Row],[EXAME]]='Tabela de Preços'!$B$7,Tabela8I21222324[[#This Row],[CONVÊNIO]]="PARTICULAR"),'Tabela de Preços'!$C$7,IF(AND(Tabela8I21222324[[#This Row],[EXAME]]='Tabela de Preços'!$B$7,Tabela8I21222324[[#This Row],[CONVÊNIO]]&lt;&gt;"PARTICULAR"),'Tabela de Preços'!$E$7,IF(AND(Tabela8I21222324[[#This Row],[EXAME]]='Tabela de Preços'!$B$8,Tabela8I21222324[[#This Row],[CONVÊNIO]]="PARTICULAR"),'Tabela de Preços'!$C$8,IF(AND(Tabela8I21222324[[#This Row],[EXAME]]='Tabela de Preços'!$B$8,Tabela8I21222324[[#This Row],[CONVÊNIO]]&lt;&gt;"PARTICULAR"),'Tabela de Preços'!$E$8,IF(AND(Tabela8I21222324[[#This Row],[EXAME]]='Tabela de Preços'!$B$9,Tabela8I21222324[[#This Row],[CONVÊNIO]]="PARTICULAR"),'Tabela de Preços'!$C$9,IF(AND(Tabela8I21222324[[#This Row],[EXAME]]='Tabela de Preços'!$B$9,Tabela8I21222324[[#This Row],[CONVÊNIO]]&lt;&gt;"PARTICULAR"),'Tabela de Preços'!$E$9,IF(AND(Tabela8I21222324[[#This Row],[EXAME]]='Tabela de Preços'!$B$10,Tabela8I21222324[[#This Row],[CONVÊNIO]]="PARTICULAR"),'Tabela de Preços'!$C$10,IF(AND(Tabela8I21222324[[#This Row],[EXAME]]='Tabela de Preços'!$B$10,Tabela8I21222324[[#This Row],[CONVÊNIO]]&lt;&gt;"PARTICULAR"),'Tabela de Preços'!$E$10,IF(AND(Tabela8I21222324[[#This Row],[EXAME]]='Tabela de Preços'!$B$11,Tabela8I21222324[[#This Row],[CONVÊNIO]]="PARTICULAR"),'Tabela de Preços'!$C$11,IF(AND(Tabela8I21222324[[#This Row],[EXAME]]='Tabela de Preços'!$B$11,Tabela8I21222324[[#This Row],[CONVÊNIO]]&lt;&gt;"PARTICULAR"),'Tabela de Preços'!$E$11,IF(AND(Tabela8I21222324[[#This Row],[EXAME]]='Tabela de Preços'!$B$12,Tabela8I21222324[[#This Row],[CONVÊNIO]]="PARTICULAR"),'Tabela de Preços'!$C$12,IF(AND(Tabela8I21222324[[#This Row],[EXAME]]='Tabela de Preços'!$B$12,Tabela8I21222324[[#This Row],[CONVÊNIO]]&lt;&gt;"PARTICULAR"),'Tabela de Preços'!$E$12,IF(AND(Tabela8I21222324[[#This Row],[EXAME]]='Tabela de Preços'!$B$13,Tabela8I21222324[[#This Row],[CONVÊNIO]]="PARTICULAR"),'Tabela de Preços'!$C$13,IF(AND(Tabela8I21222324[[#This Row],[EXAME]]='Tabela de Preços'!$B$13,Tabela8I21222324[[#This Row],[CONVÊNIO]]&lt;&gt;"PARTICULAR"),'Tabela de Preços'!$E$13,IF(AND(Tabela8I21222324[[#This Row],[EXAME]]='Tabela de Preços'!$B$14,Tabela8I21222324[[#This Row],[CONVÊNIO]]="PARTICULAR"),'Tabela de Preços'!$C$14,IF(AND(Tabela8I21222324[[#This Row],[EXAME]]='Tabela de Preços'!$B$14,Tabela8I21222324[[#This Row],[CONVÊNIO]]&lt;&gt;"PARTICULAR"),'Tabela de Preços'!$E$14,IF(AND(Tabela8I21222324[[#This Row],[EXAME]]='Tabela de Preços'!$B$15,Tabela8I21222324[[#This Row],[CONVÊNIO]]="PARTICULAR"),'Tabela de Preços'!$C$15,IF(AND(Tabela8I21222324[[#This Row],[EXAME]]='Tabela de Preços'!$B$15,Tabela8I21222324[[#This Row],[CONVÊNIO]]&lt;&gt;"PARTICULAR"),'Tabela de Preços'!$E$15,IF(AND(Tabela8I21222324[[#This Row],[EXAME]]='Tabela de Preços'!$B$16,Tabela8I21222324[[#This Row],[CONVÊNIO]]="PARTICULAR"),'Tabela de Preços'!$C$16,IF(AND(Tabela8I21222324[[#This Row],[EXAME]]='Tabela de Preços'!$B$16,Tabela8I21222324[[#This Row],[CONVÊNIO]]&lt;&gt;"PARTICULAR"),'Tabela de Preços'!$E$16,IF(AND(Tabela8I21222324[[#This Row],[EXAME]]='Tabela de Preços'!$B$17,Tabela8I21222324[[#This Row],[CONVÊNIO]]="PARTICULAR"),'Tabela de Preços'!$C$17,IF(AND(Tabela8I21222324[[#This Row],[EXAME]]='Tabela de Preços'!$B$17,Tabela8I21222324[[#This Row],[CONVÊNIO]]&lt;&gt;"PARTICULAR"),'Tabela de Preços'!$E$17,IF(AND(Tabela8I21222324[[#This Row],[EXAME]]='Tabela de Preços'!$B$18,Tabela8I21222324[[#This Row],[CONVÊNIO]]="PARTICULAR"),'Tabela de Preços'!$C$18,IF(AND(Tabela8I21222324[[#This Row],[EXAME]]='Tabela de Preços'!$B$18,Tabela8I21222324[[#This Row],[CONVÊNIO]]&lt;&gt;"PARTICULAR"),'Tabela de Preços'!$E$18,IF(AND(Tabela8I21222324[[#This Row],[EXAME]]='Tabela de Preços'!$B$20,Tabela8I21222324[[#This Row],[CONVÊNIO]]="PARTICULAR"),'Tabela de Preços'!$C$20,IF(AND(Tabela8I21222324[[#This Row],[EXAME]]='Tabela de Preços'!$B$20,Tabela8I21222324[[#This Row],[CONVÊNIO]]&lt;&gt;"PARTICULAR"),'Tabela de Preços'!$E$20))))))))))))))))))))))))))))))))))</f>
        <v/>
      </c>
      <c r="I46" s="12"/>
      <c r="J46" t="str">
        <f>IF(Tabela8I21222324[[#This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SUBTOTAL(103,Tabela8I21222324[NOME])</f>
        <v>0</v>
      </c>
    </row>
  </sheetData>
  <sheetProtection sheet="1" objects="1" scenarios="1" sort="0" autoFilter="0"/>
  <conditionalFormatting sqref="L6:M46">
    <cfRule type="containsText" dxfId="448" priority="1" operator="containsText" text="Não confirmado">
      <formula>NOT(ISERROR(SEARCH("Não confirmado",L6)))</formula>
    </cfRule>
    <cfRule type="containsText" dxfId="447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1F00-000001000000}">
      <formula1>"Sim"</formula1>
    </dataValidation>
    <dataValidation type="list" allowBlank="1" showInputMessage="1" showErrorMessage="1" sqref="L6:L46" xr:uid="{00000000-0002-0000-1F00-000002000000}">
      <formula1>"Confirmado, Não confirmado"</formula1>
    </dataValidation>
    <dataValidation type="list" allowBlank="1" showInputMessage="1" showErrorMessage="1" sqref="M6:M46" xr:uid="{00000000-0002-0000-1F00-000003000000}">
      <formula1>"Sim, Não"</formula1>
    </dataValidation>
    <dataValidation type="list" allowBlank="1" showInputMessage="1" showErrorMessage="1" sqref="I6:I46" xr:uid="{1B3A142F-C576-42D2-8550-2CB90A13A24E}">
      <formula1>"PAGO"</formula1>
    </dataValidation>
    <dataValidation type="list" allowBlank="1" showInputMessage="1" showErrorMessage="1" sqref="F6:F10 F12:F46" xr:uid="{C14F5F73-BEDE-4CD2-ABC4-A6F429F4823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1F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1F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Plan2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14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45121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6" s="12"/>
      <c r="J6" t="str">
        <f>IF(Tabela8I2122232425[[#This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7" s="12"/>
      <c r="J7" t="str">
        <f>IF(Tabela8I2122232425[[#This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8" s="12"/>
      <c r="J8" t="str">
        <f>IF(Tabela8I2122232425[[#This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9" s="12"/>
      <c r="J9" t="str">
        <f>IF(Tabela8I2122232425[[#This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0" s="12"/>
      <c r="J10" t="str">
        <f>IF(Tabela8I2122232425[[#This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1" s="12"/>
      <c r="J11" t="str">
        <f>IF(Tabela8I2122232425[[#This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2" s="12"/>
      <c r="J12" t="str">
        <f>IF(Tabela8I2122232425[[#This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3" s="12"/>
      <c r="J13" t="str">
        <f>IF(Tabela8I2122232425[[#This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4" s="12"/>
      <c r="J14" t="str">
        <f>IF(Tabela8I2122232425[[#This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5" s="12"/>
      <c r="J15" t="str">
        <f>IF(Tabela8I2122232425[[#This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6" s="12"/>
      <c r="J16" t="str">
        <f>IF(Tabela8I2122232425[[#This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7" s="12"/>
      <c r="J17" t="str">
        <f>IF(Tabela8I2122232425[[#This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8" s="12"/>
      <c r="J18" t="str">
        <f>IF(Tabela8I2122232425[[#This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19" s="12"/>
      <c r="J19" t="str">
        <f>IF(Tabela8I2122232425[[#This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0" s="12"/>
      <c r="J20" t="str">
        <f>IF(Tabela8I2122232425[[#This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1" s="12"/>
      <c r="J21" t="str">
        <f>IF(Tabela8I2122232425[[#This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2" s="12"/>
      <c r="J22" t="str">
        <f>IF(Tabela8I2122232425[[#This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3" s="12"/>
      <c r="J23" t="str">
        <f>IF(Tabela8I2122232425[[#This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4" s="12"/>
      <c r="J24" t="str">
        <f>IF(Tabela8I2122232425[[#This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5" s="12"/>
      <c r="J25" t="str">
        <f>IF(Tabela8I2122232425[[#This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6" s="12"/>
      <c r="J26" t="str">
        <f>IF(Tabela8I2122232425[[#This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7" s="12"/>
      <c r="J27" t="str">
        <f>IF(Tabela8I2122232425[[#This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8" s="12"/>
      <c r="J28" t="str">
        <f>IF(Tabela8I2122232425[[#This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29" s="12"/>
      <c r="J29" t="str">
        <f>IF(Tabela8I2122232425[[#This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0" s="12"/>
      <c r="J30" t="str">
        <f>IF(Tabela8I2122232425[[#This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1" s="12"/>
      <c r="J31" t="str">
        <f>IF(Tabela8I2122232425[[#This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2" s="12"/>
      <c r="J32" t="str">
        <f>IF(Tabela8I2122232425[[#This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3" s="12"/>
      <c r="J33" t="str">
        <f>IF(Tabela8I2122232425[[#This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4" s="12"/>
      <c r="J34" t="str">
        <f>IF(Tabela8I2122232425[[#This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5" s="12"/>
      <c r="J35" t="str">
        <f>IF(Tabela8I2122232425[[#This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6" s="12"/>
      <c r="J36" t="str">
        <f>IF(Tabela8I2122232425[[#This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7" s="12"/>
      <c r="J37" t="str">
        <f>IF(Tabela8I2122232425[[#This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8" s="12"/>
      <c r="J38" t="str">
        <f>IF(Tabela8I2122232425[[#This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39" s="12"/>
      <c r="J39" t="str">
        <f>IF(Tabela8I2122232425[[#This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0" s="12"/>
      <c r="J40" t="str">
        <f>IF(Tabela8I2122232425[[#This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1" s="12"/>
      <c r="J41" t="str">
        <f>IF(Tabela8I2122232425[[#This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2" s="12"/>
      <c r="J42" t="str">
        <f>IF(Tabela8I2122232425[[#This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3" s="12"/>
      <c r="J43" t="str">
        <f>IF(Tabela8I2122232425[[#This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4" s="12"/>
      <c r="J44" t="str">
        <f>IF(Tabela8I2122232425[[#This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5" s="12"/>
      <c r="J45" t="str">
        <f>IF(Tabela8I2122232425[[#This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IF(Tabela8I2122232425[[#This Row],[EXAME]]="","",(IF(AND(Tabela8I2122232425[[#This Row],[EXAME]]='Tabela de Preços'!$B$4,Tabela8I2122232425[[#This Row],[CONVÊNIO]]="PARTICULAR"),'Tabela de Preços'!$C$4,IF(AND(Tabela8I2122232425[[#This Row],[EXAME]]='Tabela de Preços'!$B$4,Tabela8I2122232425[[#This Row],[CONVÊNIO]]&lt;&gt;"PARTICULAR"),'Tabela de Preços'!$E$4,IF(AND(Tabela8I2122232425[[#This Row],[EXAME]]='Tabela de Preços'!$B$5,Tabela8I2122232425[[#This Row],[CONVÊNIO]]="PARTICULAR"),'Tabela de Preços'!$C$5,IF(AND(Tabela8I2122232425[[#This Row],[EXAME]]='Tabela de Preços'!$B$5,Tabela8I2122232425[[#This Row],[CONVÊNIO]]&lt;&gt;"PARTICULAR"),'Tabela de Preços'!$E$5,IF(AND(Tabela8I2122232425[[#This Row],[EXAME]]='Tabela de Preços'!$B$6,Tabela8I2122232425[[#This Row],[CONVÊNIO]]="PARTICULAR"),'Tabela de Preços'!$C$6,IF(AND(Tabela8I2122232425[[#This Row],[EXAME]]='Tabela de Preços'!$B$6,Tabela8I2122232425[[#This Row],[CONVÊNIO]]&lt;&gt;"PARTICULAR"),'Tabela de Preços'!$E$6,IF(AND(Tabela8I2122232425[[#This Row],[EXAME]]='Tabela de Preços'!$B$7,Tabela8I2122232425[[#This Row],[CONVÊNIO]]="PARTICULAR"),'Tabela de Preços'!$C$7,IF(AND(Tabela8I2122232425[[#This Row],[EXAME]]='Tabela de Preços'!$B$7,Tabela8I2122232425[[#This Row],[CONVÊNIO]]&lt;&gt;"PARTICULAR"),'Tabela de Preços'!$E$7,IF(AND(Tabela8I2122232425[[#This Row],[EXAME]]='Tabela de Preços'!$B$8,Tabela8I2122232425[[#This Row],[CONVÊNIO]]="PARTICULAR"),'Tabela de Preços'!$C$8,IF(AND(Tabela8I2122232425[[#This Row],[EXAME]]='Tabela de Preços'!$B$8,Tabela8I2122232425[[#This Row],[CONVÊNIO]]&lt;&gt;"PARTICULAR"),'Tabela de Preços'!$E$8,IF(AND(Tabela8I2122232425[[#This Row],[EXAME]]='Tabela de Preços'!$B$9,Tabela8I2122232425[[#This Row],[CONVÊNIO]]="PARTICULAR"),'Tabela de Preços'!$C$9,IF(AND(Tabela8I2122232425[[#This Row],[EXAME]]='Tabela de Preços'!$B$9,Tabela8I2122232425[[#This Row],[CONVÊNIO]]&lt;&gt;"PARTICULAR"),'Tabela de Preços'!$E$9,IF(AND(Tabela8I2122232425[[#This Row],[EXAME]]='Tabela de Preços'!$B$10,Tabela8I2122232425[[#This Row],[CONVÊNIO]]="PARTICULAR"),'Tabela de Preços'!$C$10,IF(AND(Tabela8I2122232425[[#This Row],[EXAME]]='Tabela de Preços'!$B$10,Tabela8I2122232425[[#This Row],[CONVÊNIO]]&lt;&gt;"PARTICULAR"),'Tabela de Preços'!$E$10,IF(AND(Tabela8I2122232425[[#This Row],[EXAME]]='Tabela de Preços'!$B$11,Tabela8I2122232425[[#This Row],[CONVÊNIO]]="PARTICULAR"),'Tabela de Preços'!$C$11,IF(AND(Tabela8I2122232425[[#This Row],[EXAME]]='Tabela de Preços'!$B$11,Tabela8I2122232425[[#This Row],[CONVÊNIO]]&lt;&gt;"PARTICULAR"),'Tabela de Preços'!$E$11,IF(AND(Tabela8I2122232425[[#This Row],[EXAME]]='Tabela de Preços'!$B$12,Tabela8I2122232425[[#This Row],[CONVÊNIO]]="PARTICULAR"),'Tabela de Preços'!$C$12,IF(AND(Tabela8I2122232425[[#This Row],[EXAME]]='Tabela de Preços'!$B$12,Tabela8I2122232425[[#This Row],[CONVÊNIO]]&lt;&gt;"PARTICULAR"),'Tabela de Preços'!$E$12,IF(AND(Tabela8I2122232425[[#This Row],[EXAME]]='Tabela de Preços'!$B$13,Tabela8I2122232425[[#This Row],[CONVÊNIO]]="PARTICULAR"),'Tabela de Preços'!$C$13,IF(AND(Tabela8I2122232425[[#This Row],[EXAME]]='Tabela de Preços'!$B$13,Tabela8I2122232425[[#This Row],[CONVÊNIO]]&lt;&gt;"PARTICULAR"),'Tabela de Preços'!$E$13,IF(AND(Tabela8I2122232425[[#This Row],[EXAME]]='Tabela de Preços'!$B$14,Tabela8I2122232425[[#This Row],[CONVÊNIO]]="PARTICULAR"),'Tabela de Preços'!$C$14,IF(AND(Tabela8I2122232425[[#This Row],[EXAME]]='Tabela de Preços'!$B$14,Tabela8I2122232425[[#This Row],[CONVÊNIO]]&lt;&gt;"PARTICULAR"),'Tabela de Preços'!$E$14,IF(AND(Tabela8I2122232425[[#This Row],[EXAME]]='Tabela de Preços'!$B$15,Tabela8I2122232425[[#This Row],[CONVÊNIO]]="PARTICULAR"),'Tabela de Preços'!$C$15,IF(AND(Tabela8I2122232425[[#This Row],[EXAME]]='Tabela de Preços'!$B$15,Tabela8I2122232425[[#This Row],[CONVÊNIO]]&lt;&gt;"PARTICULAR"),'Tabela de Preços'!$E$15,IF(AND(Tabela8I2122232425[[#This Row],[EXAME]]='Tabela de Preços'!$B$16,Tabela8I2122232425[[#This Row],[CONVÊNIO]]="PARTICULAR"),'Tabela de Preços'!$C$16,IF(AND(Tabela8I2122232425[[#This Row],[EXAME]]='Tabela de Preços'!$B$16,Tabela8I2122232425[[#This Row],[CONVÊNIO]]&lt;&gt;"PARTICULAR"),'Tabela de Preços'!$E$16,IF(AND(Tabela8I2122232425[[#This Row],[EXAME]]='Tabela de Preços'!$B$17,Tabela8I2122232425[[#This Row],[CONVÊNIO]]="PARTICULAR"),'Tabela de Preços'!$C$17,IF(AND(Tabela8I2122232425[[#This Row],[EXAME]]='Tabela de Preços'!$B$17,Tabela8I2122232425[[#This Row],[CONVÊNIO]]&lt;&gt;"PARTICULAR"),'Tabela de Preços'!$E$17,IF(AND(Tabela8I2122232425[[#This Row],[EXAME]]='Tabela de Preços'!$B$18,Tabela8I2122232425[[#This Row],[CONVÊNIO]]="PARTICULAR"),'Tabela de Preços'!$C$18,IF(AND(Tabela8I2122232425[[#This Row],[EXAME]]='Tabela de Preços'!$B$18,Tabela8I2122232425[[#This Row],[CONVÊNIO]]&lt;&gt;"PARTICULAR"),'Tabela de Preços'!$E$18,IF(AND(Tabela8I2122232425[[#This Row],[EXAME]]='Tabela de Preços'!$B$20,Tabela8I2122232425[[#This Row],[CONVÊNIO]]="PARTICULAR"),'Tabela de Preços'!$C$20,IF(AND(Tabela8I2122232425[[#This Row],[EXAME]]='Tabela de Preços'!$B$20,Tabela8I2122232425[[#This Row],[CONVÊNIO]]&lt;&gt;"PARTICULAR"),'Tabela de Preços'!$E$20))))))))))))))))))))))))))))))))))</f>
        <v/>
      </c>
      <c r="I46" s="12"/>
      <c r="J46" t="str">
        <f>IF(Tabela8I2122232425[[#This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SUBTOTAL(103,Tabela8I2122232425[NOME])</f>
        <v>0</v>
      </c>
    </row>
  </sheetData>
  <sheetProtection sheet="1" objects="1" scenarios="1" sort="0" autoFilter="0"/>
  <conditionalFormatting sqref="L6:M46">
    <cfRule type="containsText" dxfId="446" priority="1" operator="containsText" text="Não confirmado">
      <formula>NOT(ISERROR(SEARCH("Não confirmado",L6)))</formula>
    </cfRule>
    <cfRule type="containsText" dxfId="44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000-000000000000}">
      <formula1>"Confirmado, Não confirmado"</formula1>
    </dataValidation>
    <dataValidation type="list" allowBlank="1" showInputMessage="1" showErrorMessage="1" sqref="N6:N44" xr:uid="{00000000-0002-0000-2000-000001000000}">
      <formula1>"Sim"</formula1>
    </dataValidation>
    <dataValidation type="list" allowBlank="1" showInputMessage="1" showErrorMessage="1" sqref="M6:M46" xr:uid="{00000000-0002-0000-2000-000003000000}">
      <formula1>"Sim, Não"</formula1>
    </dataValidation>
    <dataValidation type="list" allowBlank="1" showInputMessage="1" showErrorMessage="1" sqref="I6:I46" xr:uid="{D53B402B-8A48-4773-BF2A-714035781FDF}">
      <formula1>"PAGO"</formula1>
    </dataValidation>
    <dataValidation type="list" allowBlank="1" showInputMessage="1" showErrorMessage="1" sqref="F6:F46" xr:uid="{A11CAB94-3DFF-4DDD-B481-1D45A6C197A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scale="31" fitToHeight="0" orientation="landscape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0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0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Plan24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17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45124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6" s="12"/>
      <c r="J6" t="str">
        <f>IF(Tabela8I2122232425262728[[#This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7" s="12"/>
      <c r="J7" t="str">
        <f>IF(Tabela8I2122232425262728[[#This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8" s="12"/>
      <c r="J8" t="str">
        <f>IF(Tabela8I2122232425262728[[#This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9" s="12"/>
      <c r="J9" t="str">
        <f>IF(Tabela8I2122232425262728[[#This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0" s="12"/>
      <c r="J10" t="str">
        <f>IF(Tabela8I2122232425262728[[#This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1" s="12"/>
      <c r="J11" t="str">
        <f>IF(Tabela8I2122232425262728[[#This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2" s="12"/>
      <c r="J12" t="str">
        <f>IF(Tabela8I2122232425262728[[#This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3" s="12"/>
      <c r="J13" t="str">
        <f>IF(Tabela8I2122232425262728[[#This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4" s="12"/>
      <c r="J14" t="str">
        <f>IF(Tabela8I2122232425262728[[#This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5" s="12"/>
      <c r="J15" t="str">
        <f>IF(Tabela8I2122232425262728[[#This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6" s="12"/>
      <c r="J16" t="str">
        <f>IF(Tabela8I2122232425262728[[#This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7" s="12"/>
      <c r="J17" t="str">
        <f>IF(Tabela8I2122232425262728[[#This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8" s="12"/>
      <c r="J18" t="str">
        <f>IF(Tabela8I2122232425262728[[#This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19" s="12"/>
      <c r="J19" t="str">
        <f>IF(Tabela8I2122232425262728[[#This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0" s="12"/>
      <c r="J20" t="str">
        <f>IF(Tabela8I2122232425262728[[#This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1" s="12"/>
      <c r="J21" t="str">
        <f>IF(Tabela8I2122232425262728[[#This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2" s="12"/>
      <c r="J22" t="str">
        <f>IF(Tabela8I2122232425262728[[#This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3" s="12"/>
      <c r="J23" t="str">
        <f>IF(Tabela8I2122232425262728[[#This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4" s="12"/>
      <c r="J24" t="str">
        <f>IF(Tabela8I2122232425262728[[#This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5" s="12"/>
      <c r="J25" t="str">
        <f>IF(Tabela8I2122232425262728[[#This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6" s="12"/>
      <c r="J26" t="str">
        <f>IF(Tabela8I2122232425262728[[#This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7" s="12"/>
      <c r="J27" t="str">
        <f>IF(Tabela8I2122232425262728[[#This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8" s="12"/>
      <c r="J28" t="str">
        <f>IF(Tabela8I2122232425262728[[#This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29" s="12"/>
      <c r="J29" t="str">
        <f>IF(Tabela8I2122232425262728[[#This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0" s="12"/>
      <c r="J30" t="str">
        <f>IF(Tabela8I2122232425262728[[#This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1" s="12"/>
      <c r="J31" t="str">
        <f>IF(Tabela8I2122232425262728[[#This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2" s="12"/>
      <c r="J32" t="str">
        <f>IF(Tabela8I2122232425262728[[#This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3" s="12"/>
      <c r="J33" t="str">
        <f>IF(Tabela8I2122232425262728[[#This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4" s="12"/>
      <c r="J34" t="str">
        <f>IF(Tabela8I2122232425262728[[#This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5" s="12"/>
      <c r="J35" t="str">
        <f>IF(Tabela8I2122232425262728[[#This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6" s="12"/>
      <c r="J36" t="str">
        <f>IF(Tabela8I2122232425262728[[#This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7" s="12"/>
      <c r="J37" t="str">
        <f>IF(Tabela8I2122232425262728[[#This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8" s="12"/>
      <c r="J38" t="str">
        <f>IF(Tabela8I2122232425262728[[#This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39" s="12"/>
      <c r="J39" t="str">
        <f>IF(Tabela8I2122232425262728[[#This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0" s="12"/>
      <c r="J40" t="str">
        <f>IF(Tabela8I2122232425262728[[#This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1" s="12"/>
      <c r="J41" t="str">
        <f>IF(Tabela8I2122232425262728[[#This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2" s="12"/>
      <c r="J42" t="str">
        <f>IF(Tabela8I2122232425262728[[#This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3" s="12"/>
      <c r="J43" t="str">
        <f>IF(Tabela8I2122232425262728[[#This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4" s="12"/>
      <c r="J44" t="str">
        <f>IF(Tabela8I2122232425262728[[#This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5" s="12"/>
      <c r="J45" t="str">
        <f>IF(Tabela8I2122232425262728[[#This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IF(Tabela8I2122232425262728[[#This Row],[EXAME]]="","",(IF(AND(Tabela8I2122232425262728[[#This Row],[EXAME]]='Tabela de Preços'!$B$4,Tabela8I2122232425262728[[#This Row],[CONVÊNIO]]="PARTICULAR"),'Tabela de Preços'!$C$4,IF(AND(Tabela8I2122232425262728[[#This Row],[EXAME]]='Tabela de Preços'!$B$4,Tabela8I2122232425262728[[#This Row],[CONVÊNIO]]&lt;&gt;"PARTICULAR"),'Tabela de Preços'!$E$4,IF(AND(Tabela8I2122232425262728[[#This Row],[EXAME]]='Tabela de Preços'!$B$5,Tabela8I2122232425262728[[#This Row],[CONVÊNIO]]="PARTICULAR"),'Tabela de Preços'!$C$5,IF(AND(Tabela8I2122232425262728[[#This Row],[EXAME]]='Tabela de Preços'!$B$5,Tabela8I2122232425262728[[#This Row],[CONVÊNIO]]&lt;&gt;"PARTICULAR"),'Tabela de Preços'!$E$5,IF(AND(Tabela8I2122232425262728[[#This Row],[EXAME]]='Tabela de Preços'!$B$6,Tabela8I2122232425262728[[#This Row],[CONVÊNIO]]="PARTICULAR"),'Tabela de Preços'!$C$6,IF(AND(Tabela8I2122232425262728[[#This Row],[EXAME]]='Tabela de Preços'!$B$6,Tabela8I2122232425262728[[#This Row],[CONVÊNIO]]&lt;&gt;"PARTICULAR"),'Tabela de Preços'!$E$6,IF(AND(Tabela8I2122232425262728[[#This Row],[EXAME]]='Tabela de Preços'!$B$7,Tabela8I2122232425262728[[#This Row],[CONVÊNIO]]="PARTICULAR"),'Tabela de Preços'!$C$7,IF(AND(Tabela8I2122232425262728[[#This Row],[EXAME]]='Tabela de Preços'!$B$7,Tabela8I2122232425262728[[#This Row],[CONVÊNIO]]&lt;&gt;"PARTICULAR"),'Tabela de Preços'!$E$7,IF(AND(Tabela8I2122232425262728[[#This Row],[EXAME]]='Tabela de Preços'!$B$8,Tabela8I2122232425262728[[#This Row],[CONVÊNIO]]="PARTICULAR"),'Tabela de Preços'!$C$8,IF(AND(Tabela8I2122232425262728[[#This Row],[EXAME]]='Tabela de Preços'!$B$8,Tabela8I2122232425262728[[#This Row],[CONVÊNIO]]&lt;&gt;"PARTICULAR"),'Tabela de Preços'!$E$8,IF(AND(Tabela8I2122232425262728[[#This Row],[EXAME]]='Tabela de Preços'!$B$9,Tabela8I2122232425262728[[#This Row],[CONVÊNIO]]="PARTICULAR"),'Tabela de Preços'!$C$9,IF(AND(Tabela8I2122232425262728[[#This Row],[EXAME]]='Tabela de Preços'!$B$9,Tabela8I2122232425262728[[#This Row],[CONVÊNIO]]&lt;&gt;"PARTICULAR"),'Tabela de Preços'!$E$9,IF(AND(Tabela8I2122232425262728[[#This Row],[EXAME]]='Tabela de Preços'!$B$10,Tabela8I2122232425262728[[#This Row],[CONVÊNIO]]="PARTICULAR"),'Tabela de Preços'!$C$10,IF(AND(Tabela8I2122232425262728[[#This Row],[EXAME]]='Tabela de Preços'!$B$10,Tabela8I2122232425262728[[#This Row],[CONVÊNIO]]&lt;&gt;"PARTICULAR"),'Tabela de Preços'!$E$10,IF(AND(Tabela8I2122232425262728[[#This Row],[EXAME]]='Tabela de Preços'!$B$11,Tabela8I2122232425262728[[#This Row],[CONVÊNIO]]="PARTICULAR"),'Tabela de Preços'!$C$11,IF(AND(Tabela8I2122232425262728[[#This Row],[EXAME]]='Tabela de Preços'!$B$11,Tabela8I2122232425262728[[#This Row],[CONVÊNIO]]&lt;&gt;"PARTICULAR"),'Tabela de Preços'!$E$11,IF(AND(Tabela8I2122232425262728[[#This Row],[EXAME]]='Tabela de Preços'!$B$12,Tabela8I2122232425262728[[#This Row],[CONVÊNIO]]="PARTICULAR"),'Tabela de Preços'!$C$12,IF(AND(Tabela8I2122232425262728[[#This Row],[EXAME]]='Tabela de Preços'!$B$12,Tabela8I2122232425262728[[#This Row],[CONVÊNIO]]&lt;&gt;"PARTICULAR"),'Tabela de Preços'!$E$12,IF(AND(Tabela8I2122232425262728[[#This Row],[EXAME]]='Tabela de Preços'!$B$13,Tabela8I2122232425262728[[#This Row],[CONVÊNIO]]="PARTICULAR"),'Tabela de Preços'!$C$13,IF(AND(Tabela8I2122232425262728[[#This Row],[EXAME]]='Tabela de Preços'!$B$13,Tabela8I2122232425262728[[#This Row],[CONVÊNIO]]&lt;&gt;"PARTICULAR"),'Tabela de Preços'!$E$13,IF(AND(Tabela8I2122232425262728[[#This Row],[EXAME]]='Tabela de Preços'!$B$14,Tabela8I2122232425262728[[#This Row],[CONVÊNIO]]="PARTICULAR"),'Tabela de Preços'!$C$14,IF(AND(Tabela8I2122232425262728[[#This Row],[EXAME]]='Tabela de Preços'!$B$14,Tabela8I2122232425262728[[#This Row],[CONVÊNIO]]&lt;&gt;"PARTICULAR"),'Tabela de Preços'!$E$14,IF(AND(Tabela8I2122232425262728[[#This Row],[EXAME]]='Tabela de Preços'!$B$15,Tabela8I2122232425262728[[#This Row],[CONVÊNIO]]="PARTICULAR"),'Tabela de Preços'!$C$15,IF(AND(Tabela8I2122232425262728[[#This Row],[EXAME]]='Tabela de Preços'!$B$15,Tabela8I2122232425262728[[#This Row],[CONVÊNIO]]&lt;&gt;"PARTICULAR"),'Tabela de Preços'!$E$15,IF(AND(Tabela8I2122232425262728[[#This Row],[EXAME]]='Tabela de Preços'!$B$16,Tabela8I2122232425262728[[#This Row],[CONVÊNIO]]="PARTICULAR"),'Tabela de Preços'!$C$16,IF(AND(Tabela8I2122232425262728[[#This Row],[EXAME]]='Tabela de Preços'!$B$16,Tabela8I2122232425262728[[#This Row],[CONVÊNIO]]&lt;&gt;"PARTICULAR"),'Tabela de Preços'!$E$16,IF(AND(Tabela8I2122232425262728[[#This Row],[EXAME]]='Tabela de Preços'!$B$17,Tabela8I2122232425262728[[#This Row],[CONVÊNIO]]="PARTICULAR"),'Tabela de Preços'!$C$17,IF(AND(Tabela8I2122232425262728[[#This Row],[EXAME]]='Tabela de Preços'!$B$17,Tabela8I2122232425262728[[#This Row],[CONVÊNIO]]&lt;&gt;"PARTICULAR"),'Tabela de Preços'!$E$17,IF(AND(Tabela8I2122232425262728[[#This Row],[EXAME]]='Tabela de Preços'!$B$18,Tabela8I2122232425262728[[#This Row],[CONVÊNIO]]="PARTICULAR"),'Tabela de Preços'!$C$18,IF(AND(Tabela8I2122232425262728[[#This Row],[EXAME]]='Tabela de Preços'!$B$18,Tabela8I2122232425262728[[#This Row],[CONVÊNIO]]&lt;&gt;"PARTICULAR"),'Tabela de Preços'!$E$18,IF(AND(Tabela8I2122232425262728[[#This Row],[EXAME]]='Tabela de Preços'!$B$20,Tabela8I2122232425262728[[#This Row],[CONVÊNIO]]="PARTICULAR"),'Tabela de Preços'!$C$20,IF(AND(Tabela8I2122232425262728[[#This Row],[EXAME]]='Tabela de Preços'!$B$20,Tabela8I2122232425262728[[#This Row],[CONVÊNIO]]&lt;&gt;"PARTICULAR"),'Tabela de Preços'!$E$20))))))))))))))))))))))))))))))))))</f>
        <v/>
      </c>
      <c r="I46" s="12"/>
      <c r="J46" t="str">
        <f>IF(Tabela8I2122232425262728[[#This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SUBTOTAL(103,Tabela8I2122232425262728[NOME])</f>
        <v>0</v>
      </c>
    </row>
  </sheetData>
  <sheetProtection sheet="1" objects="1" scenarios="1" sort="0" autoFilter="0"/>
  <conditionalFormatting sqref="L6:M46">
    <cfRule type="containsText" dxfId="444" priority="1" operator="containsText" text="Não confirmado">
      <formula>NOT(ISERROR(SEARCH("Não confirmado",L6)))</formula>
    </cfRule>
    <cfRule type="containsText" dxfId="44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100-000001000000}">
      <formula1>"Sim"</formula1>
    </dataValidation>
    <dataValidation type="list" allowBlank="1" showInputMessage="1" showErrorMessage="1" sqref="L6:L46" xr:uid="{00000000-0002-0000-2100-000002000000}">
      <formula1>"Confirmado, Não confirmado"</formula1>
    </dataValidation>
    <dataValidation type="list" allowBlank="1" showInputMessage="1" showErrorMessage="1" sqref="M6:M46" xr:uid="{00000000-0002-0000-2100-000003000000}">
      <formula1>"Sim, Não"</formula1>
    </dataValidation>
    <dataValidation type="list" allowBlank="1" showInputMessage="1" showErrorMessage="1" sqref="I6:I46" xr:uid="{B420A798-318D-4A08-A8B6-87EF2EA305BB}">
      <formula1>"PAGO"</formula1>
    </dataValidation>
    <dataValidation type="list" allowBlank="1" showInputMessage="1" showErrorMessage="1" sqref="F6:F46" xr:uid="{A89D2766-EFA3-497F-9914-7551AF506B84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1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1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Plan22">
    <pageSetUpPr fitToPage="1"/>
  </sheetPr>
  <dimension ref="A1:AE47"/>
  <sheetViews>
    <sheetView showGridLines="0" showRowColHeaders="0" zoomScale="80" zoomScaleNormal="80" workbookViewId="0">
      <pane xSplit="2" ySplit="5" topLeftCell="F6" activePane="bottomRight" state="frozen"/>
      <selection activeCell="C6" sqref="C6:N47"/>
      <selection pane="topRight" activeCell="C6" sqref="C6:N47"/>
      <selection pane="bottomLeft" activeCell="C6" sqref="C6:N47"/>
      <selection pane="bottomRight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18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45125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6" s="12"/>
      <c r="J6" t="str">
        <f>IF(Tabela8I212223242526[[#This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7" s="12"/>
      <c r="J7" t="str">
        <f>IF(Tabela8I212223242526[[#This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8" s="12"/>
      <c r="J8" t="str">
        <f>IF(Tabela8I212223242526[[#This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9" s="12"/>
      <c r="J9" t="str">
        <f>IF(Tabela8I212223242526[[#This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0" s="12"/>
      <c r="J10" t="str">
        <f>IF(Tabela8I212223242526[[#This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1" s="12"/>
      <c r="J11" t="str">
        <f>IF(Tabela8I212223242526[[#This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2" s="12"/>
      <c r="J12" t="str">
        <f>IF(Tabela8I212223242526[[#This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3" s="12"/>
      <c r="J13" t="str">
        <f>IF(Tabela8I212223242526[[#This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4" s="12"/>
      <c r="J14" t="str">
        <f>IF(Tabela8I212223242526[[#This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5" s="12"/>
      <c r="J15" t="str">
        <f>IF(Tabela8I212223242526[[#This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6" s="12"/>
      <c r="J16" t="str">
        <f>IF(Tabela8I212223242526[[#This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7" s="12"/>
      <c r="J17" t="str">
        <f>IF(Tabela8I212223242526[[#This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8" s="12"/>
      <c r="J18" t="str">
        <f>IF(Tabela8I212223242526[[#This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19" s="12"/>
      <c r="J19" t="str">
        <f>IF(Tabela8I212223242526[[#This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0" s="12"/>
      <c r="J20" t="str">
        <f>IF(Tabela8I212223242526[[#This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1" s="12"/>
      <c r="J21" t="str">
        <f>IF(Tabela8I212223242526[[#This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2" s="12"/>
      <c r="J22" t="str">
        <f>IF(Tabela8I212223242526[[#This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3" s="12"/>
      <c r="J23" t="str">
        <f>IF(Tabela8I212223242526[[#This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4" s="12"/>
      <c r="J24" t="str">
        <f>IF(Tabela8I212223242526[[#This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5" s="12"/>
      <c r="J25" t="str">
        <f>IF(Tabela8I212223242526[[#This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6" s="12"/>
      <c r="J26" t="str">
        <f>IF(Tabela8I212223242526[[#This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7" s="12"/>
      <c r="J27" t="str">
        <f>IF(Tabela8I212223242526[[#This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8" s="12"/>
      <c r="J28" t="str">
        <f>IF(Tabela8I212223242526[[#This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29" s="12"/>
      <c r="J29" t="str">
        <f>IF(Tabela8I212223242526[[#This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0" s="12"/>
      <c r="J30" t="str">
        <f>IF(Tabela8I212223242526[[#This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1" s="12"/>
      <c r="J31" t="str">
        <f>IF(Tabela8I212223242526[[#This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2" s="12"/>
      <c r="J32" t="str">
        <f>IF(Tabela8I212223242526[[#This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3" s="12"/>
      <c r="J33" t="str">
        <f>IF(Tabela8I212223242526[[#This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4" s="12"/>
      <c r="J34" t="str">
        <f>IF(Tabela8I212223242526[[#This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5" s="12"/>
      <c r="J35" t="str">
        <f>IF(Tabela8I212223242526[[#This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6" s="12"/>
      <c r="J36" t="str">
        <f>IF(Tabela8I212223242526[[#This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7" s="12"/>
      <c r="J37" t="str">
        <f>IF(Tabela8I212223242526[[#This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8" s="12"/>
      <c r="J38" t="str">
        <f>IF(Tabela8I212223242526[[#This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39" s="12"/>
      <c r="J39" t="str">
        <f>IF(Tabela8I212223242526[[#This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0" s="12"/>
      <c r="J40" t="str">
        <f>IF(Tabela8I212223242526[[#This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1" s="12"/>
      <c r="J41" t="str">
        <f>IF(Tabela8I212223242526[[#This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2" s="12"/>
      <c r="J42" t="str">
        <f>IF(Tabela8I212223242526[[#This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3" s="12"/>
      <c r="J43" t="str">
        <f>IF(Tabela8I212223242526[[#This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4" s="12"/>
      <c r="J44" t="str">
        <f>IF(Tabela8I212223242526[[#This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5" s="12"/>
      <c r="J45" t="str">
        <f>IF(Tabela8I212223242526[[#This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IF(Tabela8I212223242526[[#This Row],[EXAME]]="","",(IF(AND(Tabela8I212223242526[[#This Row],[EXAME]]='Tabela de Preços'!$B$4,Tabela8I212223242526[[#This Row],[CONVÊNIO]]="PARTICULAR"),'Tabela de Preços'!$C$4,IF(AND(Tabela8I212223242526[[#This Row],[EXAME]]='Tabela de Preços'!$B$4,Tabela8I212223242526[[#This Row],[CONVÊNIO]]&lt;&gt;"PARTICULAR"),'Tabela de Preços'!$E$4,IF(AND(Tabela8I212223242526[[#This Row],[EXAME]]='Tabela de Preços'!$B$5,Tabela8I212223242526[[#This Row],[CONVÊNIO]]="PARTICULAR"),'Tabela de Preços'!$C$5,IF(AND(Tabela8I212223242526[[#This Row],[EXAME]]='Tabela de Preços'!$B$5,Tabela8I212223242526[[#This Row],[CONVÊNIO]]&lt;&gt;"PARTICULAR"),'Tabela de Preços'!$E$5,IF(AND(Tabela8I212223242526[[#This Row],[EXAME]]='Tabela de Preços'!$B$6,Tabela8I212223242526[[#This Row],[CONVÊNIO]]="PARTICULAR"),'Tabela de Preços'!$C$6,IF(AND(Tabela8I212223242526[[#This Row],[EXAME]]='Tabela de Preços'!$B$6,Tabela8I212223242526[[#This Row],[CONVÊNIO]]&lt;&gt;"PARTICULAR"),'Tabela de Preços'!$E$6,IF(AND(Tabela8I212223242526[[#This Row],[EXAME]]='Tabela de Preços'!$B$7,Tabela8I212223242526[[#This Row],[CONVÊNIO]]="PARTICULAR"),'Tabela de Preços'!$C$7,IF(AND(Tabela8I212223242526[[#This Row],[EXAME]]='Tabela de Preços'!$B$7,Tabela8I212223242526[[#This Row],[CONVÊNIO]]&lt;&gt;"PARTICULAR"),'Tabela de Preços'!$E$7,IF(AND(Tabela8I212223242526[[#This Row],[EXAME]]='Tabela de Preços'!$B$8,Tabela8I212223242526[[#This Row],[CONVÊNIO]]="PARTICULAR"),'Tabela de Preços'!$C$8,IF(AND(Tabela8I212223242526[[#This Row],[EXAME]]='Tabela de Preços'!$B$8,Tabela8I212223242526[[#This Row],[CONVÊNIO]]&lt;&gt;"PARTICULAR"),'Tabela de Preços'!$E$8,IF(AND(Tabela8I212223242526[[#This Row],[EXAME]]='Tabela de Preços'!$B$9,Tabela8I212223242526[[#This Row],[CONVÊNIO]]="PARTICULAR"),'Tabela de Preços'!$C$9,IF(AND(Tabela8I212223242526[[#This Row],[EXAME]]='Tabela de Preços'!$B$9,Tabela8I212223242526[[#This Row],[CONVÊNIO]]&lt;&gt;"PARTICULAR"),'Tabela de Preços'!$E$9,IF(AND(Tabela8I212223242526[[#This Row],[EXAME]]='Tabela de Preços'!$B$10,Tabela8I212223242526[[#This Row],[CONVÊNIO]]="PARTICULAR"),'Tabela de Preços'!$C$10,IF(AND(Tabela8I212223242526[[#This Row],[EXAME]]='Tabela de Preços'!$B$10,Tabela8I212223242526[[#This Row],[CONVÊNIO]]&lt;&gt;"PARTICULAR"),'Tabela de Preços'!$E$10,IF(AND(Tabela8I212223242526[[#This Row],[EXAME]]='Tabela de Preços'!$B$11,Tabela8I212223242526[[#This Row],[CONVÊNIO]]="PARTICULAR"),'Tabela de Preços'!$C$11,IF(AND(Tabela8I212223242526[[#This Row],[EXAME]]='Tabela de Preços'!$B$11,Tabela8I212223242526[[#This Row],[CONVÊNIO]]&lt;&gt;"PARTICULAR"),'Tabela de Preços'!$E$11,IF(AND(Tabela8I212223242526[[#This Row],[EXAME]]='Tabela de Preços'!$B$12,Tabela8I212223242526[[#This Row],[CONVÊNIO]]="PARTICULAR"),'Tabela de Preços'!$C$12,IF(AND(Tabela8I212223242526[[#This Row],[EXAME]]='Tabela de Preços'!$B$12,Tabela8I212223242526[[#This Row],[CONVÊNIO]]&lt;&gt;"PARTICULAR"),'Tabela de Preços'!$E$12,IF(AND(Tabela8I212223242526[[#This Row],[EXAME]]='Tabela de Preços'!$B$13,Tabela8I212223242526[[#This Row],[CONVÊNIO]]="PARTICULAR"),'Tabela de Preços'!$C$13,IF(AND(Tabela8I212223242526[[#This Row],[EXAME]]='Tabela de Preços'!$B$13,Tabela8I212223242526[[#This Row],[CONVÊNIO]]&lt;&gt;"PARTICULAR"),'Tabela de Preços'!$E$13,IF(AND(Tabela8I212223242526[[#This Row],[EXAME]]='Tabela de Preços'!$B$14,Tabela8I212223242526[[#This Row],[CONVÊNIO]]="PARTICULAR"),'Tabela de Preços'!$C$14,IF(AND(Tabela8I212223242526[[#This Row],[EXAME]]='Tabela de Preços'!$B$14,Tabela8I212223242526[[#This Row],[CONVÊNIO]]&lt;&gt;"PARTICULAR"),'Tabela de Preços'!$E$14,IF(AND(Tabela8I212223242526[[#This Row],[EXAME]]='Tabela de Preços'!$B$15,Tabela8I212223242526[[#This Row],[CONVÊNIO]]="PARTICULAR"),'Tabela de Preços'!$C$15,IF(AND(Tabela8I212223242526[[#This Row],[EXAME]]='Tabela de Preços'!$B$15,Tabela8I212223242526[[#This Row],[CONVÊNIO]]&lt;&gt;"PARTICULAR"),'Tabela de Preços'!$E$15,IF(AND(Tabela8I212223242526[[#This Row],[EXAME]]='Tabela de Preços'!$B$16,Tabela8I212223242526[[#This Row],[CONVÊNIO]]="PARTICULAR"),'Tabela de Preços'!$C$16,IF(AND(Tabela8I212223242526[[#This Row],[EXAME]]='Tabela de Preços'!$B$16,Tabela8I212223242526[[#This Row],[CONVÊNIO]]&lt;&gt;"PARTICULAR"),'Tabela de Preços'!$E$16,IF(AND(Tabela8I212223242526[[#This Row],[EXAME]]='Tabela de Preços'!$B$17,Tabela8I212223242526[[#This Row],[CONVÊNIO]]="PARTICULAR"),'Tabela de Preços'!$C$17,IF(AND(Tabela8I212223242526[[#This Row],[EXAME]]='Tabela de Preços'!$B$17,Tabela8I212223242526[[#This Row],[CONVÊNIO]]&lt;&gt;"PARTICULAR"),'Tabela de Preços'!$E$17,IF(AND(Tabela8I212223242526[[#This Row],[EXAME]]='Tabela de Preços'!$B$18,Tabela8I212223242526[[#This Row],[CONVÊNIO]]="PARTICULAR"),'Tabela de Preços'!$C$18,IF(AND(Tabela8I212223242526[[#This Row],[EXAME]]='Tabela de Preços'!$B$18,Tabela8I212223242526[[#This Row],[CONVÊNIO]]&lt;&gt;"PARTICULAR"),'Tabela de Preços'!$E$18,IF(AND(Tabela8I212223242526[[#This Row],[EXAME]]='Tabela de Preços'!$B$20,Tabela8I212223242526[[#This Row],[CONVÊNIO]]="PARTICULAR"),'Tabela de Preços'!$C$20,IF(AND(Tabela8I212223242526[[#This Row],[EXAME]]='Tabela de Preços'!$B$20,Tabela8I212223242526[[#This Row],[CONVÊNIO]]&lt;&gt;"PARTICULAR"),'Tabela de Preços'!$E$20))))))))))))))))))))))))))))))))))</f>
        <v/>
      </c>
      <c r="I46" s="12"/>
      <c r="J46" t="str">
        <f>IF(Tabela8I212223242526[[#This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SUBTOTAL(103,Tabela8I212223242526[NOME])</f>
        <v>0</v>
      </c>
    </row>
  </sheetData>
  <sheetProtection sheet="1" objects="1" scenarios="1" sort="0" autoFilter="0"/>
  <conditionalFormatting sqref="L6:M46">
    <cfRule type="containsText" dxfId="442" priority="1" operator="containsText" text="Não confirmado">
      <formula>NOT(ISERROR(SEARCH("Não confirmado",L6)))</formula>
    </cfRule>
    <cfRule type="containsText" dxfId="44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200-000001000000}">
      <formula1>"Sim"</formula1>
    </dataValidation>
    <dataValidation type="list" allowBlank="1" showInputMessage="1" showErrorMessage="1" sqref="L6:L46" xr:uid="{00000000-0002-0000-2200-000002000000}">
      <formula1>"Confirmado, Não confirmado"</formula1>
    </dataValidation>
    <dataValidation type="list" allowBlank="1" showInputMessage="1" showErrorMessage="1" sqref="M6:M46" xr:uid="{00000000-0002-0000-2200-000003000000}">
      <formula1>"Sim, Não"</formula1>
    </dataValidation>
    <dataValidation type="list" allowBlank="1" showInputMessage="1" showErrorMessage="1" sqref="I6:I46" xr:uid="{EC58B6C5-D15E-4D62-A414-746624470743}">
      <formula1>"PAGO"</formula1>
    </dataValidation>
    <dataValidation type="list" allowBlank="1" showInputMessage="1" showErrorMessage="1" sqref="F6:F46" xr:uid="{4046B731-268C-45B3-9370-92FEF31C57D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2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2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Plan2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19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45126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6" s="12"/>
      <c r="J6" t="str">
        <f>IF(Tabela8I21222324252627[[#This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7" s="12"/>
      <c r="J7" t="str">
        <f>IF(Tabela8I21222324252627[[#This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8" s="12"/>
      <c r="J8" t="str">
        <f>IF(Tabela8I21222324252627[[#This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9" s="12"/>
      <c r="J9" t="str">
        <f>IF(Tabela8I21222324252627[[#This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0" s="12"/>
      <c r="J10" t="str">
        <f>IF(Tabela8I21222324252627[[#This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1" s="12"/>
      <c r="J11" t="str">
        <f>IF(Tabela8I21222324252627[[#This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2" s="12"/>
      <c r="J12" t="str">
        <f>IF(Tabela8I21222324252627[[#This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3" s="12"/>
      <c r="J13" t="str">
        <f>IF(Tabela8I21222324252627[[#This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4" s="12"/>
      <c r="J14" t="str">
        <f>IF(Tabela8I21222324252627[[#This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5" s="12"/>
      <c r="J15" t="str">
        <f>IF(Tabela8I21222324252627[[#This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6" s="12"/>
      <c r="J16" t="str">
        <f>IF(Tabela8I21222324252627[[#This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7" s="12"/>
      <c r="J17" t="str">
        <f>IF(Tabela8I21222324252627[[#This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8" s="12"/>
      <c r="J18" t="str">
        <f>IF(Tabela8I21222324252627[[#This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19" s="12"/>
      <c r="J19" t="str">
        <f>IF(Tabela8I21222324252627[[#This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0" s="12"/>
      <c r="J20" t="str">
        <f>IF(Tabela8I21222324252627[[#This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1" s="12"/>
      <c r="J21" t="str">
        <f>IF(Tabela8I21222324252627[[#This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2" s="12"/>
      <c r="J22" t="str">
        <f>IF(Tabela8I21222324252627[[#This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3" s="12"/>
      <c r="J23" t="str">
        <f>IF(Tabela8I21222324252627[[#This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4" s="12"/>
      <c r="J24" t="str">
        <f>IF(Tabela8I21222324252627[[#This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5" s="12"/>
      <c r="J25" t="str">
        <f>IF(Tabela8I21222324252627[[#This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6" s="12"/>
      <c r="J26" t="str">
        <f>IF(Tabela8I21222324252627[[#This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7" s="12"/>
      <c r="J27" t="str">
        <f>IF(Tabela8I21222324252627[[#This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8" s="12"/>
      <c r="J28" t="str">
        <f>IF(Tabela8I21222324252627[[#This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29" s="12"/>
      <c r="J29" t="str">
        <f>IF(Tabela8I21222324252627[[#This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0" s="12"/>
      <c r="J30" t="str">
        <f>IF(Tabela8I21222324252627[[#This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1" s="12"/>
      <c r="J31" t="str">
        <f>IF(Tabela8I21222324252627[[#This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2" s="12"/>
      <c r="J32" t="str">
        <f>IF(Tabela8I21222324252627[[#This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3" s="12"/>
      <c r="J33" t="str">
        <f>IF(Tabela8I21222324252627[[#This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4" s="12"/>
      <c r="J34" t="str">
        <f>IF(Tabela8I21222324252627[[#This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5" s="12"/>
      <c r="J35" t="str">
        <f>IF(Tabela8I21222324252627[[#This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6" s="12"/>
      <c r="J36" t="str">
        <f>IF(Tabela8I21222324252627[[#This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7" s="12"/>
      <c r="J37" t="str">
        <f>IF(Tabela8I21222324252627[[#This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8" s="12"/>
      <c r="J38" t="str">
        <f>IF(Tabela8I21222324252627[[#This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39" s="12"/>
      <c r="J39" t="str">
        <f>IF(Tabela8I21222324252627[[#This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0" s="12"/>
      <c r="J40" t="str">
        <f>IF(Tabela8I21222324252627[[#This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1" s="12"/>
      <c r="J41" t="str">
        <f>IF(Tabela8I21222324252627[[#This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2" s="12"/>
      <c r="J42" t="str">
        <f>IF(Tabela8I21222324252627[[#This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3" s="12"/>
      <c r="J43" t="str">
        <f>IF(Tabela8I21222324252627[[#This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4" s="12"/>
      <c r="J44" t="str">
        <f>IF(Tabela8I21222324252627[[#This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5" s="12"/>
      <c r="J45" t="str">
        <f>IF(Tabela8I21222324252627[[#This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IF(Tabela8I21222324252627[[#This Row],[EXAME]]="","",(IF(AND(Tabela8I21222324252627[[#This Row],[EXAME]]='Tabela de Preços'!$B$4,Tabela8I21222324252627[[#This Row],[CONVÊNIO]]="PARTICULAR"),'Tabela de Preços'!$C$4,IF(AND(Tabela8I21222324252627[[#This Row],[EXAME]]='Tabela de Preços'!$B$4,Tabela8I21222324252627[[#This Row],[CONVÊNIO]]&lt;&gt;"PARTICULAR"),'Tabela de Preços'!$E$4,IF(AND(Tabela8I21222324252627[[#This Row],[EXAME]]='Tabela de Preços'!$B$5,Tabela8I21222324252627[[#This Row],[CONVÊNIO]]="PARTICULAR"),'Tabela de Preços'!$C$5,IF(AND(Tabela8I21222324252627[[#This Row],[EXAME]]='Tabela de Preços'!$B$5,Tabela8I21222324252627[[#This Row],[CONVÊNIO]]&lt;&gt;"PARTICULAR"),'Tabela de Preços'!$E$5,IF(AND(Tabela8I21222324252627[[#This Row],[EXAME]]='Tabela de Preços'!$B$6,Tabela8I21222324252627[[#This Row],[CONVÊNIO]]="PARTICULAR"),'Tabela de Preços'!$C$6,IF(AND(Tabela8I21222324252627[[#This Row],[EXAME]]='Tabela de Preços'!$B$6,Tabela8I21222324252627[[#This Row],[CONVÊNIO]]&lt;&gt;"PARTICULAR"),'Tabela de Preços'!$E$6,IF(AND(Tabela8I21222324252627[[#This Row],[EXAME]]='Tabela de Preços'!$B$7,Tabela8I21222324252627[[#This Row],[CONVÊNIO]]="PARTICULAR"),'Tabela de Preços'!$C$7,IF(AND(Tabela8I21222324252627[[#This Row],[EXAME]]='Tabela de Preços'!$B$7,Tabela8I21222324252627[[#This Row],[CONVÊNIO]]&lt;&gt;"PARTICULAR"),'Tabela de Preços'!$E$7,IF(AND(Tabela8I21222324252627[[#This Row],[EXAME]]='Tabela de Preços'!$B$8,Tabela8I21222324252627[[#This Row],[CONVÊNIO]]="PARTICULAR"),'Tabela de Preços'!$C$8,IF(AND(Tabela8I21222324252627[[#This Row],[EXAME]]='Tabela de Preços'!$B$8,Tabela8I21222324252627[[#This Row],[CONVÊNIO]]&lt;&gt;"PARTICULAR"),'Tabela de Preços'!$E$8,IF(AND(Tabela8I21222324252627[[#This Row],[EXAME]]='Tabela de Preços'!$B$9,Tabela8I21222324252627[[#This Row],[CONVÊNIO]]="PARTICULAR"),'Tabela de Preços'!$C$9,IF(AND(Tabela8I21222324252627[[#This Row],[EXAME]]='Tabela de Preços'!$B$9,Tabela8I21222324252627[[#This Row],[CONVÊNIO]]&lt;&gt;"PARTICULAR"),'Tabela de Preços'!$E$9,IF(AND(Tabela8I21222324252627[[#This Row],[EXAME]]='Tabela de Preços'!$B$10,Tabela8I21222324252627[[#This Row],[CONVÊNIO]]="PARTICULAR"),'Tabela de Preços'!$C$10,IF(AND(Tabela8I21222324252627[[#This Row],[EXAME]]='Tabela de Preços'!$B$10,Tabela8I21222324252627[[#This Row],[CONVÊNIO]]&lt;&gt;"PARTICULAR"),'Tabela de Preços'!$E$10,IF(AND(Tabela8I21222324252627[[#This Row],[EXAME]]='Tabela de Preços'!$B$11,Tabela8I21222324252627[[#This Row],[CONVÊNIO]]="PARTICULAR"),'Tabela de Preços'!$C$11,IF(AND(Tabela8I21222324252627[[#This Row],[EXAME]]='Tabela de Preços'!$B$11,Tabela8I21222324252627[[#This Row],[CONVÊNIO]]&lt;&gt;"PARTICULAR"),'Tabela de Preços'!$E$11,IF(AND(Tabela8I21222324252627[[#This Row],[EXAME]]='Tabela de Preços'!$B$12,Tabela8I21222324252627[[#This Row],[CONVÊNIO]]="PARTICULAR"),'Tabela de Preços'!$C$12,IF(AND(Tabela8I21222324252627[[#This Row],[EXAME]]='Tabela de Preços'!$B$12,Tabela8I21222324252627[[#This Row],[CONVÊNIO]]&lt;&gt;"PARTICULAR"),'Tabela de Preços'!$E$12,IF(AND(Tabela8I21222324252627[[#This Row],[EXAME]]='Tabela de Preços'!$B$13,Tabela8I21222324252627[[#This Row],[CONVÊNIO]]="PARTICULAR"),'Tabela de Preços'!$C$13,IF(AND(Tabela8I21222324252627[[#This Row],[EXAME]]='Tabela de Preços'!$B$13,Tabela8I21222324252627[[#This Row],[CONVÊNIO]]&lt;&gt;"PARTICULAR"),'Tabela de Preços'!$E$13,IF(AND(Tabela8I21222324252627[[#This Row],[EXAME]]='Tabela de Preços'!$B$14,Tabela8I21222324252627[[#This Row],[CONVÊNIO]]="PARTICULAR"),'Tabela de Preços'!$C$14,IF(AND(Tabela8I21222324252627[[#This Row],[EXAME]]='Tabela de Preços'!$B$14,Tabela8I21222324252627[[#This Row],[CONVÊNIO]]&lt;&gt;"PARTICULAR"),'Tabela de Preços'!$E$14,IF(AND(Tabela8I21222324252627[[#This Row],[EXAME]]='Tabela de Preços'!$B$15,Tabela8I21222324252627[[#This Row],[CONVÊNIO]]="PARTICULAR"),'Tabela de Preços'!$C$15,IF(AND(Tabela8I21222324252627[[#This Row],[EXAME]]='Tabela de Preços'!$B$15,Tabela8I21222324252627[[#This Row],[CONVÊNIO]]&lt;&gt;"PARTICULAR"),'Tabela de Preços'!$E$15,IF(AND(Tabela8I21222324252627[[#This Row],[EXAME]]='Tabela de Preços'!$B$16,Tabela8I21222324252627[[#This Row],[CONVÊNIO]]="PARTICULAR"),'Tabela de Preços'!$C$16,IF(AND(Tabela8I21222324252627[[#This Row],[EXAME]]='Tabela de Preços'!$B$16,Tabela8I21222324252627[[#This Row],[CONVÊNIO]]&lt;&gt;"PARTICULAR"),'Tabela de Preços'!$E$16,IF(AND(Tabela8I21222324252627[[#This Row],[EXAME]]='Tabela de Preços'!$B$17,Tabela8I21222324252627[[#This Row],[CONVÊNIO]]="PARTICULAR"),'Tabela de Preços'!$C$17,IF(AND(Tabela8I21222324252627[[#This Row],[EXAME]]='Tabela de Preços'!$B$17,Tabela8I21222324252627[[#This Row],[CONVÊNIO]]&lt;&gt;"PARTICULAR"),'Tabela de Preços'!$E$17,IF(AND(Tabela8I21222324252627[[#This Row],[EXAME]]='Tabela de Preços'!$B$18,Tabela8I21222324252627[[#This Row],[CONVÊNIO]]="PARTICULAR"),'Tabela de Preços'!$C$18,IF(AND(Tabela8I21222324252627[[#This Row],[EXAME]]='Tabela de Preços'!$B$18,Tabela8I21222324252627[[#This Row],[CONVÊNIO]]&lt;&gt;"PARTICULAR"),'Tabela de Preços'!$E$18,IF(AND(Tabela8I21222324252627[[#This Row],[EXAME]]='Tabela de Preços'!$B$20,Tabela8I21222324252627[[#This Row],[CONVÊNIO]]="PARTICULAR"),'Tabela de Preços'!$C$20,IF(AND(Tabela8I21222324252627[[#This Row],[EXAME]]='Tabela de Preços'!$B$20,Tabela8I21222324252627[[#This Row],[CONVÊNIO]]&lt;&gt;"PARTICULAR"),'Tabela de Preços'!$E$20))))))))))))))))))))))))))))))))))</f>
        <v/>
      </c>
      <c r="I46" s="12"/>
      <c r="J46" t="str">
        <f>IF(Tabela8I21222324252627[[#This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SUBTOTAL(103,Tabela8I21222324252627[NOME])</f>
        <v>0</v>
      </c>
    </row>
  </sheetData>
  <sheetProtection sheet="1" objects="1" scenarios="1" sort="0" autoFilter="0"/>
  <conditionalFormatting sqref="L6:M46">
    <cfRule type="containsText" dxfId="440" priority="1" operator="containsText" text="Não confirmado">
      <formula>NOT(ISERROR(SEARCH("Não confirmado",L6)))</formula>
    </cfRule>
    <cfRule type="containsText" dxfId="43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300-000000000000}">
      <formula1>"Confirmado, Não confirmado"</formula1>
    </dataValidation>
    <dataValidation type="list" allowBlank="1" showInputMessage="1" showErrorMessage="1" sqref="N6:N44" xr:uid="{00000000-0002-0000-2300-000001000000}">
      <formula1>"Sim"</formula1>
    </dataValidation>
    <dataValidation type="list" allowBlank="1" showInputMessage="1" showErrorMessage="1" sqref="M6:M46" xr:uid="{00000000-0002-0000-2300-000003000000}">
      <formula1>"Sim, Não"</formula1>
    </dataValidation>
    <dataValidation type="list" allowBlank="1" showInputMessage="1" showErrorMessage="1" sqref="I6:I46" xr:uid="{21C5138A-83B4-4361-BACC-9ACB0758A184}">
      <formula1>"PAGO"</formula1>
    </dataValidation>
    <dataValidation type="list" allowBlank="1" showInputMessage="1" showErrorMessage="1" sqref="F6:F46" xr:uid="{565F3793-3831-4B7D-BFA9-330BA7CF9590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3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3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Plan25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20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45127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6" s="12"/>
      <c r="J6" t="str">
        <f>IF(Tabela8I212223242526272829[[#This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7" s="12"/>
      <c r="J7" t="str">
        <f>IF(Tabela8I212223242526272829[[#This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8" s="12"/>
      <c r="J8" t="str">
        <f>IF(Tabela8I212223242526272829[[#This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9" s="12"/>
      <c r="J9" t="str">
        <f>IF(Tabela8I212223242526272829[[#This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0" s="12"/>
      <c r="J10" t="str">
        <f>IF(Tabela8I212223242526272829[[#This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1" s="12"/>
      <c r="J11" t="str">
        <f>IF(Tabela8I212223242526272829[[#This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2" s="12"/>
      <c r="J12" t="str">
        <f>IF(Tabela8I212223242526272829[[#This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3" s="12"/>
      <c r="J13" t="str">
        <f>IF(Tabela8I212223242526272829[[#This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4" s="12"/>
      <c r="J14" t="str">
        <f>IF(Tabela8I212223242526272829[[#This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5" s="12"/>
      <c r="J15" t="str">
        <f>IF(Tabela8I212223242526272829[[#This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6" s="12"/>
      <c r="J16" t="str">
        <f>IF(Tabela8I212223242526272829[[#This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7" s="12"/>
      <c r="J17" t="str">
        <f>IF(Tabela8I212223242526272829[[#This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8" s="12"/>
      <c r="J18" t="str">
        <f>IF(Tabela8I212223242526272829[[#This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19" s="12"/>
      <c r="J19" t="str">
        <f>IF(Tabela8I212223242526272829[[#This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0" s="12"/>
      <c r="J20" t="str">
        <f>IF(Tabela8I212223242526272829[[#This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1" s="12"/>
      <c r="J21" t="str">
        <f>IF(Tabela8I212223242526272829[[#This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2" s="12"/>
      <c r="J22" t="str">
        <f>IF(Tabela8I212223242526272829[[#This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3" s="12"/>
      <c r="J23" t="str">
        <f>IF(Tabela8I212223242526272829[[#This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4" s="12"/>
      <c r="J24" t="str">
        <f>IF(Tabela8I212223242526272829[[#This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5" s="12"/>
      <c r="J25" t="str">
        <f>IF(Tabela8I212223242526272829[[#This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6" s="12"/>
      <c r="J26" t="str">
        <f>IF(Tabela8I212223242526272829[[#This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7" s="12"/>
      <c r="J27" t="str">
        <f>IF(Tabela8I212223242526272829[[#This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8" s="12"/>
      <c r="J28" t="str">
        <f>IF(Tabela8I212223242526272829[[#This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29" s="12"/>
      <c r="J29" t="str">
        <f>IF(Tabela8I212223242526272829[[#This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0" s="12"/>
      <c r="J30" t="str">
        <f>IF(Tabela8I212223242526272829[[#This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1" s="12"/>
      <c r="J31" t="str">
        <f>IF(Tabela8I212223242526272829[[#This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2" s="12"/>
      <c r="J32" t="str">
        <f>IF(Tabela8I212223242526272829[[#This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3" s="12"/>
      <c r="J33" t="str">
        <f>IF(Tabela8I212223242526272829[[#This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4" s="12"/>
      <c r="J34" t="str">
        <f>IF(Tabela8I212223242526272829[[#This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5" s="12"/>
      <c r="J35" t="str">
        <f>IF(Tabela8I212223242526272829[[#This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6" s="12"/>
      <c r="J36" t="str">
        <f>IF(Tabela8I212223242526272829[[#This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7" s="12"/>
      <c r="J37" t="str">
        <f>IF(Tabela8I212223242526272829[[#This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8" s="12"/>
      <c r="J38" t="str">
        <f>IF(Tabela8I212223242526272829[[#This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39" s="12"/>
      <c r="J39" t="str">
        <f>IF(Tabela8I212223242526272829[[#This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0" s="12"/>
      <c r="J40" t="str">
        <f>IF(Tabela8I212223242526272829[[#This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1" s="12"/>
      <c r="J41" t="str">
        <f>IF(Tabela8I212223242526272829[[#This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2" s="12"/>
      <c r="J42" t="str">
        <f>IF(Tabela8I212223242526272829[[#This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3" s="12"/>
      <c r="J43" t="str">
        <f>IF(Tabela8I212223242526272829[[#This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4" s="12"/>
      <c r="J44" t="str">
        <f>IF(Tabela8I212223242526272829[[#This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5" s="12"/>
      <c r="J45" t="str">
        <f>IF(Tabela8I212223242526272829[[#This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IF(Tabela8I212223242526272829[[#This Row],[EXAME]]="","",(IF(AND(Tabela8I212223242526272829[[#This Row],[EXAME]]='Tabela de Preços'!$B$4,Tabela8I212223242526272829[[#This Row],[CONVÊNIO]]="PARTICULAR"),'Tabela de Preços'!$C$4,IF(AND(Tabela8I212223242526272829[[#This Row],[EXAME]]='Tabela de Preços'!$B$4,Tabela8I212223242526272829[[#This Row],[CONVÊNIO]]&lt;&gt;"PARTICULAR"),'Tabela de Preços'!$E$4,IF(AND(Tabela8I212223242526272829[[#This Row],[EXAME]]='Tabela de Preços'!$B$5,Tabela8I212223242526272829[[#This Row],[CONVÊNIO]]="PARTICULAR"),'Tabela de Preços'!$C$5,IF(AND(Tabela8I212223242526272829[[#This Row],[EXAME]]='Tabela de Preços'!$B$5,Tabela8I212223242526272829[[#This Row],[CONVÊNIO]]&lt;&gt;"PARTICULAR"),'Tabela de Preços'!$E$5,IF(AND(Tabela8I212223242526272829[[#This Row],[EXAME]]='Tabela de Preços'!$B$6,Tabela8I212223242526272829[[#This Row],[CONVÊNIO]]="PARTICULAR"),'Tabela de Preços'!$C$6,IF(AND(Tabela8I212223242526272829[[#This Row],[EXAME]]='Tabela de Preços'!$B$6,Tabela8I212223242526272829[[#This Row],[CONVÊNIO]]&lt;&gt;"PARTICULAR"),'Tabela de Preços'!$E$6,IF(AND(Tabela8I212223242526272829[[#This Row],[EXAME]]='Tabela de Preços'!$B$7,Tabela8I212223242526272829[[#This Row],[CONVÊNIO]]="PARTICULAR"),'Tabela de Preços'!$C$7,IF(AND(Tabela8I212223242526272829[[#This Row],[EXAME]]='Tabela de Preços'!$B$7,Tabela8I212223242526272829[[#This Row],[CONVÊNIO]]&lt;&gt;"PARTICULAR"),'Tabela de Preços'!$E$7,IF(AND(Tabela8I212223242526272829[[#This Row],[EXAME]]='Tabela de Preços'!$B$8,Tabela8I212223242526272829[[#This Row],[CONVÊNIO]]="PARTICULAR"),'Tabela de Preços'!$C$8,IF(AND(Tabela8I212223242526272829[[#This Row],[EXAME]]='Tabela de Preços'!$B$8,Tabela8I212223242526272829[[#This Row],[CONVÊNIO]]&lt;&gt;"PARTICULAR"),'Tabela de Preços'!$E$8,IF(AND(Tabela8I212223242526272829[[#This Row],[EXAME]]='Tabela de Preços'!$B$9,Tabela8I212223242526272829[[#This Row],[CONVÊNIO]]="PARTICULAR"),'Tabela de Preços'!$C$9,IF(AND(Tabela8I212223242526272829[[#This Row],[EXAME]]='Tabela de Preços'!$B$9,Tabela8I212223242526272829[[#This Row],[CONVÊNIO]]&lt;&gt;"PARTICULAR"),'Tabela de Preços'!$E$9,IF(AND(Tabela8I212223242526272829[[#This Row],[EXAME]]='Tabela de Preços'!$B$10,Tabela8I212223242526272829[[#This Row],[CONVÊNIO]]="PARTICULAR"),'Tabela de Preços'!$C$10,IF(AND(Tabela8I212223242526272829[[#This Row],[EXAME]]='Tabela de Preços'!$B$10,Tabela8I212223242526272829[[#This Row],[CONVÊNIO]]&lt;&gt;"PARTICULAR"),'Tabela de Preços'!$E$10,IF(AND(Tabela8I212223242526272829[[#This Row],[EXAME]]='Tabela de Preços'!$B$11,Tabela8I212223242526272829[[#This Row],[CONVÊNIO]]="PARTICULAR"),'Tabela de Preços'!$C$11,IF(AND(Tabela8I212223242526272829[[#This Row],[EXAME]]='Tabela de Preços'!$B$11,Tabela8I212223242526272829[[#This Row],[CONVÊNIO]]&lt;&gt;"PARTICULAR"),'Tabela de Preços'!$E$11,IF(AND(Tabela8I212223242526272829[[#This Row],[EXAME]]='Tabela de Preços'!$B$12,Tabela8I212223242526272829[[#This Row],[CONVÊNIO]]="PARTICULAR"),'Tabela de Preços'!$C$12,IF(AND(Tabela8I212223242526272829[[#This Row],[EXAME]]='Tabela de Preços'!$B$12,Tabela8I212223242526272829[[#This Row],[CONVÊNIO]]&lt;&gt;"PARTICULAR"),'Tabela de Preços'!$E$12,IF(AND(Tabela8I212223242526272829[[#This Row],[EXAME]]='Tabela de Preços'!$B$13,Tabela8I212223242526272829[[#This Row],[CONVÊNIO]]="PARTICULAR"),'Tabela de Preços'!$C$13,IF(AND(Tabela8I212223242526272829[[#This Row],[EXAME]]='Tabela de Preços'!$B$13,Tabela8I212223242526272829[[#This Row],[CONVÊNIO]]&lt;&gt;"PARTICULAR"),'Tabela de Preços'!$E$13,IF(AND(Tabela8I212223242526272829[[#This Row],[EXAME]]='Tabela de Preços'!$B$14,Tabela8I212223242526272829[[#This Row],[CONVÊNIO]]="PARTICULAR"),'Tabela de Preços'!$C$14,IF(AND(Tabela8I212223242526272829[[#This Row],[EXAME]]='Tabela de Preços'!$B$14,Tabela8I212223242526272829[[#This Row],[CONVÊNIO]]&lt;&gt;"PARTICULAR"),'Tabela de Preços'!$E$14,IF(AND(Tabela8I212223242526272829[[#This Row],[EXAME]]='Tabela de Preços'!$B$15,Tabela8I212223242526272829[[#This Row],[CONVÊNIO]]="PARTICULAR"),'Tabela de Preços'!$C$15,IF(AND(Tabela8I212223242526272829[[#This Row],[EXAME]]='Tabela de Preços'!$B$15,Tabela8I212223242526272829[[#This Row],[CONVÊNIO]]&lt;&gt;"PARTICULAR"),'Tabela de Preços'!$E$15,IF(AND(Tabela8I212223242526272829[[#This Row],[EXAME]]='Tabela de Preços'!$B$16,Tabela8I212223242526272829[[#This Row],[CONVÊNIO]]="PARTICULAR"),'Tabela de Preços'!$C$16,IF(AND(Tabela8I212223242526272829[[#This Row],[EXAME]]='Tabela de Preços'!$B$16,Tabela8I212223242526272829[[#This Row],[CONVÊNIO]]&lt;&gt;"PARTICULAR"),'Tabela de Preços'!$E$16,IF(AND(Tabela8I212223242526272829[[#This Row],[EXAME]]='Tabela de Preços'!$B$17,Tabela8I212223242526272829[[#This Row],[CONVÊNIO]]="PARTICULAR"),'Tabela de Preços'!$C$17,IF(AND(Tabela8I212223242526272829[[#This Row],[EXAME]]='Tabela de Preços'!$B$17,Tabela8I212223242526272829[[#This Row],[CONVÊNIO]]&lt;&gt;"PARTICULAR"),'Tabela de Preços'!$E$17,IF(AND(Tabela8I212223242526272829[[#This Row],[EXAME]]='Tabela de Preços'!$B$18,Tabela8I212223242526272829[[#This Row],[CONVÊNIO]]="PARTICULAR"),'Tabela de Preços'!$C$18,IF(AND(Tabela8I212223242526272829[[#This Row],[EXAME]]='Tabela de Preços'!$B$18,Tabela8I212223242526272829[[#This Row],[CONVÊNIO]]&lt;&gt;"PARTICULAR"),'Tabela de Preços'!$E$18,IF(AND(Tabela8I212223242526272829[[#This Row],[EXAME]]='Tabela de Preços'!$B$20,Tabela8I212223242526272829[[#This Row],[CONVÊNIO]]="PARTICULAR"),'Tabela de Preços'!$C$20,IF(AND(Tabela8I212223242526272829[[#This Row],[EXAME]]='Tabela de Preços'!$B$20,Tabela8I212223242526272829[[#This Row],[CONVÊNIO]]&lt;&gt;"PARTICULAR"),'Tabela de Preços'!$E$20))))))))))))))))))))))))))))))))))</f>
        <v/>
      </c>
      <c r="I46" s="12"/>
      <c r="J46" t="str">
        <f>IF(Tabela8I212223242526272829[[#This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SUBTOTAL(103,Tabela8I212223242526272829[NOME])</f>
        <v>0</v>
      </c>
    </row>
  </sheetData>
  <sheetProtection sheet="1" objects="1" scenarios="1" sort="0" autoFilter="0"/>
  <conditionalFormatting sqref="L6:M25 K26 M26 L27:M46">
    <cfRule type="containsText" dxfId="438" priority="1" operator="containsText" text="Não confirmado">
      <formula>NOT(ISERROR(SEARCH("Não confirmado",K6)))</formula>
    </cfRule>
    <cfRule type="containsText" dxfId="437" priority="2" operator="containsText" text="Confirmado">
      <formula>NOT(ISERROR(SEARCH("Confirmado",K6)))</formula>
    </cfRule>
  </conditionalFormatting>
  <dataValidations count="5">
    <dataValidation type="list" allowBlank="1" showInputMessage="1" showErrorMessage="1" sqref="N6:N44" xr:uid="{00000000-0002-0000-2400-000000000000}">
      <formula1>"Sim"</formula1>
    </dataValidation>
    <dataValidation type="list" allowBlank="1" showInputMessage="1" showErrorMessage="1" sqref="M6:M46" xr:uid="{00000000-0002-0000-2400-000002000000}">
      <formula1>"Sim, Não"</formula1>
    </dataValidation>
    <dataValidation type="list" allowBlank="1" showInputMessage="1" showErrorMessage="1" sqref="L6:L25 L27:L46" xr:uid="{00000000-0002-0000-2400-000003000000}">
      <formula1>"Confirmado, Não confirmado"</formula1>
    </dataValidation>
    <dataValidation type="list" allowBlank="1" showInputMessage="1" showErrorMessage="1" sqref="I6:I46" xr:uid="{1E22599F-AB26-4C42-A084-ECD72A2C3113}">
      <formula1>"PAGO"</formula1>
    </dataValidation>
    <dataValidation type="list" allowBlank="1" showInputMessage="1" showErrorMessage="1" sqref="F6:F46" xr:uid="{417DDE4A-BCB6-405A-877E-20E1267E7929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4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4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Plan26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21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45128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6" s="12"/>
      <c r="J6" t="str">
        <f>IF(Tabela8I21222324252627282930[[#This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7" s="12"/>
      <c r="J7" t="str">
        <f>IF(Tabela8I21222324252627282930[[#This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8" s="12"/>
      <c r="J8" t="str">
        <f>IF(Tabela8I21222324252627282930[[#This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9" s="12"/>
      <c r="J9" t="str">
        <f>IF(Tabela8I21222324252627282930[[#This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0" s="12"/>
      <c r="J10" t="str">
        <f>IF(Tabela8I21222324252627282930[[#This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1" s="12"/>
      <c r="J11" t="str">
        <f>IF(Tabela8I21222324252627282930[[#This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2" s="12"/>
      <c r="J12" t="str">
        <f>IF(Tabela8I21222324252627282930[[#This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3" s="12"/>
      <c r="J13" t="str">
        <f>IF(Tabela8I21222324252627282930[[#This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4" s="12"/>
      <c r="J14" t="str">
        <f>IF(Tabela8I21222324252627282930[[#This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5" s="12"/>
      <c r="J15" t="str">
        <f>IF(Tabela8I21222324252627282930[[#This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6" s="12"/>
      <c r="J16" t="str">
        <f>IF(Tabela8I21222324252627282930[[#This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7" s="12"/>
      <c r="J17" t="str">
        <f>IF(Tabela8I21222324252627282930[[#This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8" s="12"/>
      <c r="J18" t="str">
        <f>IF(Tabela8I21222324252627282930[[#This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19" s="12"/>
      <c r="J19" t="str">
        <f>IF(Tabela8I21222324252627282930[[#This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0" s="12"/>
      <c r="J20" t="str">
        <f>IF(Tabela8I21222324252627282930[[#This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1" s="12"/>
      <c r="J21" t="str">
        <f>IF(Tabela8I21222324252627282930[[#This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2" s="12"/>
      <c r="J22" t="str">
        <f>IF(Tabela8I21222324252627282930[[#This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3" s="12"/>
      <c r="J23" t="str">
        <f>IF(Tabela8I21222324252627282930[[#This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4" s="12"/>
      <c r="J24" t="str">
        <f>IF(Tabela8I21222324252627282930[[#This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5" s="12"/>
      <c r="J25" t="str">
        <f>IF(Tabela8I21222324252627282930[[#This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6" s="12"/>
      <c r="J26" t="str">
        <f>IF(Tabela8I21222324252627282930[[#This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7" s="12"/>
      <c r="J27" t="str">
        <f>IF(Tabela8I21222324252627282930[[#This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8" s="12"/>
      <c r="J28" t="str">
        <f>IF(Tabela8I21222324252627282930[[#This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29" s="12"/>
      <c r="J29" t="str">
        <f>IF(Tabela8I21222324252627282930[[#This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0" s="12"/>
      <c r="J30" t="str">
        <f>IF(Tabela8I21222324252627282930[[#This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1" s="12"/>
      <c r="J31" t="str">
        <f>IF(Tabela8I21222324252627282930[[#This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2" s="12"/>
      <c r="J32" t="str">
        <f>IF(Tabela8I21222324252627282930[[#This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3" s="12"/>
      <c r="J33" t="str">
        <f>IF(Tabela8I21222324252627282930[[#This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4" s="12"/>
      <c r="J34" t="str">
        <f>IF(Tabela8I21222324252627282930[[#This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5" s="12"/>
      <c r="J35" t="str">
        <f>IF(Tabela8I21222324252627282930[[#This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6" s="12"/>
      <c r="J36" t="str">
        <f>IF(Tabela8I21222324252627282930[[#This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7" s="12"/>
      <c r="J37" t="str">
        <f>IF(Tabela8I21222324252627282930[[#This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8" s="12"/>
      <c r="J38" t="str">
        <f>IF(Tabela8I21222324252627282930[[#This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39" s="12"/>
      <c r="J39" t="str">
        <f>IF(Tabela8I21222324252627282930[[#This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0" s="12"/>
      <c r="J40" t="str">
        <f>IF(Tabela8I21222324252627282930[[#This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1" s="12"/>
      <c r="J41" t="str">
        <f>IF(Tabela8I21222324252627282930[[#This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2" s="12"/>
      <c r="J42" t="str">
        <f>IF(Tabela8I21222324252627282930[[#This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3" s="12"/>
      <c r="J43" t="str">
        <f>IF(Tabela8I21222324252627282930[[#This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4" s="12"/>
      <c r="J44" t="str">
        <f>IF(Tabela8I21222324252627282930[[#This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5" s="12"/>
      <c r="J45" t="str">
        <f>IF(Tabela8I21222324252627282930[[#This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IF(Tabela8I21222324252627282930[[#This Row],[EXAME]]="","",(IF(AND(Tabela8I21222324252627282930[[#This Row],[EXAME]]='Tabela de Preços'!$B$4,Tabela8I21222324252627282930[[#This Row],[CONVÊNIO]]="PARTICULAR"),'Tabela de Preços'!$C$4,IF(AND(Tabela8I21222324252627282930[[#This Row],[EXAME]]='Tabela de Preços'!$B$4,Tabela8I21222324252627282930[[#This Row],[CONVÊNIO]]&lt;&gt;"PARTICULAR"),'Tabela de Preços'!$E$4,IF(AND(Tabela8I21222324252627282930[[#This Row],[EXAME]]='Tabela de Preços'!$B$5,Tabela8I21222324252627282930[[#This Row],[CONVÊNIO]]="PARTICULAR"),'Tabela de Preços'!$C$5,IF(AND(Tabela8I21222324252627282930[[#This Row],[EXAME]]='Tabela de Preços'!$B$5,Tabela8I21222324252627282930[[#This Row],[CONVÊNIO]]&lt;&gt;"PARTICULAR"),'Tabela de Preços'!$E$5,IF(AND(Tabela8I21222324252627282930[[#This Row],[EXAME]]='Tabela de Preços'!$B$6,Tabela8I21222324252627282930[[#This Row],[CONVÊNIO]]="PARTICULAR"),'Tabela de Preços'!$C$6,IF(AND(Tabela8I21222324252627282930[[#This Row],[EXAME]]='Tabela de Preços'!$B$6,Tabela8I21222324252627282930[[#This Row],[CONVÊNIO]]&lt;&gt;"PARTICULAR"),'Tabela de Preços'!$E$6,IF(AND(Tabela8I21222324252627282930[[#This Row],[EXAME]]='Tabela de Preços'!$B$7,Tabela8I21222324252627282930[[#This Row],[CONVÊNIO]]="PARTICULAR"),'Tabela de Preços'!$C$7,IF(AND(Tabela8I21222324252627282930[[#This Row],[EXAME]]='Tabela de Preços'!$B$7,Tabela8I21222324252627282930[[#This Row],[CONVÊNIO]]&lt;&gt;"PARTICULAR"),'Tabela de Preços'!$E$7,IF(AND(Tabela8I21222324252627282930[[#This Row],[EXAME]]='Tabela de Preços'!$B$8,Tabela8I21222324252627282930[[#This Row],[CONVÊNIO]]="PARTICULAR"),'Tabela de Preços'!$C$8,IF(AND(Tabela8I21222324252627282930[[#This Row],[EXAME]]='Tabela de Preços'!$B$8,Tabela8I21222324252627282930[[#This Row],[CONVÊNIO]]&lt;&gt;"PARTICULAR"),'Tabela de Preços'!$E$8,IF(AND(Tabela8I21222324252627282930[[#This Row],[EXAME]]='Tabela de Preços'!$B$9,Tabela8I21222324252627282930[[#This Row],[CONVÊNIO]]="PARTICULAR"),'Tabela de Preços'!$C$9,IF(AND(Tabela8I21222324252627282930[[#This Row],[EXAME]]='Tabela de Preços'!$B$9,Tabela8I21222324252627282930[[#This Row],[CONVÊNIO]]&lt;&gt;"PARTICULAR"),'Tabela de Preços'!$E$9,IF(AND(Tabela8I21222324252627282930[[#This Row],[EXAME]]='Tabela de Preços'!$B$10,Tabela8I21222324252627282930[[#This Row],[CONVÊNIO]]="PARTICULAR"),'Tabela de Preços'!$C$10,IF(AND(Tabela8I21222324252627282930[[#This Row],[EXAME]]='Tabela de Preços'!$B$10,Tabela8I21222324252627282930[[#This Row],[CONVÊNIO]]&lt;&gt;"PARTICULAR"),'Tabela de Preços'!$E$10,IF(AND(Tabela8I21222324252627282930[[#This Row],[EXAME]]='Tabela de Preços'!$B$11,Tabela8I21222324252627282930[[#This Row],[CONVÊNIO]]="PARTICULAR"),'Tabela de Preços'!$C$11,IF(AND(Tabela8I21222324252627282930[[#This Row],[EXAME]]='Tabela de Preços'!$B$11,Tabela8I21222324252627282930[[#This Row],[CONVÊNIO]]&lt;&gt;"PARTICULAR"),'Tabela de Preços'!$E$11,IF(AND(Tabela8I21222324252627282930[[#This Row],[EXAME]]='Tabela de Preços'!$B$12,Tabela8I21222324252627282930[[#This Row],[CONVÊNIO]]="PARTICULAR"),'Tabela de Preços'!$C$12,IF(AND(Tabela8I21222324252627282930[[#This Row],[EXAME]]='Tabela de Preços'!$B$12,Tabela8I21222324252627282930[[#This Row],[CONVÊNIO]]&lt;&gt;"PARTICULAR"),'Tabela de Preços'!$E$12,IF(AND(Tabela8I21222324252627282930[[#This Row],[EXAME]]='Tabela de Preços'!$B$13,Tabela8I21222324252627282930[[#This Row],[CONVÊNIO]]="PARTICULAR"),'Tabela de Preços'!$C$13,IF(AND(Tabela8I21222324252627282930[[#This Row],[EXAME]]='Tabela de Preços'!$B$13,Tabela8I21222324252627282930[[#This Row],[CONVÊNIO]]&lt;&gt;"PARTICULAR"),'Tabela de Preços'!$E$13,IF(AND(Tabela8I21222324252627282930[[#This Row],[EXAME]]='Tabela de Preços'!$B$14,Tabela8I21222324252627282930[[#This Row],[CONVÊNIO]]="PARTICULAR"),'Tabela de Preços'!$C$14,IF(AND(Tabela8I21222324252627282930[[#This Row],[EXAME]]='Tabela de Preços'!$B$14,Tabela8I21222324252627282930[[#This Row],[CONVÊNIO]]&lt;&gt;"PARTICULAR"),'Tabela de Preços'!$E$14,IF(AND(Tabela8I21222324252627282930[[#This Row],[EXAME]]='Tabela de Preços'!$B$15,Tabela8I21222324252627282930[[#This Row],[CONVÊNIO]]="PARTICULAR"),'Tabela de Preços'!$C$15,IF(AND(Tabela8I21222324252627282930[[#This Row],[EXAME]]='Tabela de Preços'!$B$15,Tabela8I21222324252627282930[[#This Row],[CONVÊNIO]]&lt;&gt;"PARTICULAR"),'Tabela de Preços'!$E$15,IF(AND(Tabela8I21222324252627282930[[#This Row],[EXAME]]='Tabela de Preços'!$B$16,Tabela8I21222324252627282930[[#This Row],[CONVÊNIO]]="PARTICULAR"),'Tabela de Preços'!$C$16,IF(AND(Tabela8I21222324252627282930[[#This Row],[EXAME]]='Tabela de Preços'!$B$16,Tabela8I21222324252627282930[[#This Row],[CONVÊNIO]]&lt;&gt;"PARTICULAR"),'Tabela de Preços'!$E$16,IF(AND(Tabela8I21222324252627282930[[#This Row],[EXAME]]='Tabela de Preços'!$B$17,Tabela8I21222324252627282930[[#This Row],[CONVÊNIO]]="PARTICULAR"),'Tabela de Preços'!$C$17,IF(AND(Tabela8I21222324252627282930[[#This Row],[EXAME]]='Tabela de Preços'!$B$17,Tabela8I21222324252627282930[[#This Row],[CONVÊNIO]]&lt;&gt;"PARTICULAR"),'Tabela de Preços'!$E$17,IF(AND(Tabela8I21222324252627282930[[#This Row],[EXAME]]='Tabela de Preços'!$B$18,Tabela8I21222324252627282930[[#This Row],[CONVÊNIO]]="PARTICULAR"),'Tabela de Preços'!$C$18,IF(AND(Tabela8I21222324252627282930[[#This Row],[EXAME]]='Tabela de Preços'!$B$18,Tabela8I21222324252627282930[[#This Row],[CONVÊNIO]]&lt;&gt;"PARTICULAR"),'Tabela de Preços'!$E$18,IF(AND(Tabela8I21222324252627282930[[#This Row],[EXAME]]='Tabela de Preços'!$B$20,Tabela8I21222324252627282930[[#This Row],[CONVÊNIO]]="PARTICULAR"),'Tabela de Preços'!$C$20,IF(AND(Tabela8I21222324252627282930[[#This Row],[EXAME]]='Tabela de Preços'!$B$20,Tabela8I21222324252627282930[[#This Row],[CONVÊNIO]]&lt;&gt;"PARTICULAR"),'Tabela de Preços'!$E$20))))))))))))))))))))))))))))))))))</f>
        <v/>
      </c>
      <c r="I46" s="12"/>
      <c r="J46" t="str">
        <f>IF(Tabela8I21222324252627282930[[#This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SUBTOTAL(103,Tabela8I21222324252627282930[NOME])</f>
        <v>0</v>
      </c>
    </row>
  </sheetData>
  <sheetProtection sheet="1" objects="1" scenarios="1" sort="0" autoFilter="0"/>
  <conditionalFormatting sqref="L6:M46">
    <cfRule type="containsText" dxfId="436" priority="1" operator="containsText" text="Não confirmado">
      <formula>NOT(ISERROR(SEARCH("Não confirmado",L6)))</formula>
    </cfRule>
    <cfRule type="containsText" dxfId="43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500-000001000000}">
      <formula1>"Sim"</formula1>
    </dataValidation>
    <dataValidation type="list" allowBlank="1" showInputMessage="1" showErrorMessage="1" sqref="L6:L46" xr:uid="{00000000-0002-0000-2500-000002000000}">
      <formula1>"Confirmado, Não confirmado"</formula1>
    </dataValidation>
    <dataValidation type="list" allowBlank="1" showInputMessage="1" showErrorMessage="1" sqref="M6:M46" xr:uid="{00000000-0002-0000-2500-000003000000}">
      <formula1>"Sim, Não"</formula1>
    </dataValidation>
    <dataValidation type="list" allowBlank="1" showInputMessage="1" showErrorMessage="1" sqref="I6:I46" xr:uid="{3F28CE09-6B8E-4B73-91C4-D00390CFDF1E}">
      <formula1>"PAGO"</formula1>
    </dataValidation>
    <dataValidation type="list" allowBlank="1" showInputMessage="1" showErrorMessage="1" sqref="F6:F46" xr:uid="{12A576BB-DC23-4642-967A-8462DC1568A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5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5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Plan29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24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45131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6" s="12"/>
      <c r="J6" t="str">
        <f>IF(Tabela8I21222324252627282930313233[[#This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7" s="12"/>
      <c r="J7" t="str">
        <f>IF(Tabela8I21222324252627282930313233[[#This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8" s="12"/>
      <c r="J8" t="str">
        <f>IF(Tabela8I21222324252627282930313233[[#This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9" s="12"/>
      <c r="J9" t="str">
        <f>IF(Tabela8I21222324252627282930313233[[#This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0" s="12"/>
      <c r="J10" t="str">
        <f>IF(Tabela8I21222324252627282930313233[[#This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1" s="12"/>
      <c r="J11" t="str">
        <f>IF(Tabela8I21222324252627282930313233[[#This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2" s="12"/>
      <c r="J12" t="str">
        <f>IF(Tabela8I21222324252627282930313233[[#This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3" s="12"/>
      <c r="J13" t="str">
        <f>IF(Tabela8I21222324252627282930313233[[#This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4" s="12"/>
      <c r="J14" t="str">
        <f>IF(Tabela8I21222324252627282930313233[[#This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5" s="12"/>
      <c r="J15" t="str">
        <f>IF(Tabela8I21222324252627282930313233[[#This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6" s="12"/>
      <c r="J16" t="str">
        <f>IF(Tabela8I21222324252627282930313233[[#This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7" s="12"/>
      <c r="J17" t="str">
        <f>IF(Tabela8I21222324252627282930313233[[#This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8" s="12"/>
      <c r="J18" t="str">
        <f>IF(Tabela8I21222324252627282930313233[[#This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19" s="12"/>
      <c r="J19" t="str">
        <f>IF(Tabela8I21222324252627282930313233[[#This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0" s="12"/>
      <c r="J20" t="str">
        <f>IF(Tabela8I21222324252627282930313233[[#This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1" s="12"/>
      <c r="J21" t="str">
        <f>IF(Tabela8I21222324252627282930313233[[#This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2" s="12"/>
      <c r="J22" t="str">
        <f>IF(Tabela8I21222324252627282930313233[[#This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3" s="12"/>
      <c r="J23" t="str">
        <f>IF(Tabela8I21222324252627282930313233[[#This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4" s="12"/>
      <c r="J24" t="str">
        <f>IF(Tabela8I21222324252627282930313233[[#This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5" s="12"/>
      <c r="J25" t="str">
        <f>IF(Tabela8I21222324252627282930313233[[#This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6" s="12"/>
      <c r="J26" t="str">
        <f>IF(Tabela8I21222324252627282930313233[[#This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7" s="12"/>
      <c r="J27" t="str">
        <f>IF(Tabela8I21222324252627282930313233[[#This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8" s="12"/>
      <c r="J28" t="str">
        <f>IF(Tabela8I21222324252627282930313233[[#This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29" s="12"/>
      <c r="J29" t="str">
        <f>IF(Tabela8I21222324252627282930313233[[#This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0" s="12"/>
      <c r="J30" t="str">
        <f>IF(Tabela8I21222324252627282930313233[[#This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1" s="12"/>
      <c r="J31" t="str">
        <f>IF(Tabela8I21222324252627282930313233[[#This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2" s="12"/>
      <c r="J32" t="str">
        <f>IF(Tabela8I21222324252627282930313233[[#This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3" s="12"/>
      <c r="J33" t="str">
        <f>IF(Tabela8I21222324252627282930313233[[#This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4" s="12"/>
      <c r="J34" t="str">
        <f>IF(Tabela8I21222324252627282930313233[[#This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5" s="12"/>
      <c r="J35" t="str">
        <f>IF(Tabela8I21222324252627282930313233[[#This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6" s="12"/>
      <c r="J36" t="str">
        <f>IF(Tabela8I21222324252627282930313233[[#This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7" s="12"/>
      <c r="J37" t="str">
        <f>IF(Tabela8I21222324252627282930313233[[#This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8" s="12"/>
      <c r="J38" t="str">
        <f>IF(Tabela8I21222324252627282930313233[[#This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39" s="12"/>
      <c r="J39" t="str">
        <f>IF(Tabela8I21222324252627282930313233[[#This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0" s="12"/>
      <c r="J40" t="str">
        <f>IF(Tabela8I21222324252627282930313233[[#This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1" s="12"/>
      <c r="J41" t="str">
        <f>IF(Tabela8I21222324252627282930313233[[#This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2" s="12"/>
      <c r="J42" t="str">
        <f>IF(Tabela8I21222324252627282930313233[[#This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3" s="12"/>
      <c r="J43" t="str">
        <f>IF(Tabela8I21222324252627282930313233[[#This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4" s="12"/>
      <c r="J44" t="str">
        <f>IF(Tabela8I21222324252627282930313233[[#This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5" s="12"/>
      <c r="J45" t="str">
        <f>IF(Tabela8I21222324252627282930313233[[#This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IF(Tabela8I21222324252627282930313233[[#This Row],[EXAME]]="","",(IF(AND(Tabela8I21222324252627282930313233[[#This Row],[EXAME]]='Tabela de Preços'!$B$4,Tabela8I21222324252627282930313233[[#This Row],[CONVÊNIO]]="PARTICULAR"),'Tabela de Preços'!$C$4,IF(AND(Tabela8I21222324252627282930313233[[#This Row],[EXAME]]='Tabela de Preços'!$B$4,Tabela8I21222324252627282930313233[[#This Row],[CONVÊNIO]]&lt;&gt;"PARTICULAR"),'Tabela de Preços'!$E$4,IF(AND(Tabela8I21222324252627282930313233[[#This Row],[EXAME]]='Tabela de Preços'!$B$5,Tabela8I21222324252627282930313233[[#This Row],[CONVÊNIO]]="PARTICULAR"),'Tabela de Preços'!$C$5,IF(AND(Tabela8I21222324252627282930313233[[#This Row],[EXAME]]='Tabela de Preços'!$B$5,Tabela8I21222324252627282930313233[[#This Row],[CONVÊNIO]]&lt;&gt;"PARTICULAR"),'Tabela de Preços'!$E$5,IF(AND(Tabela8I21222324252627282930313233[[#This Row],[EXAME]]='Tabela de Preços'!$B$6,Tabela8I21222324252627282930313233[[#This Row],[CONVÊNIO]]="PARTICULAR"),'Tabela de Preços'!$C$6,IF(AND(Tabela8I21222324252627282930313233[[#This Row],[EXAME]]='Tabela de Preços'!$B$6,Tabela8I21222324252627282930313233[[#This Row],[CONVÊNIO]]&lt;&gt;"PARTICULAR"),'Tabela de Preços'!$E$6,IF(AND(Tabela8I21222324252627282930313233[[#This Row],[EXAME]]='Tabela de Preços'!$B$7,Tabela8I21222324252627282930313233[[#This Row],[CONVÊNIO]]="PARTICULAR"),'Tabela de Preços'!$C$7,IF(AND(Tabela8I21222324252627282930313233[[#This Row],[EXAME]]='Tabela de Preços'!$B$7,Tabela8I21222324252627282930313233[[#This Row],[CONVÊNIO]]&lt;&gt;"PARTICULAR"),'Tabela de Preços'!$E$7,IF(AND(Tabela8I21222324252627282930313233[[#This Row],[EXAME]]='Tabela de Preços'!$B$8,Tabela8I21222324252627282930313233[[#This Row],[CONVÊNIO]]="PARTICULAR"),'Tabela de Preços'!$C$8,IF(AND(Tabela8I21222324252627282930313233[[#This Row],[EXAME]]='Tabela de Preços'!$B$8,Tabela8I21222324252627282930313233[[#This Row],[CONVÊNIO]]&lt;&gt;"PARTICULAR"),'Tabela de Preços'!$E$8,IF(AND(Tabela8I21222324252627282930313233[[#This Row],[EXAME]]='Tabela de Preços'!$B$9,Tabela8I21222324252627282930313233[[#This Row],[CONVÊNIO]]="PARTICULAR"),'Tabela de Preços'!$C$9,IF(AND(Tabela8I21222324252627282930313233[[#This Row],[EXAME]]='Tabela de Preços'!$B$9,Tabela8I21222324252627282930313233[[#This Row],[CONVÊNIO]]&lt;&gt;"PARTICULAR"),'Tabela de Preços'!$E$9,IF(AND(Tabela8I21222324252627282930313233[[#This Row],[EXAME]]='Tabela de Preços'!$B$10,Tabela8I21222324252627282930313233[[#This Row],[CONVÊNIO]]="PARTICULAR"),'Tabela de Preços'!$C$10,IF(AND(Tabela8I21222324252627282930313233[[#This Row],[EXAME]]='Tabela de Preços'!$B$10,Tabela8I21222324252627282930313233[[#This Row],[CONVÊNIO]]&lt;&gt;"PARTICULAR"),'Tabela de Preços'!$E$10,IF(AND(Tabela8I21222324252627282930313233[[#This Row],[EXAME]]='Tabela de Preços'!$B$11,Tabela8I21222324252627282930313233[[#This Row],[CONVÊNIO]]="PARTICULAR"),'Tabela de Preços'!$C$11,IF(AND(Tabela8I21222324252627282930313233[[#This Row],[EXAME]]='Tabela de Preços'!$B$11,Tabela8I21222324252627282930313233[[#This Row],[CONVÊNIO]]&lt;&gt;"PARTICULAR"),'Tabela de Preços'!$E$11,IF(AND(Tabela8I21222324252627282930313233[[#This Row],[EXAME]]='Tabela de Preços'!$B$12,Tabela8I21222324252627282930313233[[#This Row],[CONVÊNIO]]="PARTICULAR"),'Tabela de Preços'!$C$12,IF(AND(Tabela8I21222324252627282930313233[[#This Row],[EXAME]]='Tabela de Preços'!$B$12,Tabela8I21222324252627282930313233[[#This Row],[CONVÊNIO]]&lt;&gt;"PARTICULAR"),'Tabela de Preços'!$E$12,IF(AND(Tabela8I21222324252627282930313233[[#This Row],[EXAME]]='Tabela de Preços'!$B$13,Tabela8I21222324252627282930313233[[#This Row],[CONVÊNIO]]="PARTICULAR"),'Tabela de Preços'!$C$13,IF(AND(Tabela8I21222324252627282930313233[[#This Row],[EXAME]]='Tabela de Preços'!$B$13,Tabela8I21222324252627282930313233[[#This Row],[CONVÊNIO]]&lt;&gt;"PARTICULAR"),'Tabela de Preços'!$E$13,IF(AND(Tabela8I21222324252627282930313233[[#This Row],[EXAME]]='Tabela de Preços'!$B$14,Tabela8I21222324252627282930313233[[#This Row],[CONVÊNIO]]="PARTICULAR"),'Tabela de Preços'!$C$14,IF(AND(Tabela8I21222324252627282930313233[[#This Row],[EXAME]]='Tabela de Preços'!$B$14,Tabela8I21222324252627282930313233[[#This Row],[CONVÊNIO]]&lt;&gt;"PARTICULAR"),'Tabela de Preços'!$E$14,IF(AND(Tabela8I21222324252627282930313233[[#This Row],[EXAME]]='Tabela de Preços'!$B$15,Tabela8I21222324252627282930313233[[#This Row],[CONVÊNIO]]="PARTICULAR"),'Tabela de Preços'!$C$15,IF(AND(Tabela8I21222324252627282930313233[[#This Row],[EXAME]]='Tabela de Preços'!$B$15,Tabela8I21222324252627282930313233[[#This Row],[CONVÊNIO]]&lt;&gt;"PARTICULAR"),'Tabela de Preços'!$E$15,IF(AND(Tabela8I21222324252627282930313233[[#This Row],[EXAME]]='Tabela de Preços'!$B$16,Tabela8I21222324252627282930313233[[#This Row],[CONVÊNIO]]="PARTICULAR"),'Tabela de Preços'!$C$16,IF(AND(Tabela8I21222324252627282930313233[[#This Row],[EXAME]]='Tabela de Preços'!$B$16,Tabela8I21222324252627282930313233[[#This Row],[CONVÊNIO]]&lt;&gt;"PARTICULAR"),'Tabela de Preços'!$E$16,IF(AND(Tabela8I21222324252627282930313233[[#This Row],[EXAME]]='Tabela de Preços'!$B$17,Tabela8I21222324252627282930313233[[#This Row],[CONVÊNIO]]="PARTICULAR"),'Tabela de Preços'!$C$17,IF(AND(Tabela8I21222324252627282930313233[[#This Row],[EXAME]]='Tabela de Preços'!$B$17,Tabela8I21222324252627282930313233[[#This Row],[CONVÊNIO]]&lt;&gt;"PARTICULAR"),'Tabela de Preços'!$E$17,IF(AND(Tabela8I21222324252627282930313233[[#This Row],[EXAME]]='Tabela de Preços'!$B$18,Tabela8I21222324252627282930313233[[#This Row],[CONVÊNIO]]="PARTICULAR"),'Tabela de Preços'!$C$18,IF(AND(Tabela8I21222324252627282930313233[[#This Row],[EXAME]]='Tabela de Preços'!$B$18,Tabela8I21222324252627282930313233[[#This Row],[CONVÊNIO]]&lt;&gt;"PARTICULAR"),'Tabela de Preços'!$E$18,IF(AND(Tabela8I21222324252627282930313233[[#This Row],[EXAME]]='Tabela de Preços'!$B$20,Tabela8I21222324252627282930313233[[#This Row],[CONVÊNIO]]="PARTICULAR"),'Tabela de Preços'!$C$20,IF(AND(Tabela8I21222324252627282930313233[[#This Row],[EXAME]]='Tabela de Preços'!$B$20,Tabela8I21222324252627282930313233[[#This Row],[CONVÊNIO]]&lt;&gt;"PARTICULAR"),'Tabela de Preços'!$E$20))))))))))))))))))))))))))))))))))</f>
        <v/>
      </c>
      <c r="I46" s="12"/>
      <c r="J46" t="str">
        <f>IF(Tabela8I21222324252627282930313233[[#This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SUBTOTAL(103,Tabela8I21222324252627282930313233[NOME])</f>
        <v>0</v>
      </c>
    </row>
  </sheetData>
  <sheetProtection sheet="1" objects="1" scenarios="1" sort="0" autoFilter="0"/>
  <conditionalFormatting sqref="L6:M46">
    <cfRule type="containsText" dxfId="434" priority="1" operator="containsText" text="Não confirmado">
      <formula>NOT(ISERROR(SEARCH("Não confirmado",L6)))</formula>
    </cfRule>
    <cfRule type="containsText" dxfId="43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600-000000000000}">
      <formula1>"Confirmado, Não confirmado"</formula1>
    </dataValidation>
    <dataValidation type="list" allowBlank="1" showInputMessage="1" showErrorMessage="1" sqref="N6:N44" xr:uid="{00000000-0002-0000-2600-000001000000}">
      <formula1>"Sim"</formula1>
    </dataValidation>
    <dataValidation type="list" allowBlank="1" showInputMessage="1" showErrorMessage="1" sqref="M6:M46" xr:uid="{00000000-0002-0000-2600-000003000000}">
      <formula1>"Sim, Não"</formula1>
    </dataValidation>
    <dataValidation type="list" allowBlank="1" showInputMessage="1" showErrorMessage="1" sqref="I6:I46" xr:uid="{6EE1FE8F-9D8A-4414-95DE-62D8541959B6}">
      <formula1>"PAGO"</formula1>
    </dataValidation>
    <dataValidation type="list" allowBlank="1" showInputMessage="1" showErrorMessage="1" sqref="F6:F46" xr:uid="{333133AA-A7AA-4E98-A0DB-8C657E45E3D8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6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6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Plan2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25</v>
      </c>
      <c r="F2" s="20" t="str">
        <f>IF(H2=1,"DOMINGO",IF(H2=2,"SEGUNDA-FEIRA",IF(H2=3,"TERÇA-FEIRA",IF(H2=4,"QUARTA-FEIRA",IF(H2=5,"QUINTA-FEIRA",IF(H2=6,"SEXTA-FEIRA",IF(H2=7,"SÁBADO","")))))))</f>
        <v>TERÇA-FEIRA</v>
      </c>
      <c r="G2" s="22">
        <f>DATE(Calendario!E5,Calendario!C5,E2)</f>
        <v>45132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6" s="12"/>
      <c r="J6" t="str">
        <f>IF(Tabela8I2122232425262728293031[[#This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7" s="12"/>
      <c r="J7" t="str">
        <f>IF(Tabela8I2122232425262728293031[[#This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8" s="12"/>
      <c r="J8" t="str">
        <f>IF(Tabela8I2122232425262728293031[[#This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9" s="12"/>
      <c r="J9" t="str">
        <f>IF(Tabela8I2122232425262728293031[[#This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0" s="12"/>
      <c r="J10" t="str">
        <f>IF(Tabela8I2122232425262728293031[[#This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1" s="12"/>
      <c r="J11" t="str">
        <f>IF(Tabela8I2122232425262728293031[[#This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2" s="12"/>
      <c r="J12" t="str">
        <f>IF(Tabela8I2122232425262728293031[[#This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3" s="12"/>
      <c r="J13" t="str">
        <f>IF(Tabela8I2122232425262728293031[[#This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4" s="12"/>
      <c r="J14" t="str">
        <f>IF(Tabela8I2122232425262728293031[[#This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5" s="12"/>
      <c r="J15" t="str">
        <f>IF(Tabela8I2122232425262728293031[[#This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6" s="12"/>
      <c r="J16" t="str">
        <f>IF(Tabela8I2122232425262728293031[[#This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7" s="12"/>
      <c r="J17" t="str">
        <f>IF(Tabela8I2122232425262728293031[[#This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8" s="12"/>
      <c r="J18" t="str">
        <f>IF(Tabela8I2122232425262728293031[[#This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19" s="12"/>
      <c r="J19" t="str">
        <f>IF(Tabela8I2122232425262728293031[[#This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0" s="12"/>
      <c r="J20" t="str">
        <f>IF(Tabela8I2122232425262728293031[[#This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1" s="12"/>
      <c r="J21" t="str">
        <f>IF(Tabela8I2122232425262728293031[[#This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2" s="12"/>
      <c r="J22" t="str">
        <f>IF(Tabela8I2122232425262728293031[[#This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3" s="12"/>
      <c r="J23" t="str">
        <f>IF(Tabela8I2122232425262728293031[[#This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4" s="12"/>
      <c r="J24" t="str">
        <f>IF(Tabela8I2122232425262728293031[[#This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5" s="12"/>
      <c r="J25" t="str">
        <f>IF(Tabela8I2122232425262728293031[[#This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6" s="12"/>
      <c r="J26" t="str">
        <f>IF(Tabela8I2122232425262728293031[[#This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7" s="12"/>
      <c r="J27" t="str">
        <f>IF(Tabela8I2122232425262728293031[[#This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8" s="12"/>
      <c r="J28" t="str">
        <f>IF(Tabela8I2122232425262728293031[[#This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29" s="12"/>
      <c r="J29" t="str">
        <f>IF(Tabela8I2122232425262728293031[[#This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0" s="12"/>
      <c r="J30" t="str">
        <f>IF(Tabela8I2122232425262728293031[[#This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1" s="12"/>
      <c r="J31" t="str">
        <f>IF(Tabela8I2122232425262728293031[[#This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2" s="12"/>
      <c r="J32" t="str">
        <f>IF(Tabela8I2122232425262728293031[[#This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3" s="12"/>
      <c r="J33" t="str">
        <f>IF(Tabela8I2122232425262728293031[[#This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4" s="12"/>
      <c r="J34" t="str">
        <f>IF(Tabela8I2122232425262728293031[[#This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5" s="12"/>
      <c r="J35" t="str">
        <f>IF(Tabela8I2122232425262728293031[[#This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6" s="12"/>
      <c r="J36" t="str">
        <f>IF(Tabela8I2122232425262728293031[[#This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7" s="12"/>
      <c r="J37" t="str">
        <f>IF(Tabela8I2122232425262728293031[[#This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8" s="12"/>
      <c r="J38" t="str">
        <f>IF(Tabela8I2122232425262728293031[[#This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39" s="12"/>
      <c r="J39" t="str">
        <f>IF(Tabela8I2122232425262728293031[[#This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0" s="12"/>
      <c r="J40" t="str">
        <f>IF(Tabela8I2122232425262728293031[[#This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1" s="12"/>
      <c r="J41" t="str">
        <f>IF(Tabela8I2122232425262728293031[[#This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2" s="12"/>
      <c r="J42" t="str">
        <f>IF(Tabela8I2122232425262728293031[[#This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3" s="12"/>
      <c r="J43" t="str">
        <f>IF(Tabela8I2122232425262728293031[[#This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4" s="12"/>
      <c r="J44" t="str">
        <f>IF(Tabela8I2122232425262728293031[[#This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5" s="12"/>
      <c r="J45" t="str">
        <f>IF(Tabela8I2122232425262728293031[[#This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IF(Tabela8I2122232425262728293031[[#This Row],[EXAME]]="","",(IF(AND(Tabela8I2122232425262728293031[[#This Row],[EXAME]]='Tabela de Preços'!$B$4,Tabela8I2122232425262728293031[[#This Row],[CONVÊNIO]]="PARTICULAR"),'Tabela de Preços'!$C$4,IF(AND(Tabela8I2122232425262728293031[[#This Row],[EXAME]]='Tabela de Preços'!$B$4,Tabela8I2122232425262728293031[[#This Row],[CONVÊNIO]]&lt;&gt;"PARTICULAR"),'Tabela de Preços'!$E$4,IF(AND(Tabela8I2122232425262728293031[[#This Row],[EXAME]]='Tabela de Preços'!$B$5,Tabela8I2122232425262728293031[[#This Row],[CONVÊNIO]]="PARTICULAR"),'Tabela de Preços'!$C$5,IF(AND(Tabela8I2122232425262728293031[[#This Row],[EXAME]]='Tabela de Preços'!$B$5,Tabela8I2122232425262728293031[[#This Row],[CONVÊNIO]]&lt;&gt;"PARTICULAR"),'Tabela de Preços'!$E$5,IF(AND(Tabela8I2122232425262728293031[[#This Row],[EXAME]]='Tabela de Preços'!$B$6,Tabela8I2122232425262728293031[[#This Row],[CONVÊNIO]]="PARTICULAR"),'Tabela de Preços'!$C$6,IF(AND(Tabela8I2122232425262728293031[[#This Row],[EXAME]]='Tabela de Preços'!$B$6,Tabela8I2122232425262728293031[[#This Row],[CONVÊNIO]]&lt;&gt;"PARTICULAR"),'Tabela de Preços'!$E$6,IF(AND(Tabela8I2122232425262728293031[[#This Row],[EXAME]]='Tabela de Preços'!$B$7,Tabela8I2122232425262728293031[[#This Row],[CONVÊNIO]]="PARTICULAR"),'Tabela de Preços'!$C$7,IF(AND(Tabela8I2122232425262728293031[[#This Row],[EXAME]]='Tabela de Preços'!$B$7,Tabela8I2122232425262728293031[[#This Row],[CONVÊNIO]]&lt;&gt;"PARTICULAR"),'Tabela de Preços'!$E$7,IF(AND(Tabela8I2122232425262728293031[[#This Row],[EXAME]]='Tabela de Preços'!$B$8,Tabela8I2122232425262728293031[[#This Row],[CONVÊNIO]]="PARTICULAR"),'Tabela de Preços'!$C$8,IF(AND(Tabela8I2122232425262728293031[[#This Row],[EXAME]]='Tabela de Preços'!$B$8,Tabela8I2122232425262728293031[[#This Row],[CONVÊNIO]]&lt;&gt;"PARTICULAR"),'Tabela de Preços'!$E$8,IF(AND(Tabela8I2122232425262728293031[[#This Row],[EXAME]]='Tabela de Preços'!$B$9,Tabela8I2122232425262728293031[[#This Row],[CONVÊNIO]]="PARTICULAR"),'Tabela de Preços'!$C$9,IF(AND(Tabela8I2122232425262728293031[[#This Row],[EXAME]]='Tabela de Preços'!$B$9,Tabela8I2122232425262728293031[[#This Row],[CONVÊNIO]]&lt;&gt;"PARTICULAR"),'Tabela de Preços'!$E$9,IF(AND(Tabela8I2122232425262728293031[[#This Row],[EXAME]]='Tabela de Preços'!$B$10,Tabela8I2122232425262728293031[[#This Row],[CONVÊNIO]]="PARTICULAR"),'Tabela de Preços'!$C$10,IF(AND(Tabela8I2122232425262728293031[[#This Row],[EXAME]]='Tabela de Preços'!$B$10,Tabela8I2122232425262728293031[[#This Row],[CONVÊNIO]]&lt;&gt;"PARTICULAR"),'Tabela de Preços'!$E$10,IF(AND(Tabela8I2122232425262728293031[[#This Row],[EXAME]]='Tabela de Preços'!$B$11,Tabela8I2122232425262728293031[[#This Row],[CONVÊNIO]]="PARTICULAR"),'Tabela de Preços'!$C$11,IF(AND(Tabela8I2122232425262728293031[[#This Row],[EXAME]]='Tabela de Preços'!$B$11,Tabela8I2122232425262728293031[[#This Row],[CONVÊNIO]]&lt;&gt;"PARTICULAR"),'Tabela de Preços'!$E$11,IF(AND(Tabela8I2122232425262728293031[[#This Row],[EXAME]]='Tabela de Preços'!$B$12,Tabela8I2122232425262728293031[[#This Row],[CONVÊNIO]]="PARTICULAR"),'Tabela de Preços'!$C$12,IF(AND(Tabela8I2122232425262728293031[[#This Row],[EXAME]]='Tabela de Preços'!$B$12,Tabela8I2122232425262728293031[[#This Row],[CONVÊNIO]]&lt;&gt;"PARTICULAR"),'Tabela de Preços'!$E$12,IF(AND(Tabela8I2122232425262728293031[[#This Row],[EXAME]]='Tabela de Preços'!$B$13,Tabela8I2122232425262728293031[[#This Row],[CONVÊNIO]]="PARTICULAR"),'Tabela de Preços'!$C$13,IF(AND(Tabela8I2122232425262728293031[[#This Row],[EXAME]]='Tabela de Preços'!$B$13,Tabela8I2122232425262728293031[[#This Row],[CONVÊNIO]]&lt;&gt;"PARTICULAR"),'Tabela de Preços'!$E$13,IF(AND(Tabela8I2122232425262728293031[[#This Row],[EXAME]]='Tabela de Preços'!$B$14,Tabela8I2122232425262728293031[[#This Row],[CONVÊNIO]]="PARTICULAR"),'Tabela de Preços'!$C$14,IF(AND(Tabela8I2122232425262728293031[[#This Row],[EXAME]]='Tabela de Preços'!$B$14,Tabela8I2122232425262728293031[[#This Row],[CONVÊNIO]]&lt;&gt;"PARTICULAR"),'Tabela de Preços'!$E$14,IF(AND(Tabela8I2122232425262728293031[[#This Row],[EXAME]]='Tabela de Preços'!$B$15,Tabela8I2122232425262728293031[[#This Row],[CONVÊNIO]]="PARTICULAR"),'Tabela de Preços'!$C$15,IF(AND(Tabela8I2122232425262728293031[[#This Row],[EXAME]]='Tabela de Preços'!$B$15,Tabela8I2122232425262728293031[[#This Row],[CONVÊNIO]]&lt;&gt;"PARTICULAR"),'Tabela de Preços'!$E$15,IF(AND(Tabela8I2122232425262728293031[[#This Row],[EXAME]]='Tabela de Preços'!$B$16,Tabela8I2122232425262728293031[[#This Row],[CONVÊNIO]]="PARTICULAR"),'Tabela de Preços'!$C$16,IF(AND(Tabela8I2122232425262728293031[[#This Row],[EXAME]]='Tabela de Preços'!$B$16,Tabela8I2122232425262728293031[[#This Row],[CONVÊNIO]]&lt;&gt;"PARTICULAR"),'Tabela de Preços'!$E$16,IF(AND(Tabela8I2122232425262728293031[[#This Row],[EXAME]]='Tabela de Preços'!$B$17,Tabela8I2122232425262728293031[[#This Row],[CONVÊNIO]]="PARTICULAR"),'Tabela de Preços'!$C$17,IF(AND(Tabela8I2122232425262728293031[[#This Row],[EXAME]]='Tabela de Preços'!$B$17,Tabela8I2122232425262728293031[[#This Row],[CONVÊNIO]]&lt;&gt;"PARTICULAR"),'Tabela de Preços'!$E$17,IF(AND(Tabela8I2122232425262728293031[[#This Row],[EXAME]]='Tabela de Preços'!$B$18,Tabela8I2122232425262728293031[[#This Row],[CONVÊNIO]]="PARTICULAR"),'Tabela de Preços'!$C$18,IF(AND(Tabela8I2122232425262728293031[[#This Row],[EXAME]]='Tabela de Preços'!$B$18,Tabela8I2122232425262728293031[[#This Row],[CONVÊNIO]]&lt;&gt;"PARTICULAR"),'Tabela de Preços'!$E$18,IF(AND(Tabela8I2122232425262728293031[[#This Row],[EXAME]]='Tabela de Preços'!$B$20,Tabela8I2122232425262728293031[[#This Row],[CONVÊNIO]]="PARTICULAR"),'Tabela de Preços'!$C$20,IF(AND(Tabela8I2122232425262728293031[[#This Row],[EXAME]]='Tabela de Preços'!$B$20,Tabela8I2122232425262728293031[[#This Row],[CONVÊNIO]]&lt;&gt;"PARTICULAR"),'Tabela de Preços'!$E$20))))))))))))))))))))))))))))))))))</f>
        <v/>
      </c>
      <c r="I46" s="12"/>
      <c r="J46" t="str">
        <f>IF(Tabela8I2122232425262728293031[[#This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SUBTOTAL(103,Tabela8I2122232425262728293031[NOME])</f>
        <v>0</v>
      </c>
    </row>
  </sheetData>
  <sheetProtection sheet="1" objects="1" scenarios="1" sort="0" autoFilter="0"/>
  <conditionalFormatting sqref="L6:M46">
    <cfRule type="containsText" dxfId="432" priority="1" operator="containsText" text="Não confirmado">
      <formula>NOT(ISERROR(SEARCH("Não confirmado",L6)))</formula>
    </cfRule>
    <cfRule type="containsText" dxfId="43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700-000000000000}">
      <formula1>"Confirmado, Não confirmado"</formula1>
    </dataValidation>
    <dataValidation type="list" allowBlank="1" showInputMessage="1" showErrorMessage="1" sqref="N6:N44" xr:uid="{00000000-0002-0000-2700-000001000000}">
      <formula1>"Sim"</formula1>
    </dataValidation>
    <dataValidation type="list" allowBlank="1" showInputMessage="1" showErrorMessage="1" sqref="M6:M46" xr:uid="{00000000-0002-0000-2700-000003000000}">
      <formula1>"Sim, Não"</formula1>
    </dataValidation>
    <dataValidation type="list" allowBlank="1" showInputMessage="1" showErrorMessage="1" sqref="I6:I46" xr:uid="{6AF26314-9CB1-4075-9299-0D202D8558E3}">
      <formula1>"PAGO"</formula1>
    </dataValidation>
    <dataValidation type="list" allowBlank="1" showInputMessage="1" showErrorMessage="1" sqref="F6:F46" xr:uid="{1478B561-D080-473B-A47D-EF2FA22C0415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7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7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6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5" sqref="C5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2" customWidth="1"/>
    <col min="12" max="13" width="19.140625" style="12" customWidth="1"/>
    <col min="14" max="14" width="19.85546875" style="12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8">
        <v>5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45112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K4"/>
      <c r="L4"/>
      <c r="M4"/>
      <c r="N4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6" s="12"/>
      <c r="J6" t="str">
        <f>IF(Tabela8J1438394041[[#This Row],[EXAME]]&lt;&gt;"","Dra. Joizeanne","")</f>
        <v/>
      </c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7" s="12"/>
      <c r="J7" t="str">
        <f>IF(Tabela8J1438394041[[#This Row],[EXAME]]&lt;&gt;"","Dra. Joizeanne","")</f>
        <v/>
      </c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8" s="12"/>
      <c r="J8" t="str">
        <f>IF(Tabela8J1438394041[[#This Row],[EXAME]]&lt;&gt;"","Dra. Joizeanne","")</f>
        <v/>
      </c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9" s="12"/>
      <c r="J9" t="str">
        <f>IF(Tabela8J1438394041[[#This Row],[EXAME]]&lt;&gt;"","Dra. Joizeanne","")</f>
        <v/>
      </c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0" s="12"/>
      <c r="J10" t="str">
        <f>IF(Tabela8J1438394041[[#This Row],[EXAME]]&lt;&gt;"","Dra. Joizeanne","")</f>
        <v/>
      </c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1" s="12"/>
      <c r="J11" t="str">
        <f>IF(Tabela8J1438394041[[#This Row],[EXAME]]&lt;&gt;"","Dra. Joizeanne","")</f>
        <v/>
      </c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2" s="12"/>
      <c r="J12" t="str">
        <f>IF(Tabela8J1438394041[[#This Row],[EXAME]]&lt;&gt;"","Dra. Joizeanne","")</f>
        <v/>
      </c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Preços'!E29,IF(AND(Tabela8J1438394041[[#This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3" s="12"/>
      <c r="J13" t="str">
        <f>IF(Tabela8J1438394041[[#This Row],[EXAME]]&lt;&gt;"","Dra. Joizeanne","")</f>
        <v/>
      </c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4" s="12"/>
      <c r="J14" t="str">
        <f>IF(Tabela8J1438394041[[#This Row],[EXAME]]&lt;&gt;"","Dra. Joizeanne","")</f>
        <v/>
      </c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5" s="12"/>
      <c r="J15" t="str">
        <f>IF(Tabela8J1438394041[[#This Row],[EXAME]]&lt;&gt;"","Dra. Joizeanne","")</f>
        <v/>
      </c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6" s="12"/>
      <c r="J16" t="str">
        <f>IF(Tabela8J1438394041[[#This Row],[EXAME]]&lt;&gt;"","Dra. Joizeanne","")</f>
        <v/>
      </c>
    </row>
    <row r="17" spans="2:10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7" s="12"/>
      <c r="J17" t="str">
        <f>IF(Tabela8J1438394041[[#This Row],[EXAME]]&lt;&gt;"","Dra. Joizeanne","")</f>
        <v/>
      </c>
    </row>
    <row r="18" spans="2:10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8" s="12"/>
      <c r="J18" t="str">
        <f>IF(Tabela8J1438394041[[#This Row],[EXAME]]&lt;&gt;"","Dra. Joizeanne","")</f>
        <v/>
      </c>
    </row>
    <row r="19" spans="2:10" x14ac:dyDescent="0.25">
      <c r="B19" s="9">
        <v>0.46875</v>
      </c>
      <c r="C19" s="12"/>
      <c r="D19" s="12"/>
      <c r="E19" s="12"/>
      <c r="F19" s="12"/>
      <c r="G19" s="12"/>
      <c r="H19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19" s="12"/>
      <c r="J19" t="str">
        <f>IF(Tabela8J1438394041[[#This Row],[EXAME]]&lt;&gt;"","Dra. Joizeanne","")</f>
        <v/>
      </c>
    </row>
    <row r="20" spans="2:10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0" s="12"/>
      <c r="J20" t="str">
        <f>IF(Tabela8J1438394041[[#This Row],[EXAME]]&lt;&gt;"","Dra. Joizeanne","")</f>
        <v/>
      </c>
    </row>
    <row r="21" spans="2:10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1" s="12"/>
      <c r="J21" t="str">
        <f>IF(Tabela8J1438394041[[#This Row],[EXAME]]&lt;&gt;"","Dra. Joizeanne","")</f>
        <v/>
      </c>
    </row>
    <row r="22" spans="2:10" x14ac:dyDescent="0.25">
      <c r="B22" s="8">
        <v>0.5</v>
      </c>
      <c r="C22" s="12"/>
      <c r="D22" s="12"/>
      <c r="E22" s="12"/>
      <c r="F22" s="12"/>
      <c r="G22" s="12"/>
      <c r="H22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2" s="12"/>
      <c r="J22" t="str">
        <f>IF(Tabela8J1438394041[[#This Row],[EXAME]]&lt;&gt;"","Dra. Joizeanne","")</f>
        <v/>
      </c>
    </row>
    <row r="23" spans="2:10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Preços'!E39,IF(AND(Tabela8J1438394041[[#This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3" s="12"/>
      <c r="J23" t="str">
        <f>IF(Tabela8J1438394041[[#This Row],[EXAME]]&lt;&gt;"","Dra. Joizeanne","")</f>
        <v/>
      </c>
    </row>
    <row r="24" spans="2:10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4" s="12"/>
      <c r="J24" t="str">
        <f>IF(Tabela8J1438394041[[#This Row],[EXAME]]&lt;&gt;"","Dra. Joizeanne","")</f>
        <v/>
      </c>
    </row>
    <row r="25" spans="2:10" x14ac:dyDescent="0.25">
      <c r="B25" s="9">
        <v>0.53125</v>
      </c>
      <c r="C25" s="12"/>
      <c r="D25" s="12"/>
      <c r="E25" s="12"/>
      <c r="F25" s="12"/>
      <c r="G25" s="12"/>
      <c r="H25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5" s="12"/>
      <c r="J25" t="str">
        <f>IF(Tabela8J1438394041[[#This Row],[EXAME]]&lt;&gt;"","Dra. Joizeanne","")</f>
        <v/>
      </c>
    </row>
    <row r="26" spans="2:10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6" s="12"/>
      <c r="J26" t="str">
        <f>IF(Tabela8J1438394041[[#This Row],[EXAME]]&lt;&gt;"","Dra. Joizeanne","")</f>
        <v/>
      </c>
    </row>
    <row r="27" spans="2:10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7" s="12"/>
      <c r="J27" t="str">
        <f>IF(Tabela8J1438394041[[#This Row],[EXAME]]&lt;&gt;"","Dra. Joizeanne","")</f>
        <v/>
      </c>
    </row>
    <row r="28" spans="2:10" x14ac:dyDescent="0.25">
      <c r="B28" s="8">
        <v>0.5625</v>
      </c>
      <c r="C28" s="12"/>
      <c r="D28" s="12"/>
      <c r="E28" s="12"/>
      <c r="F28" s="12"/>
      <c r="G28" s="12"/>
      <c r="H28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8" s="12"/>
      <c r="J28" t="str">
        <f>IF(Tabela8J1438394041[[#This Row],[EXAME]]&lt;&gt;"","Dra. Joizeanne","")</f>
        <v/>
      </c>
    </row>
    <row r="29" spans="2:10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29" s="12"/>
      <c r="J29" t="str">
        <f>IF(Tabela8J1438394041[[#This Row],[EXAME]]&lt;&gt;"","Dra. Joizeanne","")</f>
        <v/>
      </c>
    </row>
    <row r="30" spans="2:10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0" s="12"/>
      <c r="J30" t="str">
        <f>IF(Tabela8J1438394041[[#This Row],[EXAME]]&lt;&gt;"","Dra. Joizeanne","")</f>
        <v/>
      </c>
    </row>
    <row r="31" spans="2:10" x14ac:dyDescent="0.25">
      <c r="B31" s="9">
        <v>0.59375</v>
      </c>
      <c r="C31" s="12"/>
      <c r="D31" s="12"/>
      <c r="E31" s="12"/>
      <c r="F31" s="12"/>
      <c r="G31" s="12"/>
      <c r="H31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1" s="12"/>
      <c r="J31" t="str">
        <f>IF(Tabela8J1438394041[[#This Row],[EXAME]]&lt;&gt;"","Dra. Joizeanne","")</f>
        <v/>
      </c>
    </row>
    <row r="32" spans="2:10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2" s="12"/>
      <c r="J32" t="str">
        <f>IF(Tabela8J1438394041[[#This Row],[EXAME]]&lt;&gt;"","Dra. Joizeanne","")</f>
        <v/>
      </c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Preços'!E49,IF(AND(Tabela8J1438394041[[#This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3" s="12"/>
      <c r="J33" t="str">
        <f>IF(Tabela8J1438394041[[#This Row],[EXAME]]&lt;&gt;"","Dra. Joizeanne","")</f>
        <v/>
      </c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4" s="12"/>
      <c r="J34" t="str">
        <f>IF(Tabela8J1438394041[[#This Row],[EXAME]]&lt;&gt;"","Dra. Joizeanne","")</f>
        <v/>
      </c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5" s="12"/>
      <c r="J35" t="str">
        <f>IF(Tabela8J1438394041[[#This Row],[EXAME]]&lt;&gt;"","Dra. Joizeanne","")</f>
        <v/>
      </c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6" s="12"/>
      <c r="J36" t="str">
        <f>IF(Tabela8J1438394041[[#This Row],[EXAME]]&lt;&gt;"","Dra. Joizeanne","")</f>
        <v/>
      </c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Preços'!E53,IF(AND(Tabela8J1438394041[[#This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7" s="12"/>
      <c r="J37" t="str">
        <f>IF(Tabela8J1438394041[[#This Row],[EXAME]]&lt;&gt;"","Dra. Joizeanne","")</f>
        <v/>
      </c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Preços'!E54,IF(AND(Tabela8J1438394041[[#This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8" s="12"/>
      <c r="J38" t="str">
        <f>IF(Tabela8J1438394041[[#This Row],[EXAME]]&lt;&gt;"","Dra. Joizeanne","")</f>
        <v/>
      </c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Preços'!E55,IF(AND(Tabela8J1438394041[[#This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39" s="12"/>
      <c r="J39" t="str">
        <f>IF(Tabela8J1438394041[[#This Row],[EXAME]]&lt;&gt;"","Dra. Joizeanne","")</f>
        <v/>
      </c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Preços'!E56,IF(AND(Tabela8J1438394041[[#This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40" s="12"/>
      <c r="J40" t="str">
        <f>IF(Tabela8J1438394041[[#This Row],[EXAME]]&lt;&gt;"","Dra. Joizeanne","")</f>
        <v/>
      </c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Preços'!E57,IF(AND(Tabela8J1438394041[[#This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41" s="12"/>
      <c r="J41" t="str">
        <f>IF(Tabela8J1438394041[[#This Row],[EXAME]]&lt;&gt;"","Dra. Joizeanne","")</f>
        <v/>
      </c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Preços'!E58,IF(AND(Tabela8J1438394041[[#This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42" s="12"/>
      <c r="J42" t="str">
        <f>IF(Tabela8J1438394041[[#This Row],[EXAME]]&lt;&gt;"","Dra. Joizeanne","")</f>
        <v/>
      </c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Preços'!E59,IF(AND(Tabela8J1438394041[[#This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43" s="12"/>
      <c r="J43" t="str">
        <f>IF(Tabela8J1438394041[[#This Row],[EXAME]]&lt;&gt;"","Dra. Joizeanne","")</f>
        <v/>
      </c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Preços'!E60,IF(AND(Tabela8J1438394041[[#This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44" s="12"/>
      <c r="J44" t="str">
        <f>IF(Tabela8J1438394041[[#This Row],[EXAME]]&lt;&gt;"","Dra. Joizeanne","")</f>
        <v/>
      </c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Preços'!E61,IF(AND(Tabela8J1438394041[[#This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45" s="12"/>
      <c r="J45" t="str">
        <f>IF(Tabela8J1438394041[[#This Row],[EXAME]]&lt;&gt;"","Dra. Joizeanne","")</f>
        <v/>
      </c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IF(AND(Tabela8J1438394041[[#This Row],[EXAME]]="US DE MAMAS E AXILAS",Tabela8J1438394041[[#This Row],[CONVÊNIO]]="PARTICULAR"),'Tabela de Preços'!$C$21,IF(AND(Tabela8J1438394041[[#This Row],[EXAME]]="US DE MAMAS E AXILAS",Tabela8J1438394041[[#This Row],[CONVÊNIO]]="AMOR SAÚDE"),'Tabela de Preços'!$E$21,IF(AND(Tabela8J1438394041[[#This Row],[EXAME]]="PAAF DE MAMAS",Tabela8J1438394041[[#This Row],[CONVÊNIO]]="PARTICULAR"),'Tabela de Preços'!$C$22,IF(AND(Tabela8J1438394041[[#This Row],[EXAME]]="PAAF DE MAMAS",Tabela8J1438394041[[#This Row],[CONVÊNIO]]="SUS"),'Tabela de Preços'!E62,IF(AND(Tabela8J1438394041[[#This Row],[EXAME]]="CORE BIOPSY",Tabela8J1438394041[[#This Row],[CONVÊNIO]]="PARTICULAR"),'Tabela de Preços'!$C$23,IF(AND(Tabela8J1438394041[[#This Row],[EXAME]]="CORE BIOPSY",Tabela8J1438394041[[#This Row],[CONVÊNIO]]="SUS"),'Tabela de Preços'!$E$23,IF(AND(Tabela8J1438394041[[#This Row],[EXAME]]="US DE MAMAS",Tabela8J1438394041[[#This Row],[CONVÊNIO]]="TOPSAÚDE"),'Tabela de Preços'!$E$24,IF(AND(Tabela8J1438394041[[#This Row],[EXAME]]="US DE AXILAS",Tabela8J1438394041[[#This Row],[CONVÊNIO]]="TOPSAÚDE"),'Tabela de Preços'!$E$25,IF(AND(Tabela8J1438394041[[#This Row],[EXAME]]="US DE MAMAS E AXILAS",Tabela8J1438394041[[#This Row],[CONVÊNIO]]="PAX"),'Tabela de Preços'!$E$26,"")))))))))</f>
        <v/>
      </c>
      <c r="I46" s="12"/>
      <c r="J46" t="str">
        <f>IF(Tabela8J1438394041[[#This Row],[EXAME]]&lt;&gt;"","Dra. Joizeanne","")</f>
        <v/>
      </c>
    </row>
    <row r="47" spans="2:14" x14ac:dyDescent="0.25">
      <c r="C47">
        <f>SUBTOTAL(103,Tabela8J1438394041[NOME])</f>
        <v>0</v>
      </c>
      <c r="K47"/>
      <c r="L47"/>
      <c r="M47"/>
      <c r="N47"/>
    </row>
  </sheetData>
  <sheetProtection sheet="1" objects="1" scenarios="1" sort="0" autoFilter="0"/>
  <conditionalFormatting sqref="L6:M46">
    <cfRule type="containsText" dxfId="502" priority="1" operator="containsText" text="Não confirmado">
      <formula>NOT(ISERROR(SEARCH("Não confirmado",L6)))</formula>
    </cfRule>
    <cfRule type="containsText" dxfId="50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0400-000000000000}">
      <formula1>"Sim, Não"</formula1>
    </dataValidation>
    <dataValidation type="list" allowBlank="1" showInputMessage="1" showErrorMessage="1" sqref="L6:L46" xr:uid="{00000000-0002-0000-0400-000001000000}">
      <formula1>"Confirmado, Não confirmado"</formula1>
    </dataValidation>
    <dataValidation type="list" allowBlank="1" showInputMessage="1" showErrorMessage="1" sqref="N6:N44" xr:uid="{00000000-0002-0000-0400-000003000000}">
      <formula1>"Sim"</formula1>
    </dataValidation>
    <dataValidation type="list" allowBlank="1" showInputMessage="1" showErrorMessage="1" sqref="I6:I46" xr:uid="{658463BC-5592-4DE6-B954-65D642EAA983}">
      <formula1>"PAGO"</formula1>
    </dataValidation>
    <dataValidation type="list" allowBlank="1" showInputMessage="1" showErrorMessage="1" sqref="F6:F46" xr:uid="{554B230F-83C0-4688-9F56-93ED48CB820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Width="0" fitToHeight="0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4000000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Plan28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26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45133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6" s="12"/>
      <c r="J6" t="str">
        <f>IF(Tabela8I212223242526272829303132[[#This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7" s="12"/>
      <c r="J7" t="str">
        <f>IF(Tabela8I212223242526272829303132[[#This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8" s="12"/>
      <c r="J8" t="str">
        <f>IF(Tabela8I212223242526272829303132[[#This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9" s="12"/>
      <c r="J9" t="str">
        <f>IF(Tabela8I212223242526272829303132[[#This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0" s="12"/>
      <c r="J10" t="str">
        <f>IF(Tabela8I212223242526272829303132[[#This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1" s="12"/>
      <c r="J11" t="str">
        <f>IF(Tabela8I212223242526272829303132[[#This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2" s="12"/>
      <c r="J12" t="str">
        <f>IF(Tabela8I212223242526272829303132[[#This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3" s="12"/>
      <c r="J13" t="str">
        <f>IF(Tabela8I212223242526272829303132[[#This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4" s="12"/>
      <c r="J14" t="str">
        <f>IF(Tabela8I212223242526272829303132[[#This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5" s="12"/>
      <c r="J15" t="str">
        <f>IF(Tabela8I212223242526272829303132[[#This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6" s="12"/>
      <c r="J16" t="str">
        <f>IF(Tabela8I212223242526272829303132[[#This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7" s="12"/>
      <c r="J17" t="str">
        <f>IF(Tabela8I212223242526272829303132[[#This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8" s="12"/>
      <c r="J18" t="str">
        <f>IF(Tabela8I212223242526272829303132[[#This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19" s="12"/>
      <c r="J19" t="str">
        <f>IF(Tabela8I212223242526272829303132[[#This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0" s="12"/>
      <c r="J20" t="str">
        <f>IF(Tabela8I212223242526272829303132[[#This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1" s="12"/>
      <c r="J21" t="str">
        <f>IF(Tabela8I212223242526272829303132[[#This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2" s="12"/>
      <c r="J22" t="str">
        <f>IF(Tabela8I212223242526272829303132[[#This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3" s="12"/>
      <c r="J23" t="str">
        <f>IF(Tabela8I212223242526272829303132[[#This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4" s="12"/>
      <c r="J24" t="str">
        <f>IF(Tabela8I212223242526272829303132[[#This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5" s="12"/>
      <c r="J25" t="str">
        <f>IF(Tabela8I212223242526272829303132[[#This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6" s="12"/>
      <c r="J26" t="str">
        <f>IF(Tabela8I212223242526272829303132[[#This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7" s="12"/>
      <c r="J27" t="str">
        <f>IF(Tabela8I212223242526272829303132[[#This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8" s="12"/>
      <c r="J28" t="str">
        <f>IF(Tabela8I212223242526272829303132[[#This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29" s="12"/>
      <c r="J29" t="str">
        <f>IF(Tabela8I212223242526272829303132[[#This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0" s="12"/>
      <c r="J30" t="str">
        <f>IF(Tabela8I212223242526272829303132[[#This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1" s="12"/>
      <c r="J31" t="str">
        <f>IF(Tabela8I212223242526272829303132[[#This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2" s="12"/>
      <c r="J32" t="str">
        <f>IF(Tabela8I212223242526272829303132[[#This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3" s="12"/>
      <c r="J33" t="str">
        <f>IF(Tabela8I212223242526272829303132[[#This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4" s="12"/>
      <c r="J34" t="str">
        <f>IF(Tabela8I212223242526272829303132[[#This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5" s="12"/>
      <c r="J35" t="str">
        <f>IF(Tabela8I212223242526272829303132[[#This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6" s="12"/>
      <c r="J36" t="str">
        <f>IF(Tabela8I212223242526272829303132[[#This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7" s="12"/>
      <c r="J37" t="str">
        <f>IF(Tabela8I212223242526272829303132[[#This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8" s="12"/>
      <c r="J38" t="str">
        <f>IF(Tabela8I212223242526272829303132[[#This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39" s="12"/>
      <c r="J39" t="str">
        <f>IF(Tabela8I212223242526272829303132[[#This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0" s="12"/>
      <c r="J40" t="str">
        <f>IF(Tabela8I212223242526272829303132[[#This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1" s="12"/>
      <c r="J41" t="str">
        <f>IF(Tabela8I212223242526272829303132[[#This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2" s="12"/>
      <c r="J42" t="str">
        <f>IF(Tabela8I212223242526272829303132[[#This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3" s="12"/>
      <c r="J43" t="str">
        <f>IF(Tabela8I212223242526272829303132[[#This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4" s="12"/>
      <c r="J44" t="str">
        <f>IF(Tabela8I212223242526272829303132[[#This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5" s="12"/>
      <c r="J45" t="str">
        <f>IF(Tabela8I212223242526272829303132[[#This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IF(Tabela8I212223242526272829303132[[#This Row],[EXAME]]="","",(IF(AND(Tabela8I212223242526272829303132[[#This Row],[EXAME]]='Tabela de Preços'!$B$4,Tabela8I212223242526272829303132[[#This Row],[CONVÊNIO]]="PARTICULAR"),'Tabela de Preços'!$C$4,IF(AND(Tabela8I212223242526272829303132[[#This Row],[EXAME]]='Tabela de Preços'!$B$4,Tabela8I212223242526272829303132[[#This Row],[CONVÊNIO]]&lt;&gt;"PARTICULAR"),'Tabela de Preços'!$E$4,IF(AND(Tabela8I212223242526272829303132[[#This Row],[EXAME]]='Tabela de Preços'!$B$5,Tabela8I212223242526272829303132[[#This Row],[CONVÊNIO]]="PARTICULAR"),'Tabela de Preços'!$C$5,IF(AND(Tabela8I212223242526272829303132[[#This Row],[EXAME]]='Tabela de Preços'!$B$5,Tabela8I212223242526272829303132[[#This Row],[CONVÊNIO]]&lt;&gt;"PARTICULAR"),'Tabela de Preços'!$E$5,IF(AND(Tabela8I212223242526272829303132[[#This Row],[EXAME]]='Tabela de Preços'!$B$6,Tabela8I212223242526272829303132[[#This Row],[CONVÊNIO]]="PARTICULAR"),'Tabela de Preços'!$C$6,IF(AND(Tabela8I212223242526272829303132[[#This Row],[EXAME]]='Tabela de Preços'!$B$6,Tabela8I212223242526272829303132[[#This Row],[CONVÊNIO]]&lt;&gt;"PARTICULAR"),'Tabela de Preços'!$E$6,IF(AND(Tabela8I212223242526272829303132[[#This Row],[EXAME]]='Tabela de Preços'!$B$7,Tabela8I212223242526272829303132[[#This Row],[CONVÊNIO]]="PARTICULAR"),'Tabela de Preços'!$C$7,IF(AND(Tabela8I212223242526272829303132[[#This Row],[EXAME]]='Tabela de Preços'!$B$7,Tabela8I212223242526272829303132[[#This Row],[CONVÊNIO]]&lt;&gt;"PARTICULAR"),'Tabela de Preços'!$E$7,IF(AND(Tabela8I212223242526272829303132[[#This Row],[EXAME]]='Tabela de Preços'!$B$8,Tabela8I212223242526272829303132[[#This Row],[CONVÊNIO]]="PARTICULAR"),'Tabela de Preços'!$C$8,IF(AND(Tabela8I212223242526272829303132[[#This Row],[EXAME]]='Tabela de Preços'!$B$8,Tabela8I212223242526272829303132[[#This Row],[CONVÊNIO]]&lt;&gt;"PARTICULAR"),'Tabela de Preços'!$E$8,IF(AND(Tabela8I212223242526272829303132[[#This Row],[EXAME]]='Tabela de Preços'!$B$9,Tabela8I212223242526272829303132[[#This Row],[CONVÊNIO]]="PARTICULAR"),'Tabela de Preços'!$C$9,IF(AND(Tabela8I212223242526272829303132[[#This Row],[EXAME]]='Tabela de Preços'!$B$9,Tabela8I212223242526272829303132[[#This Row],[CONVÊNIO]]&lt;&gt;"PARTICULAR"),'Tabela de Preços'!$E$9,IF(AND(Tabela8I212223242526272829303132[[#This Row],[EXAME]]='Tabela de Preços'!$B$10,Tabela8I212223242526272829303132[[#This Row],[CONVÊNIO]]="PARTICULAR"),'Tabela de Preços'!$C$10,IF(AND(Tabela8I212223242526272829303132[[#This Row],[EXAME]]='Tabela de Preços'!$B$10,Tabela8I212223242526272829303132[[#This Row],[CONVÊNIO]]&lt;&gt;"PARTICULAR"),'Tabela de Preços'!$E$10,IF(AND(Tabela8I212223242526272829303132[[#This Row],[EXAME]]='Tabela de Preços'!$B$11,Tabela8I212223242526272829303132[[#This Row],[CONVÊNIO]]="PARTICULAR"),'Tabela de Preços'!$C$11,IF(AND(Tabela8I212223242526272829303132[[#This Row],[EXAME]]='Tabela de Preços'!$B$11,Tabela8I212223242526272829303132[[#This Row],[CONVÊNIO]]&lt;&gt;"PARTICULAR"),'Tabela de Preços'!$E$11,IF(AND(Tabela8I212223242526272829303132[[#This Row],[EXAME]]='Tabela de Preços'!$B$12,Tabela8I212223242526272829303132[[#This Row],[CONVÊNIO]]="PARTICULAR"),'Tabela de Preços'!$C$12,IF(AND(Tabela8I212223242526272829303132[[#This Row],[EXAME]]='Tabela de Preços'!$B$12,Tabela8I212223242526272829303132[[#This Row],[CONVÊNIO]]&lt;&gt;"PARTICULAR"),'Tabela de Preços'!$E$12,IF(AND(Tabela8I212223242526272829303132[[#This Row],[EXAME]]='Tabela de Preços'!$B$13,Tabela8I212223242526272829303132[[#This Row],[CONVÊNIO]]="PARTICULAR"),'Tabela de Preços'!$C$13,IF(AND(Tabela8I212223242526272829303132[[#This Row],[EXAME]]='Tabela de Preços'!$B$13,Tabela8I212223242526272829303132[[#This Row],[CONVÊNIO]]&lt;&gt;"PARTICULAR"),'Tabela de Preços'!$E$13,IF(AND(Tabela8I212223242526272829303132[[#This Row],[EXAME]]='Tabela de Preços'!$B$14,Tabela8I212223242526272829303132[[#This Row],[CONVÊNIO]]="PARTICULAR"),'Tabela de Preços'!$C$14,IF(AND(Tabela8I212223242526272829303132[[#This Row],[EXAME]]='Tabela de Preços'!$B$14,Tabela8I212223242526272829303132[[#This Row],[CONVÊNIO]]&lt;&gt;"PARTICULAR"),'Tabela de Preços'!$E$14,IF(AND(Tabela8I212223242526272829303132[[#This Row],[EXAME]]='Tabela de Preços'!$B$15,Tabela8I212223242526272829303132[[#This Row],[CONVÊNIO]]="PARTICULAR"),'Tabela de Preços'!$C$15,IF(AND(Tabela8I212223242526272829303132[[#This Row],[EXAME]]='Tabela de Preços'!$B$15,Tabela8I212223242526272829303132[[#This Row],[CONVÊNIO]]&lt;&gt;"PARTICULAR"),'Tabela de Preços'!$E$15,IF(AND(Tabela8I212223242526272829303132[[#This Row],[EXAME]]='Tabela de Preços'!$B$16,Tabela8I212223242526272829303132[[#This Row],[CONVÊNIO]]="PARTICULAR"),'Tabela de Preços'!$C$16,IF(AND(Tabela8I212223242526272829303132[[#This Row],[EXAME]]='Tabela de Preços'!$B$16,Tabela8I212223242526272829303132[[#This Row],[CONVÊNIO]]&lt;&gt;"PARTICULAR"),'Tabela de Preços'!$E$16,IF(AND(Tabela8I212223242526272829303132[[#This Row],[EXAME]]='Tabela de Preços'!$B$17,Tabela8I212223242526272829303132[[#This Row],[CONVÊNIO]]="PARTICULAR"),'Tabela de Preços'!$C$17,IF(AND(Tabela8I212223242526272829303132[[#This Row],[EXAME]]='Tabela de Preços'!$B$17,Tabela8I212223242526272829303132[[#This Row],[CONVÊNIO]]&lt;&gt;"PARTICULAR"),'Tabela de Preços'!$E$17,IF(AND(Tabela8I212223242526272829303132[[#This Row],[EXAME]]='Tabela de Preços'!$B$18,Tabela8I212223242526272829303132[[#This Row],[CONVÊNIO]]="PARTICULAR"),'Tabela de Preços'!$C$18,IF(AND(Tabela8I212223242526272829303132[[#This Row],[EXAME]]='Tabela de Preços'!$B$18,Tabela8I212223242526272829303132[[#This Row],[CONVÊNIO]]&lt;&gt;"PARTICULAR"),'Tabela de Preços'!$E$18,IF(AND(Tabela8I212223242526272829303132[[#This Row],[EXAME]]='Tabela de Preços'!$B$20,Tabela8I212223242526272829303132[[#This Row],[CONVÊNIO]]="PARTICULAR"),'Tabela de Preços'!$C$20,IF(AND(Tabela8I212223242526272829303132[[#This Row],[EXAME]]='Tabela de Preços'!$B$20,Tabela8I212223242526272829303132[[#This Row],[CONVÊNIO]]&lt;&gt;"PARTICULAR"),'Tabela de Preços'!$E$20))))))))))))))))))))))))))))))))))</f>
        <v/>
      </c>
      <c r="I46" s="12"/>
      <c r="J46" t="str">
        <f>IF(Tabela8I212223242526272829303132[[#This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SUBTOTAL(103,Tabela8I212223242526272829303132[NOME])</f>
        <v>0</v>
      </c>
    </row>
  </sheetData>
  <sheetProtection sheet="1" objects="1" scenarios="1" sort="0" autoFilter="0"/>
  <conditionalFormatting sqref="L6:M46">
    <cfRule type="containsText" dxfId="430" priority="1" operator="containsText" text="Não confirmado">
      <formula>NOT(ISERROR(SEARCH("Não confirmado",L6)))</formula>
    </cfRule>
    <cfRule type="containsText" dxfId="42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800-000001000000}">
      <formula1>"Sim"</formula1>
    </dataValidation>
    <dataValidation type="list" allowBlank="1" showInputMessage="1" showErrorMessage="1" sqref="L6:L46" xr:uid="{00000000-0002-0000-2800-000002000000}">
      <formula1>"Confirmado, Não confirmado"</formula1>
    </dataValidation>
    <dataValidation type="list" allowBlank="1" showInputMessage="1" showErrorMessage="1" sqref="M6:M46" xr:uid="{00000000-0002-0000-2800-000003000000}">
      <formula1>"Sim, Não"</formula1>
    </dataValidation>
    <dataValidation type="list" allowBlank="1" showInputMessage="1" showErrorMessage="1" sqref="I6:I46" xr:uid="{93FB4056-662E-4EF7-90A3-D5D09140219C}">
      <formula1>"PAGO"</formula1>
    </dataValidation>
    <dataValidation type="list" allowBlank="1" showInputMessage="1" showErrorMessage="1" sqref="F6:F46" xr:uid="{75A2780A-660B-44E3-A848-83E6782A3A0C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8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8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Plan30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27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45134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6" s="12"/>
      <c r="J6" t="str">
        <f>IF(Tabela8I2122232425262728293031323334[[#This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7" s="12"/>
      <c r="J7" t="str">
        <f>IF(Tabela8I2122232425262728293031323334[[#This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8" s="12"/>
      <c r="J8" t="str">
        <f>IF(Tabela8I2122232425262728293031323334[[#This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9" s="12"/>
      <c r="J9" t="str">
        <f>IF(Tabela8I2122232425262728293031323334[[#This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0" s="12"/>
      <c r="J10" t="str">
        <f>IF(Tabela8I2122232425262728293031323334[[#This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1" s="12"/>
      <c r="J11" t="str">
        <f>IF(Tabela8I2122232425262728293031323334[[#This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2" s="12"/>
      <c r="J12" t="str">
        <f>IF(Tabela8I2122232425262728293031323334[[#This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3" s="12"/>
      <c r="J13" t="str">
        <f>IF(Tabela8I2122232425262728293031323334[[#This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4" s="12"/>
      <c r="J14" t="str">
        <f>IF(Tabela8I2122232425262728293031323334[[#This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5" s="12"/>
      <c r="J15" t="str">
        <f>IF(Tabela8I2122232425262728293031323334[[#This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6" s="12"/>
      <c r="J16" t="str">
        <f>IF(Tabela8I2122232425262728293031323334[[#This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7" s="12"/>
      <c r="J17" t="str">
        <f>IF(Tabela8I2122232425262728293031323334[[#This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8" s="12"/>
      <c r="J18" t="str">
        <f>IF(Tabela8I2122232425262728293031323334[[#This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19" s="12"/>
      <c r="J19" t="str">
        <f>IF(Tabela8I2122232425262728293031323334[[#This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0" s="12"/>
      <c r="J20" t="str">
        <f>IF(Tabela8I2122232425262728293031323334[[#This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1" s="12"/>
      <c r="J21" t="str">
        <f>IF(Tabela8I2122232425262728293031323334[[#This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2" s="12"/>
      <c r="J22" t="str">
        <f>IF(Tabela8I2122232425262728293031323334[[#This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3" s="12"/>
      <c r="J23" t="str">
        <f>IF(Tabela8I2122232425262728293031323334[[#This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4" s="12"/>
      <c r="J24" t="str">
        <f>IF(Tabela8I2122232425262728293031323334[[#This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5" s="12"/>
      <c r="J25" t="str">
        <f>IF(Tabela8I2122232425262728293031323334[[#This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6" s="12"/>
      <c r="J26" t="str">
        <f>IF(Tabela8I2122232425262728293031323334[[#This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7" s="12"/>
      <c r="J27" t="str">
        <f>IF(Tabela8I2122232425262728293031323334[[#This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8" s="12"/>
      <c r="J28" t="str">
        <f>IF(Tabela8I2122232425262728293031323334[[#This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29" s="12"/>
      <c r="J29" t="str">
        <f>IF(Tabela8I2122232425262728293031323334[[#This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0" s="12"/>
      <c r="J30" t="str">
        <f>IF(Tabela8I2122232425262728293031323334[[#This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1" s="12"/>
      <c r="J31" t="str">
        <f>IF(Tabela8I2122232425262728293031323334[[#This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2" s="12"/>
      <c r="J32" t="str">
        <f>IF(Tabela8I2122232425262728293031323334[[#This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3" s="12"/>
      <c r="J33" t="str">
        <f>IF(Tabela8I2122232425262728293031323334[[#This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4" s="12"/>
      <c r="J34" t="str">
        <f>IF(Tabela8I2122232425262728293031323334[[#This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5" s="12"/>
      <c r="J35" t="str">
        <f>IF(Tabela8I2122232425262728293031323334[[#This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6" s="12"/>
      <c r="J36" t="str">
        <f>IF(Tabela8I2122232425262728293031323334[[#This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7" s="12"/>
      <c r="J37" t="str">
        <f>IF(Tabela8I2122232425262728293031323334[[#This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8" s="12"/>
      <c r="J38" t="str">
        <f>IF(Tabela8I2122232425262728293031323334[[#This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39" s="12"/>
      <c r="J39" t="str">
        <f>IF(Tabela8I2122232425262728293031323334[[#This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0" s="12"/>
      <c r="J40" t="str">
        <f>IF(Tabela8I2122232425262728293031323334[[#This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1" s="12"/>
      <c r="J41" t="str">
        <f>IF(Tabela8I2122232425262728293031323334[[#This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2" s="12"/>
      <c r="J42" t="str">
        <f>IF(Tabela8I2122232425262728293031323334[[#This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3" s="12"/>
      <c r="J43" t="str">
        <f>IF(Tabela8I2122232425262728293031323334[[#This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4" s="12"/>
      <c r="J44" t="str">
        <f>IF(Tabela8I2122232425262728293031323334[[#This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5" s="12"/>
      <c r="J45" t="str">
        <f>IF(Tabela8I2122232425262728293031323334[[#This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IF(Tabela8I2122232425262728293031323334[[#This Row],[EXAME]]="","",(IF(AND(Tabela8I2122232425262728293031323334[[#This Row],[EXAME]]='Tabela de Preços'!$B$4,Tabela8I2122232425262728293031323334[[#This Row],[CONVÊNIO]]="PARTICULAR"),'Tabela de Preços'!$C$4,IF(AND(Tabela8I2122232425262728293031323334[[#This Row],[EXAME]]='Tabela de Preços'!$B$4,Tabela8I2122232425262728293031323334[[#This Row],[CONVÊNIO]]&lt;&gt;"PARTICULAR"),'Tabela de Preços'!$E$4,IF(AND(Tabela8I2122232425262728293031323334[[#This Row],[EXAME]]='Tabela de Preços'!$B$5,Tabela8I2122232425262728293031323334[[#This Row],[CONVÊNIO]]="PARTICULAR"),'Tabela de Preços'!$C$5,IF(AND(Tabela8I2122232425262728293031323334[[#This Row],[EXAME]]='Tabela de Preços'!$B$5,Tabela8I2122232425262728293031323334[[#This Row],[CONVÊNIO]]&lt;&gt;"PARTICULAR"),'Tabela de Preços'!$E$5,IF(AND(Tabela8I2122232425262728293031323334[[#This Row],[EXAME]]='Tabela de Preços'!$B$6,Tabela8I2122232425262728293031323334[[#This Row],[CONVÊNIO]]="PARTICULAR"),'Tabela de Preços'!$C$6,IF(AND(Tabela8I2122232425262728293031323334[[#This Row],[EXAME]]='Tabela de Preços'!$B$6,Tabela8I2122232425262728293031323334[[#This Row],[CONVÊNIO]]&lt;&gt;"PARTICULAR"),'Tabela de Preços'!$E$6,IF(AND(Tabela8I2122232425262728293031323334[[#This Row],[EXAME]]='Tabela de Preços'!$B$7,Tabela8I2122232425262728293031323334[[#This Row],[CONVÊNIO]]="PARTICULAR"),'Tabela de Preços'!$C$7,IF(AND(Tabela8I2122232425262728293031323334[[#This Row],[EXAME]]='Tabela de Preços'!$B$7,Tabela8I2122232425262728293031323334[[#This Row],[CONVÊNIO]]&lt;&gt;"PARTICULAR"),'Tabela de Preços'!$E$7,IF(AND(Tabela8I2122232425262728293031323334[[#This Row],[EXAME]]='Tabela de Preços'!$B$8,Tabela8I2122232425262728293031323334[[#This Row],[CONVÊNIO]]="PARTICULAR"),'Tabela de Preços'!$C$8,IF(AND(Tabela8I2122232425262728293031323334[[#This Row],[EXAME]]='Tabela de Preços'!$B$8,Tabela8I2122232425262728293031323334[[#This Row],[CONVÊNIO]]&lt;&gt;"PARTICULAR"),'Tabela de Preços'!$E$8,IF(AND(Tabela8I2122232425262728293031323334[[#This Row],[EXAME]]='Tabela de Preços'!$B$9,Tabela8I2122232425262728293031323334[[#This Row],[CONVÊNIO]]="PARTICULAR"),'Tabela de Preços'!$C$9,IF(AND(Tabela8I2122232425262728293031323334[[#This Row],[EXAME]]='Tabela de Preços'!$B$9,Tabela8I2122232425262728293031323334[[#This Row],[CONVÊNIO]]&lt;&gt;"PARTICULAR"),'Tabela de Preços'!$E$9,IF(AND(Tabela8I2122232425262728293031323334[[#This Row],[EXAME]]='Tabela de Preços'!$B$10,Tabela8I2122232425262728293031323334[[#This Row],[CONVÊNIO]]="PARTICULAR"),'Tabela de Preços'!$C$10,IF(AND(Tabela8I2122232425262728293031323334[[#This Row],[EXAME]]='Tabela de Preços'!$B$10,Tabela8I2122232425262728293031323334[[#This Row],[CONVÊNIO]]&lt;&gt;"PARTICULAR"),'Tabela de Preços'!$E$10,IF(AND(Tabela8I2122232425262728293031323334[[#This Row],[EXAME]]='Tabela de Preços'!$B$11,Tabela8I2122232425262728293031323334[[#This Row],[CONVÊNIO]]="PARTICULAR"),'Tabela de Preços'!$C$11,IF(AND(Tabela8I2122232425262728293031323334[[#This Row],[EXAME]]='Tabela de Preços'!$B$11,Tabela8I2122232425262728293031323334[[#This Row],[CONVÊNIO]]&lt;&gt;"PARTICULAR"),'Tabela de Preços'!$E$11,IF(AND(Tabela8I2122232425262728293031323334[[#This Row],[EXAME]]='Tabela de Preços'!$B$12,Tabela8I2122232425262728293031323334[[#This Row],[CONVÊNIO]]="PARTICULAR"),'Tabela de Preços'!$C$12,IF(AND(Tabela8I2122232425262728293031323334[[#This Row],[EXAME]]='Tabela de Preços'!$B$12,Tabela8I2122232425262728293031323334[[#This Row],[CONVÊNIO]]&lt;&gt;"PARTICULAR"),'Tabela de Preços'!$E$12,IF(AND(Tabela8I2122232425262728293031323334[[#This Row],[EXAME]]='Tabela de Preços'!$B$13,Tabela8I2122232425262728293031323334[[#This Row],[CONVÊNIO]]="PARTICULAR"),'Tabela de Preços'!$C$13,IF(AND(Tabela8I2122232425262728293031323334[[#This Row],[EXAME]]='Tabela de Preços'!$B$13,Tabela8I2122232425262728293031323334[[#This Row],[CONVÊNIO]]&lt;&gt;"PARTICULAR"),'Tabela de Preços'!$E$13,IF(AND(Tabela8I2122232425262728293031323334[[#This Row],[EXAME]]='Tabela de Preços'!$B$14,Tabela8I2122232425262728293031323334[[#This Row],[CONVÊNIO]]="PARTICULAR"),'Tabela de Preços'!$C$14,IF(AND(Tabela8I2122232425262728293031323334[[#This Row],[EXAME]]='Tabela de Preços'!$B$14,Tabela8I2122232425262728293031323334[[#This Row],[CONVÊNIO]]&lt;&gt;"PARTICULAR"),'Tabela de Preços'!$E$14,IF(AND(Tabela8I2122232425262728293031323334[[#This Row],[EXAME]]='Tabela de Preços'!$B$15,Tabela8I2122232425262728293031323334[[#This Row],[CONVÊNIO]]="PARTICULAR"),'Tabela de Preços'!$C$15,IF(AND(Tabela8I2122232425262728293031323334[[#This Row],[EXAME]]='Tabela de Preços'!$B$15,Tabela8I2122232425262728293031323334[[#This Row],[CONVÊNIO]]&lt;&gt;"PARTICULAR"),'Tabela de Preços'!$E$15,IF(AND(Tabela8I2122232425262728293031323334[[#This Row],[EXAME]]='Tabela de Preços'!$B$16,Tabela8I2122232425262728293031323334[[#This Row],[CONVÊNIO]]="PARTICULAR"),'Tabela de Preços'!$C$16,IF(AND(Tabela8I2122232425262728293031323334[[#This Row],[EXAME]]='Tabela de Preços'!$B$16,Tabela8I2122232425262728293031323334[[#This Row],[CONVÊNIO]]&lt;&gt;"PARTICULAR"),'Tabela de Preços'!$E$16,IF(AND(Tabela8I2122232425262728293031323334[[#This Row],[EXAME]]='Tabela de Preços'!$B$17,Tabela8I2122232425262728293031323334[[#This Row],[CONVÊNIO]]="PARTICULAR"),'Tabela de Preços'!$C$17,IF(AND(Tabela8I2122232425262728293031323334[[#This Row],[EXAME]]='Tabela de Preços'!$B$17,Tabela8I2122232425262728293031323334[[#This Row],[CONVÊNIO]]&lt;&gt;"PARTICULAR"),'Tabela de Preços'!$E$17,IF(AND(Tabela8I2122232425262728293031323334[[#This Row],[EXAME]]='Tabela de Preços'!$B$18,Tabela8I2122232425262728293031323334[[#This Row],[CONVÊNIO]]="PARTICULAR"),'Tabela de Preços'!$C$18,IF(AND(Tabela8I2122232425262728293031323334[[#This Row],[EXAME]]='Tabela de Preços'!$B$18,Tabela8I2122232425262728293031323334[[#This Row],[CONVÊNIO]]&lt;&gt;"PARTICULAR"),'Tabela de Preços'!$E$18,IF(AND(Tabela8I2122232425262728293031323334[[#This Row],[EXAME]]='Tabela de Preços'!$B$20,Tabela8I2122232425262728293031323334[[#This Row],[CONVÊNIO]]="PARTICULAR"),'Tabela de Preços'!$C$20,IF(AND(Tabela8I2122232425262728293031323334[[#This Row],[EXAME]]='Tabela de Preços'!$B$20,Tabela8I2122232425262728293031323334[[#This Row],[CONVÊNIO]]&lt;&gt;"PARTICULAR"),'Tabela de Preços'!$E$20))))))))))))))))))))))))))))))))))</f>
        <v/>
      </c>
      <c r="I46" s="12"/>
      <c r="J46" t="str">
        <f>IF(Tabela8I2122232425262728293031323334[[#This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SUBTOTAL(103,Tabela8I2122232425262728293031323334[NOME])</f>
        <v>0</v>
      </c>
    </row>
  </sheetData>
  <sheetProtection sheet="1" objects="1" scenarios="1" sort="0" autoFilter="0"/>
  <conditionalFormatting sqref="L6:M46">
    <cfRule type="containsText" dxfId="428" priority="1" operator="containsText" text="Não confirmado">
      <formula>NOT(ISERROR(SEARCH("Não confirmado",L6)))</formula>
    </cfRule>
    <cfRule type="containsText" dxfId="427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2900-000001000000}">
      <formula1>"Sim"</formula1>
    </dataValidation>
    <dataValidation type="list" allowBlank="1" showInputMessage="1" showErrorMessage="1" sqref="L6:L46" xr:uid="{00000000-0002-0000-2900-000002000000}">
      <formula1>"Confirmado, Não confirmado"</formula1>
    </dataValidation>
    <dataValidation type="list" allowBlank="1" showInputMessage="1" showErrorMessage="1" sqref="M6:M46" xr:uid="{00000000-0002-0000-2900-000003000000}">
      <formula1>"Sim, Não"</formula1>
    </dataValidation>
    <dataValidation type="list" allowBlank="1" showInputMessage="1" showErrorMessage="1" sqref="I6:I46" xr:uid="{BF385ADE-9840-4BB9-96BA-9AA2335898A3}">
      <formula1>"PAGO"</formula1>
    </dataValidation>
    <dataValidation type="list" allowBlank="1" showInputMessage="1" showErrorMessage="1" sqref="F6:F46" xr:uid="{6C0BF3E7-AF03-4CF9-99FC-20FF7A33A63E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9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9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Plan31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28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45135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6" s="12"/>
      <c r="J6" t="str">
        <f>IF(Tabela8I212223242526272829303132333435[[#This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7" s="12"/>
      <c r="J7" t="str">
        <f>IF(Tabela8I212223242526272829303132333435[[#This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8" s="12"/>
      <c r="J8" t="str">
        <f>IF(Tabela8I212223242526272829303132333435[[#This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9" s="12"/>
      <c r="J9" t="str">
        <f>IF(Tabela8I212223242526272829303132333435[[#This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0" s="12"/>
      <c r="J10" t="str">
        <f>IF(Tabela8I212223242526272829303132333435[[#This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1" s="12"/>
      <c r="J11" t="str">
        <f>IF(Tabela8I212223242526272829303132333435[[#This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2" s="12"/>
      <c r="J12" t="str">
        <f>IF(Tabela8I212223242526272829303132333435[[#This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3" s="12"/>
      <c r="J13" t="str">
        <f>IF(Tabela8I212223242526272829303132333435[[#This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4" s="12"/>
      <c r="J14" t="str">
        <f>IF(Tabela8I212223242526272829303132333435[[#This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5" s="12"/>
      <c r="J15" t="str">
        <f>IF(Tabela8I212223242526272829303132333435[[#This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6" s="12"/>
      <c r="J16" t="str">
        <f>IF(Tabela8I212223242526272829303132333435[[#This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7" s="12"/>
      <c r="J17" t="str">
        <f>IF(Tabela8I212223242526272829303132333435[[#This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8" s="12"/>
      <c r="J18" t="str">
        <f>IF(Tabela8I212223242526272829303132333435[[#This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19" s="12"/>
      <c r="J19" t="str">
        <f>IF(Tabela8I212223242526272829303132333435[[#This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0" s="12"/>
      <c r="J20" t="str">
        <f>IF(Tabela8I212223242526272829303132333435[[#This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1" s="12"/>
      <c r="J21" t="str">
        <f>IF(Tabela8I212223242526272829303132333435[[#This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2" s="12"/>
      <c r="J22" t="str">
        <f>IF(Tabela8I212223242526272829303132333435[[#This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3" s="12"/>
      <c r="J23" t="str">
        <f>IF(Tabela8I212223242526272829303132333435[[#This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4" s="12"/>
      <c r="J24" t="str">
        <f>IF(Tabela8I212223242526272829303132333435[[#This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5" s="12"/>
      <c r="J25" t="str">
        <f>IF(Tabela8I212223242526272829303132333435[[#This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6" s="12"/>
      <c r="J26" t="str">
        <f>IF(Tabela8I212223242526272829303132333435[[#This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7" s="12"/>
      <c r="J27" t="str">
        <f>IF(Tabela8I212223242526272829303132333435[[#This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8" s="12"/>
      <c r="J28" t="str">
        <f>IF(Tabela8I212223242526272829303132333435[[#This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29" s="12"/>
      <c r="J29" t="str">
        <f>IF(Tabela8I212223242526272829303132333435[[#This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0" s="12"/>
      <c r="J30" t="str">
        <f>IF(Tabela8I212223242526272829303132333435[[#This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1" s="12"/>
      <c r="J31" t="str">
        <f>IF(Tabela8I212223242526272829303132333435[[#This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2" s="12"/>
      <c r="J32" t="str">
        <f>IF(Tabela8I212223242526272829303132333435[[#This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3" s="12"/>
      <c r="J33" t="str">
        <f>IF(Tabela8I212223242526272829303132333435[[#This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4" s="12"/>
      <c r="J34" t="str">
        <f>IF(Tabela8I212223242526272829303132333435[[#This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5" s="12"/>
      <c r="J35" t="str">
        <f>IF(Tabela8I212223242526272829303132333435[[#This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6" s="12"/>
      <c r="J36" t="str">
        <f>IF(Tabela8I212223242526272829303132333435[[#This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7" s="12"/>
      <c r="J37" t="str">
        <f>IF(Tabela8I212223242526272829303132333435[[#This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8" s="12"/>
      <c r="J38" t="str">
        <f>IF(Tabela8I212223242526272829303132333435[[#This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39" s="12"/>
      <c r="J39" t="str">
        <f>IF(Tabela8I212223242526272829303132333435[[#This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0" s="12"/>
      <c r="J40" t="str">
        <f>IF(Tabela8I212223242526272829303132333435[[#This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1" s="12"/>
      <c r="J41" t="str">
        <f>IF(Tabela8I212223242526272829303132333435[[#This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2" s="12"/>
      <c r="J42" t="str">
        <f>IF(Tabela8I212223242526272829303132333435[[#This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3" s="12"/>
      <c r="J43" t="str">
        <f>IF(Tabela8I212223242526272829303132333435[[#This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4" s="12"/>
      <c r="J44" t="str">
        <f>IF(Tabela8I212223242526272829303132333435[[#This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5" s="12"/>
      <c r="J45" t="str">
        <f>IF(Tabela8I212223242526272829303132333435[[#This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IF(Tabela8I212223242526272829303132333435[[#This Row],[EXAME]]="","",(IF(AND(Tabela8I212223242526272829303132333435[[#This Row],[EXAME]]='Tabela de Preços'!$B$4,Tabela8I212223242526272829303132333435[[#This Row],[CONVÊNIO]]="PARTICULAR"),'Tabela de Preços'!$C$4,IF(AND(Tabela8I212223242526272829303132333435[[#This Row],[EXAME]]='Tabela de Preços'!$B$4,Tabela8I212223242526272829303132333435[[#This Row],[CONVÊNIO]]&lt;&gt;"PARTICULAR"),'Tabela de Preços'!$E$4,IF(AND(Tabela8I212223242526272829303132333435[[#This Row],[EXAME]]='Tabela de Preços'!$B$5,Tabela8I212223242526272829303132333435[[#This Row],[CONVÊNIO]]="PARTICULAR"),'Tabela de Preços'!$C$5,IF(AND(Tabela8I212223242526272829303132333435[[#This Row],[EXAME]]='Tabela de Preços'!$B$5,Tabela8I212223242526272829303132333435[[#This Row],[CONVÊNIO]]&lt;&gt;"PARTICULAR"),'Tabela de Preços'!$E$5,IF(AND(Tabela8I212223242526272829303132333435[[#This Row],[EXAME]]='Tabela de Preços'!$B$6,Tabela8I212223242526272829303132333435[[#This Row],[CONVÊNIO]]="PARTICULAR"),'Tabela de Preços'!$C$6,IF(AND(Tabela8I212223242526272829303132333435[[#This Row],[EXAME]]='Tabela de Preços'!$B$6,Tabela8I212223242526272829303132333435[[#This Row],[CONVÊNIO]]&lt;&gt;"PARTICULAR"),'Tabela de Preços'!$E$6,IF(AND(Tabela8I212223242526272829303132333435[[#This Row],[EXAME]]='Tabela de Preços'!$B$7,Tabela8I212223242526272829303132333435[[#This Row],[CONVÊNIO]]="PARTICULAR"),'Tabela de Preços'!$C$7,IF(AND(Tabela8I212223242526272829303132333435[[#This Row],[EXAME]]='Tabela de Preços'!$B$7,Tabela8I212223242526272829303132333435[[#This Row],[CONVÊNIO]]&lt;&gt;"PARTICULAR"),'Tabela de Preços'!$E$7,IF(AND(Tabela8I212223242526272829303132333435[[#This Row],[EXAME]]='Tabela de Preços'!$B$8,Tabela8I212223242526272829303132333435[[#This Row],[CONVÊNIO]]="PARTICULAR"),'Tabela de Preços'!$C$8,IF(AND(Tabela8I212223242526272829303132333435[[#This Row],[EXAME]]='Tabela de Preços'!$B$8,Tabela8I212223242526272829303132333435[[#This Row],[CONVÊNIO]]&lt;&gt;"PARTICULAR"),'Tabela de Preços'!$E$8,IF(AND(Tabela8I212223242526272829303132333435[[#This Row],[EXAME]]='Tabela de Preços'!$B$9,Tabela8I212223242526272829303132333435[[#This Row],[CONVÊNIO]]="PARTICULAR"),'Tabela de Preços'!$C$9,IF(AND(Tabela8I212223242526272829303132333435[[#This Row],[EXAME]]='Tabela de Preços'!$B$9,Tabela8I212223242526272829303132333435[[#This Row],[CONVÊNIO]]&lt;&gt;"PARTICULAR"),'Tabela de Preços'!$E$9,IF(AND(Tabela8I212223242526272829303132333435[[#This Row],[EXAME]]='Tabela de Preços'!$B$10,Tabela8I212223242526272829303132333435[[#This Row],[CONVÊNIO]]="PARTICULAR"),'Tabela de Preços'!$C$10,IF(AND(Tabela8I212223242526272829303132333435[[#This Row],[EXAME]]='Tabela de Preços'!$B$10,Tabela8I212223242526272829303132333435[[#This Row],[CONVÊNIO]]&lt;&gt;"PARTICULAR"),'Tabela de Preços'!$E$10,IF(AND(Tabela8I212223242526272829303132333435[[#This Row],[EXAME]]='Tabela de Preços'!$B$11,Tabela8I212223242526272829303132333435[[#This Row],[CONVÊNIO]]="PARTICULAR"),'Tabela de Preços'!$C$11,IF(AND(Tabela8I212223242526272829303132333435[[#This Row],[EXAME]]='Tabela de Preços'!$B$11,Tabela8I212223242526272829303132333435[[#This Row],[CONVÊNIO]]&lt;&gt;"PARTICULAR"),'Tabela de Preços'!$E$11,IF(AND(Tabela8I212223242526272829303132333435[[#This Row],[EXAME]]='Tabela de Preços'!$B$12,Tabela8I212223242526272829303132333435[[#This Row],[CONVÊNIO]]="PARTICULAR"),'Tabela de Preços'!$C$12,IF(AND(Tabela8I212223242526272829303132333435[[#This Row],[EXAME]]='Tabela de Preços'!$B$12,Tabela8I212223242526272829303132333435[[#This Row],[CONVÊNIO]]&lt;&gt;"PARTICULAR"),'Tabela de Preços'!$E$12,IF(AND(Tabela8I212223242526272829303132333435[[#This Row],[EXAME]]='Tabela de Preços'!$B$13,Tabela8I212223242526272829303132333435[[#This Row],[CONVÊNIO]]="PARTICULAR"),'Tabela de Preços'!$C$13,IF(AND(Tabela8I212223242526272829303132333435[[#This Row],[EXAME]]='Tabela de Preços'!$B$13,Tabela8I212223242526272829303132333435[[#This Row],[CONVÊNIO]]&lt;&gt;"PARTICULAR"),'Tabela de Preços'!$E$13,IF(AND(Tabela8I212223242526272829303132333435[[#This Row],[EXAME]]='Tabela de Preços'!$B$14,Tabela8I212223242526272829303132333435[[#This Row],[CONVÊNIO]]="PARTICULAR"),'Tabela de Preços'!$C$14,IF(AND(Tabela8I212223242526272829303132333435[[#This Row],[EXAME]]='Tabela de Preços'!$B$14,Tabela8I212223242526272829303132333435[[#This Row],[CONVÊNIO]]&lt;&gt;"PARTICULAR"),'Tabela de Preços'!$E$14,IF(AND(Tabela8I212223242526272829303132333435[[#This Row],[EXAME]]='Tabela de Preços'!$B$15,Tabela8I212223242526272829303132333435[[#This Row],[CONVÊNIO]]="PARTICULAR"),'Tabela de Preços'!$C$15,IF(AND(Tabela8I212223242526272829303132333435[[#This Row],[EXAME]]='Tabela de Preços'!$B$15,Tabela8I212223242526272829303132333435[[#This Row],[CONVÊNIO]]&lt;&gt;"PARTICULAR"),'Tabela de Preços'!$E$15,IF(AND(Tabela8I212223242526272829303132333435[[#This Row],[EXAME]]='Tabela de Preços'!$B$16,Tabela8I212223242526272829303132333435[[#This Row],[CONVÊNIO]]="PARTICULAR"),'Tabela de Preços'!$C$16,IF(AND(Tabela8I212223242526272829303132333435[[#This Row],[EXAME]]='Tabela de Preços'!$B$16,Tabela8I212223242526272829303132333435[[#This Row],[CONVÊNIO]]&lt;&gt;"PARTICULAR"),'Tabela de Preços'!$E$16,IF(AND(Tabela8I212223242526272829303132333435[[#This Row],[EXAME]]='Tabela de Preços'!$B$17,Tabela8I212223242526272829303132333435[[#This Row],[CONVÊNIO]]="PARTICULAR"),'Tabela de Preços'!$C$17,IF(AND(Tabela8I212223242526272829303132333435[[#This Row],[EXAME]]='Tabela de Preços'!$B$17,Tabela8I212223242526272829303132333435[[#This Row],[CONVÊNIO]]&lt;&gt;"PARTICULAR"),'Tabela de Preços'!$E$17,IF(AND(Tabela8I212223242526272829303132333435[[#This Row],[EXAME]]='Tabela de Preços'!$B$18,Tabela8I212223242526272829303132333435[[#This Row],[CONVÊNIO]]="PARTICULAR"),'Tabela de Preços'!$C$18,IF(AND(Tabela8I212223242526272829303132333435[[#This Row],[EXAME]]='Tabela de Preços'!$B$18,Tabela8I212223242526272829303132333435[[#This Row],[CONVÊNIO]]&lt;&gt;"PARTICULAR"),'Tabela de Preços'!$E$18,IF(AND(Tabela8I212223242526272829303132333435[[#This Row],[EXAME]]='Tabela de Preços'!$B$20,Tabela8I212223242526272829303132333435[[#This Row],[CONVÊNIO]]="PARTICULAR"),'Tabela de Preços'!$C$20,IF(AND(Tabela8I212223242526272829303132333435[[#This Row],[EXAME]]='Tabela de Preços'!$B$20,Tabela8I212223242526272829303132333435[[#This Row],[CONVÊNIO]]&lt;&gt;"PARTICULAR"),'Tabela de Preços'!$E$20))))))))))))))))))))))))))))))))))</f>
        <v/>
      </c>
      <c r="I46" s="12"/>
      <c r="J46" t="str">
        <f>IF(Tabela8I212223242526272829303132333435[[#This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SUBTOTAL(103,Tabela8I212223242526272829303132333435[NOME])</f>
        <v>0</v>
      </c>
    </row>
  </sheetData>
  <sheetProtection sheet="1" objects="1" scenarios="1" sort="0" autoFilter="0"/>
  <conditionalFormatting sqref="L6:M46">
    <cfRule type="containsText" dxfId="426" priority="1" operator="containsText" text="Não confirmado">
      <formula>NOT(ISERROR(SEARCH("Não confirmado",L6)))</formula>
    </cfRule>
    <cfRule type="containsText" dxfId="42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2A00-000000000000}">
      <formula1>"Confirmado, Não confirmado"</formula1>
    </dataValidation>
    <dataValidation type="list" allowBlank="1" showInputMessage="1" showErrorMessage="1" sqref="N6:N44" xr:uid="{00000000-0002-0000-2A00-000001000000}">
      <formula1>"Sim"</formula1>
    </dataValidation>
    <dataValidation type="list" allowBlank="1" showInputMessage="1" showErrorMessage="1" sqref="M6:M46" xr:uid="{00000000-0002-0000-2A00-000003000000}">
      <formula1>"Sim, Não"</formula1>
    </dataValidation>
    <dataValidation type="list" allowBlank="1" showInputMessage="1" showErrorMessage="1" sqref="I6:I46" xr:uid="{DF064581-E84A-4DE2-8513-6B19FAAC58CF}">
      <formula1>"PAGO"</formula1>
    </dataValidation>
    <dataValidation type="list" allowBlank="1" showInputMessage="1" showErrorMessage="1" sqref="F6:F46" xr:uid="{7AE7613E-479C-48C7-86D5-28F047BEA1C1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A00-000004000000}">
          <x14:formula1>
            <xm:f>'Tabela de Preços'!$B$3:$B$20</xm:f>
          </x14:formula1>
          <xm:sqref>E6</xm:sqref>
        </x14:dataValidation>
        <x14:dataValidation type="list" allowBlank="1" showInputMessage="1" showErrorMessage="1" xr:uid="{00000000-0002-0000-2A00-000005000000}">
          <x14:formula1>
            <xm:f>'Tabela de Preços'!$B$3:$B$23</xm:f>
          </x14:formula1>
          <xm:sqref>E7:E46</xm:sqref>
        </x14:dataValidation>
      </x14:dataValidations>
    </ext>
  </extLst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Planilha14"/>
  <dimension ref="A1:AE47"/>
  <sheetViews>
    <sheetView showGridLines="0" showRowColHeaders="0" zoomScale="80" zoomScaleNormal="80" workbookViewId="0">
      <pane xSplit="2" ySplit="5" topLeftCell="C6" activePane="bottomRight" state="frozen"/>
      <selection activeCell="C6" sqref="C6:N47"/>
      <selection pane="topRight" activeCell="C6" sqref="C6:N47"/>
      <selection pane="bottomLeft" activeCell="C6" sqref="C6:N47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31</v>
      </c>
      <c r="E2" s="27">
        <v>31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45138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6" s="12"/>
      <c r="J6" t="str">
        <f>IF(Tabela8I21222324252627282930313233343513[[#This Row],[EXAME]]&lt;&gt;"","Dra. Ilca","")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7" s="12"/>
      <c r="J7" t="str">
        <f>IF(Tabela8I21222324252627282930313233343513[[#This Row],[EXAME]]&lt;&gt;"","Dra. Ilca","")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8" s="12"/>
      <c r="J8" t="str">
        <f>IF(Tabela8I21222324252627282930313233343513[[#This Row],[EXAME]]&lt;&gt;"","Dra. Ilca","")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9" s="12"/>
      <c r="J9" t="str">
        <f>IF(Tabela8I21222324252627282930313233343513[[#This Row],[EXAME]]&lt;&gt;"","Dra. Ilca","")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0" s="12"/>
      <c r="J10" t="str">
        <f>IF(Tabela8I21222324252627282930313233343513[[#This Row],[EXAME]]&lt;&gt;"","Dra. Ilca","")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1" s="12"/>
      <c r="J11" t="str">
        <f>IF(Tabela8I21222324252627282930313233343513[[#This Row],[EXAME]]&lt;&gt;"","Dra. Ilca","")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2" s="12"/>
      <c r="J12" t="str">
        <f>IF(Tabela8I21222324252627282930313233343513[[#This Row],[EXAME]]&lt;&gt;"","Dra. Ilca","")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3" s="12"/>
      <c r="J13" t="str">
        <f>IF(Tabela8I21222324252627282930313233343513[[#This Row],[EXAME]]&lt;&gt;"","Dra. Ilca","")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4" s="12"/>
      <c r="J14" t="str">
        <f>IF(Tabela8I21222324252627282930313233343513[[#This Row],[EXAME]]&lt;&gt;"","Dra. Ilca","")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5" s="12"/>
      <c r="J15" t="str">
        <f>IF(Tabela8I21222324252627282930313233343513[[#This Row],[EXAME]]&lt;&gt;"","Dra. Ilca","")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6" s="12"/>
      <c r="J16" t="str">
        <f>IF(Tabela8I21222324252627282930313233343513[[#This Row],[EXAME]]&lt;&gt;"","Dra. Ilca","")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7" s="12"/>
      <c r="J17" t="str">
        <f>IF(Tabela8I21222324252627282930313233343513[[#This Row],[EXAME]]&lt;&gt;"","Dra. Ilca","")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8" s="12"/>
      <c r="J18" t="str">
        <f>IF(Tabela8I21222324252627282930313233343513[[#This Row],[EXAME]]&lt;&gt;"","Dra. Ilca","")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19" s="12"/>
      <c r="J19" t="str">
        <f>IF(Tabela8I21222324252627282930313233343513[[#This Row],[EXAME]]&lt;&gt;"","Dra. Ilca","")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0" s="12"/>
      <c r="J20" t="str">
        <f>IF(Tabela8I21222324252627282930313233343513[[#This Row],[EXAME]]&lt;&gt;"","Dra. Ilca","")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1" s="12"/>
      <c r="J21" t="str">
        <f>IF(Tabela8I21222324252627282930313233343513[[#This Row],[EXAME]]&lt;&gt;"","Dra. Ilca","")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2" s="12"/>
      <c r="J22" t="str">
        <f>IF(Tabela8I21222324252627282930313233343513[[#This Row],[EXAME]]&lt;&gt;"","Dra. Ilca","")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3" s="12"/>
      <c r="J23" t="str">
        <f>IF(Tabela8I21222324252627282930313233343513[[#This Row],[EXAME]]&lt;&gt;"","Dra. Ilca","")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4" s="12"/>
      <c r="J24" t="str">
        <f>IF(Tabela8I21222324252627282930313233343513[[#This Row],[EXAME]]&lt;&gt;"","Dra. Ilca","")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5" s="12"/>
      <c r="J25" t="str">
        <f>IF(Tabela8I21222324252627282930313233343513[[#This Row],[EXAME]]&lt;&gt;"","Dra. Ilca","")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6" s="12"/>
      <c r="J26" t="str">
        <f>IF(Tabela8I21222324252627282930313233343513[[#This Row],[EXAME]]&lt;&gt;"","Dra. Ilca","")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7" s="12"/>
      <c r="J27" t="str">
        <f>IF(Tabela8I21222324252627282930313233343513[[#This Row],[EXAME]]&lt;&gt;"","Dra. Ilca","")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8" s="12"/>
      <c r="J28" t="str">
        <f>IF(Tabela8I21222324252627282930313233343513[[#This Row],[EXAME]]&lt;&gt;"","Dra. Ilca","")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29" s="12"/>
      <c r="J29" t="str">
        <f>IF(Tabela8I21222324252627282930313233343513[[#This Row],[EXAME]]&lt;&gt;"","Dra. Ilca","")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0" s="12"/>
      <c r="J30" t="str">
        <f>IF(Tabela8I21222324252627282930313233343513[[#This Row],[EXAME]]&lt;&gt;"","Dra. Ilca","")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1" s="12"/>
      <c r="J31" t="str">
        <f>IF(Tabela8I21222324252627282930313233343513[[#This Row],[EXAME]]&lt;&gt;"","Dra. Ilca","")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2" s="12"/>
      <c r="J32" t="str">
        <f>IF(Tabela8I21222324252627282930313233343513[[#This Row],[EXAME]]&lt;&gt;"","Dra. Ilca","")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3" s="12"/>
      <c r="J33" t="str">
        <f>IF(Tabela8I21222324252627282930313233343513[[#This Row],[EXAME]]&lt;&gt;"","Dra. Ilca","")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4" s="12"/>
      <c r="J34" t="str">
        <f>IF(Tabela8I21222324252627282930313233343513[[#This Row],[EXAME]]&lt;&gt;"","Dra. Ilca","")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5" s="12"/>
      <c r="J35" t="str">
        <f>IF(Tabela8I21222324252627282930313233343513[[#This Row],[EXAME]]&lt;&gt;"","Dra. Ilca","")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6" s="12"/>
      <c r="J36" t="str">
        <f>IF(Tabela8I21222324252627282930313233343513[[#This Row],[EXAME]]&lt;&gt;"","Dra. Ilca","")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7" s="12"/>
      <c r="J37" t="str">
        <f>IF(Tabela8I21222324252627282930313233343513[[#This Row],[EXAME]]&lt;&gt;"","Dra. Ilca","")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8" s="12"/>
      <c r="J38" t="str">
        <f>IF(Tabela8I21222324252627282930313233343513[[#This Row],[EXAME]]&lt;&gt;"","Dra. Ilca","")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39" s="12"/>
      <c r="J39" t="str">
        <f>IF(Tabela8I21222324252627282930313233343513[[#This Row],[EXAME]]&lt;&gt;"","Dra. Ilca","")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40" s="12"/>
      <c r="J40" t="str">
        <f>IF(Tabela8I21222324252627282930313233343513[[#This Row],[EXAME]]&lt;&gt;"","Dra. Ilca","")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41" s="12"/>
      <c r="J41" t="str">
        <f>IF(Tabela8I21222324252627282930313233343513[[#This Row],[EXAME]]&lt;&gt;"","Dra. Ilca","")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42" s="12"/>
      <c r="J42" t="str">
        <f>IF(Tabela8I21222324252627282930313233343513[[#This Row],[EXAME]]&lt;&gt;"","Dra. Ilca","")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43" s="12"/>
      <c r="J43" t="str">
        <f>IF(Tabela8I21222324252627282930313233343513[[#This Row],[EXAME]]&lt;&gt;"","Dra. Ilca","")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44" s="12"/>
      <c r="J44" t="str">
        <f>IF(Tabela8I21222324252627282930313233343513[[#This Row],[EXAME]]&lt;&gt;"","Dra. Ilca","")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45" s="12"/>
      <c r="J45" t="str">
        <f>IF(Tabela8I21222324252627282930313233343513[[#This Row],[EXAME]]&lt;&gt;"","Dra. Ilca","")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IF(Tabela8I21222324252627282930313233343513[[#This Row],[EXAME]]="","",(IF(AND(Tabela8I21222324252627282930313233343513[[#This Row],[EXAME]]='Tabela de Preços'!$B$4,Tabela8I21222324252627282930313233343513[[#This Row],[CONVÊNIO]]="PARTICULAR"),'Tabela de Preços'!$C$4,IF(AND(Tabela8I21222324252627282930313233343513[[#This Row],[EXAME]]='Tabela de Preços'!$B$4,Tabela8I21222324252627282930313233343513[[#This Row],[CONVÊNIO]]&lt;&gt;"PARTICULAR"),'Tabela de Preços'!$E$4,IF(AND(Tabela8I21222324252627282930313233343513[[#This Row],[EXAME]]='Tabela de Preços'!$B$5,Tabela8I21222324252627282930313233343513[[#This Row],[CONVÊNIO]]="PARTICULAR"),'Tabela de Preços'!$C$5,IF(AND(Tabela8I21222324252627282930313233343513[[#This Row],[EXAME]]='Tabela de Preços'!$B$5,Tabela8I21222324252627282930313233343513[[#This Row],[CONVÊNIO]]&lt;&gt;"PARTICULAR"),'Tabela de Preços'!$E$5,IF(AND(Tabela8I21222324252627282930313233343513[[#This Row],[EXAME]]='Tabela de Preços'!$B$6,Tabela8I21222324252627282930313233343513[[#This Row],[CONVÊNIO]]="PARTICULAR"),'Tabela de Preços'!$C$6,IF(AND(Tabela8I21222324252627282930313233343513[[#This Row],[EXAME]]='Tabela de Preços'!$B$6,Tabela8I21222324252627282930313233343513[[#This Row],[CONVÊNIO]]&lt;&gt;"PARTICULAR"),'Tabela de Preços'!$E$6,IF(AND(Tabela8I21222324252627282930313233343513[[#This Row],[EXAME]]='Tabela de Preços'!$B$7,Tabela8I21222324252627282930313233343513[[#This Row],[CONVÊNIO]]="PARTICULAR"),'Tabela de Preços'!$C$7,IF(AND(Tabela8I21222324252627282930313233343513[[#This Row],[EXAME]]='Tabela de Preços'!$B$7,Tabela8I21222324252627282930313233343513[[#This Row],[CONVÊNIO]]&lt;&gt;"PARTICULAR"),'Tabela de Preços'!$E$7,IF(AND(Tabela8I21222324252627282930313233343513[[#This Row],[EXAME]]='Tabela de Preços'!$B$8,Tabela8I21222324252627282930313233343513[[#This Row],[CONVÊNIO]]="PARTICULAR"),'Tabela de Preços'!$C$8,IF(AND(Tabela8I21222324252627282930313233343513[[#This Row],[EXAME]]='Tabela de Preços'!$B$8,Tabela8I21222324252627282930313233343513[[#This Row],[CONVÊNIO]]&lt;&gt;"PARTICULAR"),'Tabela de Preços'!$E$8,IF(AND(Tabela8I21222324252627282930313233343513[[#This Row],[EXAME]]='Tabela de Preços'!$B$9,Tabela8I21222324252627282930313233343513[[#This Row],[CONVÊNIO]]="PARTICULAR"),'Tabela de Preços'!$C$9,IF(AND(Tabela8I21222324252627282930313233343513[[#This Row],[EXAME]]='Tabela de Preços'!$B$9,Tabela8I21222324252627282930313233343513[[#This Row],[CONVÊNIO]]&lt;&gt;"PARTICULAR"),'Tabela de Preços'!$E$9,IF(AND(Tabela8I21222324252627282930313233343513[[#This Row],[EXAME]]='Tabela de Preços'!$B$10,Tabela8I21222324252627282930313233343513[[#This Row],[CONVÊNIO]]="PARTICULAR"),'Tabela de Preços'!$C$10,IF(AND(Tabela8I21222324252627282930313233343513[[#This Row],[EXAME]]='Tabela de Preços'!$B$10,Tabela8I21222324252627282930313233343513[[#This Row],[CONVÊNIO]]&lt;&gt;"PARTICULAR"),'Tabela de Preços'!$E$10,IF(AND(Tabela8I21222324252627282930313233343513[[#This Row],[EXAME]]='Tabela de Preços'!$B$11,Tabela8I21222324252627282930313233343513[[#This Row],[CONVÊNIO]]="PARTICULAR"),'Tabela de Preços'!$C$11,IF(AND(Tabela8I21222324252627282930313233343513[[#This Row],[EXAME]]='Tabela de Preços'!$B$11,Tabela8I21222324252627282930313233343513[[#This Row],[CONVÊNIO]]&lt;&gt;"PARTICULAR"),'Tabela de Preços'!$E$11,IF(AND(Tabela8I21222324252627282930313233343513[[#This Row],[EXAME]]='Tabela de Preços'!$B$12,Tabela8I21222324252627282930313233343513[[#This Row],[CONVÊNIO]]="PARTICULAR"),'Tabela de Preços'!$C$12,IF(AND(Tabela8I21222324252627282930313233343513[[#This Row],[EXAME]]='Tabela de Preços'!$B$12,Tabela8I21222324252627282930313233343513[[#This Row],[CONVÊNIO]]&lt;&gt;"PARTICULAR"),'Tabela de Preços'!$E$12,IF(AND(Tabela8I21222324252627282930313233343513[[#This Row],[EXAME]]='Tabela de Preços'!$B$13,Tabela8I21222324252627282930313233343513[[#This Row],[CONVÊNIO]]="PARTICULAR"),'Tabela de Preços'!$C$13,IF(AND(Tabela8I21222324252627282930313233343513[[#This Row],[EXAME]]='Tabela de Preços'!$B$13,Tabela8I21222324252627282930313233343513[[#This Row],[CONVÊNIO]]&lt;&gt;"PARTICULAR"),'Tabela de Preços'!$E$13,IF(AND(Tabela8I21222324252627282930313233343513[[#This Row],[EXAME]]='Tabela de Preços'!$B$14,Tabela8I21222324252627282930313233343513[[#This Row],[CONVÊNIO]]="PARTICULAR"),'Tabela de Preços'!$C$14,IF(AND(Tabela8I21222324252627282930313233343513[[#This Row],[EXAME]]='Tabela de Preços'!$B$14,Tabela8I21222324252627282930313233343513[[#This Row],[CONVÊNIO]]&lt;&gt;"PARTICULAR"),'Tabela de Preços'!$E$14,IF(AND(Tabela8I21222324252627282930313233343513[[#This Row],[EXAME]]='Tabela de Preços'!$B$15,Tabela8I21222324252627282930313233343513[[#This Row],[CONVÊNIO]]="PARTICULAR"),'Tabela de Preços'!$C$15,IF(AND(Tabela8I21222324252627282930313233343513[[#This Row],[EXAME]]='Tabela de Preços'!$B$15,Tabela8I21222324252627282930313233343513[[#This Row],[CONVÊNIO]]&lt;&gt;"PARTICULAR"),'Tabela de Preços'!$E$15,IF(AND(Tabela8I21222324252627282930313233343513[[#This Row],[EXAME]]='Tabela de Preços'!$B$16,Tabela8I21222324252627282930313233343513[[#This Row],[CONVÊNIO]]="PARTICULAR"),'Tabela de Preços'!$C$16,IF(AND(Tabela8I21222324252627282930313233343513[[#This Row],[EXAME]]='Tabela de Preços'!$B$16,Tabela8I21222324252627282930313233343513[[#This Row],[CONVÊNIO]]&lt;&gt;"PARTICULAR"),'Tabela de Preços'!$E$16,IF(AND(Tabela8I21222324252627282930313233343513[[#This Row],[EXAME]]='Tabela de Preços'!$B$17,Tabela8I21222324252627282930313233343513[[#This Row],[CONVÊNIO]]="PARTICULAR"),'Tabela de Preços'!$C$17,IF(AND(Tabela8I21222324252627282930313233343513[[#This Row],[EXAME]]='Tabela de Preços'!$B$17,Tabela8I21222324252627282930313233343513[[#This Row],[CONVÊNIO]]&lt;&gt;"PARTICULAR"),'Tabela de Preços'!$E$17,IF(AND(Tabela8I21222324252627282930313233343513[[#This Row],[EXAME]]='Tabela de Preços'!$B$18,Tabela8I21222324252627282930313233343513[[#This Row],[CONVÊNIO]]="PARTICULAR"),'Tabela de Preços'!$C$18,IF(AND(Tabela8I21222324252627282930313233343513[[#This Row],[EXAME]]='Tabela de Preços'!$B$18,Tabela8I21222324252627282930313233343513[[#This Row],[CONVÊNIO]]&lt;&gt;"PARTICULAR"),'Tabela de Preços'!$E$18,IF(AND(Tabela8I21222324252627282930313233343513[[#This Row],[EXAME]]='Tabela de Preços'!$B$20,Tabela8I21222324252627282930313233343513[[#This Row],[CONVÊNIO]]="PARTICULAR"),'Tabela de Preços'!$C$20,IF(AND(Tabela8I21222324252627282930313233343513[[#This Row],[EXAME]]='Tabela de Preços'!$B$20,Tabela8I21222324252627282930313233343513[[#This Row],[CONVÊNIO]]&lt;&gt;"PARTICULAR"),'Tabela de Preços'!$E$20))))))))))))))))))))))))))))))))))</f>
        <v/>
      </c>
      <c r="I46" s="12"/>
      <c r="J46" t="str">
        <f>IF(Tabela8I21222324252627282930313233343513[[#This Row],[EXAME]]&lt;&gt;"","Dra. Ilca","")</f>
        <v/>
      </c>
      <c r="K46" s="12"/>
      <c r="L46" s="12"/>
      <c r="M46" s="12"/>
      <c r="N46" s="12"/>
    </row>
    <row r="47" spans="2:14" x14ac:dyDescent="0.25">
      <c r="C47">
        <f>SUBTOTAL(103,Tabela8I21222324252627282930313233343513[NOME])</f>
        <v>0</v>
      </c>
    </row>
  </sheetData>
  <sheetProtection sheet="1" objects="1" scenarios="1" sort="0" autoFilter="0"/>
  <conditionalFormatting sqref="L6:M46">
    <cfRule type="containsText" dxfId="424" priority="1" operator="containsText" text="Não confirmado">
      <formula>NOT(ISERROR(SEARCH("Não confirmado",L6)))</formula>
    </cfRule>
    <cfRule type="containsText" dxfId="42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M6:M46" xr:uid="{00000000-0002-0000-2B00-000000000000}">
      <formula1>"Sim, Não"</formula1>
    </dataValidation>
    <dataValidation type="list" allowBlank="1" showInputMessage="1" showErrorMessage="1" sqref="N6:N44" xr:uid="{00000000-0002-0000-2B00-000002000000}">
      <formula1>"Sim"</formula1>
    </dataValidation>
    <dataValidation type="list" allowBlank="1" showInputMessage="1" showErrorMessage="1" sqref="L6:L46" xr:uid="{00000000-0002-0000-2B00-000003000000}">
      <formula1>"Confirmado, Não confirmado"</formula1>
    </dataValidation>
    <dataValidation type="list" allowBlank="1" showInputMessage="1" showErrorMessage="1" sqref="I6:I46" xr:uid="{919CD6C8-55D8-4654-8AA5-007A3E6551A1}">
      <formula1>"PAGO"</formula1>
    </dataValidation>
    <dataValidation type="list" allowBlank="1" showInputMessage="1" showErrorMessage="1" sqref="F6:F46" xr:uid="{C4CBCDB1-34E9-483D-A001-A487AF8C266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2B00-000004000000}">
          <x14:formula1>
            <xm:f>'Tabela de Preços'!$B$3:$B$23</xm:f>
          </x14:formula1>
          <xm:sqref>E7:E46</xm:sqref>
        </x14:dataValidation>
        <x14:dataValidation type="list" allowBlank="1" showInputMessage="1" showErrorMessage="1" xr:uid="{00000000-0002-0000-2B00-000005000000}">
          <x14:formula1>
            <xm:f>'Tabela de Preços'!$B$3:$B$20</xm:f>
          </x14:formula1>
          <xm:sqref>E6</xm:sqref>
        </x14:dataValidation>
      </x14:dataValidations>
    </ext>
  </extLst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Planilha3"/>
  <dimension ref="B2:E26"/>
  <sheetViews>
    <sheetView showGridLines="0" showRowColHeaders="0" workbookViewId="0"/>
  </sheetViews>
  <sheetFormatPr defaultRowHeight="15" x14ac:dyDescent="0.25"/>
  <cols>
    <col min="2" max="2" width="26.42578125" bestFit="1" customWidth="1"/>
    <col min="3" max="3" width="20.5703125" customWidth="1"/>
    <col min="4" max="4" width="12.85546875" bestFit="1" customWidth="1"/>
    <col min="5" max="5" width="19.28515625" customWidth="1"/>
  </cols>
  <sheetData>
    <row r="2" spans="2:5" x14ac:dyDescent="0.25">
      <c r="B2" s="11" t="s">
        <v>19</v>
      </c>
      <c r="C2" s="11" t="s">
        <v>43</v>
      </c>
      <c r="D2" s="11" t="s">
        <v>20</v>
      </c>
      <c r="E2" s="11" t="s">
        <v>44</v>
      </c>
    </row>
    <row r="3" spans="2:5" x14ac:dyDescent="0.25">
      <c r="C3" s="10"/>
      <c r="E3" s="10"/>
    </row>
    <row r="4" spans="2:5" x14ac:dyDescent="0.25">
      <c r="B4" t="s">
        <v>33</v>
      </c>
      <c r="C4" s="10">
        <v>290</v>
      </c>
      <c r="D4" t="s">
        <v>28</v>
      </c>
      <c r="E4" s="10">
        <v>200</v>
      </c>
    </row>
    <row r="5" spans="2:5" x14ac:dyDescent="0.25">
      <c r="B5" t="s">
        <v>32</v>
      </c>
      <c r="C5" s="10">
        <v>320</v>
      </c>
      <c r="D5" t="s">
        <v>28</v>
      </c>
      <c r="E5" s="10">
        <v>200</v>
      </c>
    </row>
    <row r="6" spans="2:5" x14ac:dyDescent="0.25">
      <c r="B6" t="s">
        <v>45</v>
      </c>
      <c r="C6" s="10">
        <v>290</v>
      </c>
      <c r="D6" t="s">
        <v>28</v>
      </c>
      <c r="E6" s="10">
        <v>200</v>
      </c>
    </row>
    <row r="7" spans="2:5" x14ac:dyDescent="0.25">
      <c r="B7" t="s">
        <v>36</v>
      </c>
      <c r="C7" s="10">
        <v>320</v>
      </c>
      <c r="D7" t="s">
        <v>28</v>
      </c>
      <c r="E7" s="10">
        <v>270</v>
      </c>
    </row>
    <row r="8" spans="2:5" x14ac:dyDescent="0.25">
      <c r="B8" t="s">
        <v>41</v>
      </c>
      <c r="C8" s="10">
        <v>290</v>
      </c>
      <c r="D8" t="s">
        <v>28</v>
      </c>
      <c r="E8" s="10">
        <v>200</v>
      </c>
    </row>
    <row r="9" spans="2:5" x14ac:dyDescent="0.25">
      <c r="B9" t="s">
        <v>46</v>
      </c>
      <c r="C9" s="10">
        <v>320</v>
      </c>
      <c r="D9" t="s">
        <v>28</v>
      </c>
      <c r="E9" s="10">
        <v>200</v>
      </c>
    </row>
    <row r="10" spans="2:5" x14ac:dyDescent="0.25">
      <c r="B10" t="s">
        <v>39</v>
      </c>
      <c r="C10" s="10">
        <v>290</v>
      </c>
      <c r="D10" t="s">
        <v>28</v>
      </c>
      <c r="E10" s="10">
        <v>200</v>
      </c>
    </row>
    <row r="11" spans="2:5" x14ac:dyDescent="0.25">
      <c r="B11" t="s">
        <v>37</v>
      </c>
      <c r="C11" s="10">
        <v>290</v>
      </c>
      <c r="D11" t="s">
        <v>28</v>
      </c>
      <c r="E11" s="10">
        <v>200</v>
      </c>
    </row>
    <row r="12" spans="2:5" x14ac:dyDescent="0.25">
      <c r="B12" t="s">
        <v>34</v>
      </c>
      <c r="C12" s="10">
        <v>320</v>
      </c>
      <c r="D12" t="s">
        <v>28</v>
      </c>
      <c r="E12" s="10">
        <v>270</v>
      </c>
    </row>
    <row r="13" spans="2:5" x14ac:dyDescent="0.25">
      <c r="B13" t="s">
        <v>42</v>
      </c>
      <c r="C13" s="10">
        <v>290</v>
      </c>
      <c r="D13" t="s">
        <v>28</v>
      </c>
      <c r="E13" s="10">
        <v>200</v>
      </c>
    </row>
    <row r="14" spans="2:5" x14ac:dyDescent="0.25">
      <c r="B14" t="s">
        <v>40</v>
      </c>
      <c r="C14" s="10">
        <v>290</v>
      </c>
      <c r="D14" t="s">
        <v>28</v>
      </c>
      <c r="E14" s="10">
        <v>200</v>
      </c>
    </row>
    <row r="15" spans="2:5" x14ac:dyDescent="0.25">
      <c r="B15" t="s">
        <v>47</v>
      </c>
      <c r="C15" s="10">
        <v>290</v>
      </c>
      <c r="D15" t="s">
        <v>28</v>
      </c>
      <c r="E15" s="10">
        <v>200</v>
      </c>
    </row>
    <row r="16" spans="2:5" x14ac:dyDescent="0.25">
      <c r="B16" t="s">
        <v>38</v>
      </c>
      <c r="C16" s="10">
        <v>290</v>
      </c>
      <c r="D16" t="s">
        <v>28</v>
      </c>
      <c r="E16" s="10">
        <v>200</v>
      </c>
    </row>
    <row r="17" spans="2:5" x14ac:dyDescent="0.25">
      <c r="B17" t="s">
        <v>48</v>
      </c>
      <c r="C17" s="10">
        <v>320</v>
      </c>
      <c r="D17" t="s">
        <v>28</v>
      </c>
      <c r="E17" s="10">
        <v>200</v>
      </c>
    </row>
    <row r="18" spans="2:5" x14ac:dyDescent="0.25">
      <c r="B18" t="s">
        <v>35</v>
      </c>
      <c r="C18" s="10">
        <v>390</v>
      </c>
      <c r="D18" t="s">
        <v>28</v>
      </c>
      <c r="E18" s="10">
        <v>200</v>
      </c>
    </row>
    <row r="19" spans="2:5" x14ac:dyDescent="0.25">
      <c r="C19" s="10"/>
      <c r="E19" s="10"/>
    </row>
    <row r="20" spans="2:5" x14ac:dyDescent="0.25">
      <c r="B20" t="s">
        <v>49</v>
      </c>
      <c r="C20" s="10">
        <v>320</v>
      </c>
      <c r="D20" t="s">
        <v>28</v>
      </c>
      <c r="E20" s="10">
        <v>250</v>
      </c>
    </row>
    <row r="21" spans="2:5" x14ac:dyDescent="0.25">
      <c r="B21" t="s">
        <v>27</v>
      </c>
      <c r="C21" s="10">
        <v>300</v>
      </c>
      <c r="D21" t="s">
        <v>28</v>
      </c>
      <c r="E21" s="10">
        <v>250</v>
      </c>
    </row>
    <row r="22" spans="2:5" x14ac:dyDescent="0.25">
      <c r="B22" t="s">
        <v>50</v>
      </c>
      <c r="C22" s="10">
        <v>800</v>
      </c>
      <c r="D22" t="s">
        <v>30</v>
      </c>
      <c r="E22" s="10">
        <v>600</v>
      </c>
    </row>
    <row r="23" spans="2:5" x14ac:dyDescent="0.25">
      <c r="B23" t="s">
        <v>29</v>
      </c>
      <c r="C23" s="10">
        <v>1500</v>
      </c>
      <c r="D23" t="s">
        <v>30</v>
      </c>
      <c r="E23" s="10">
        <v>800</v>
      </c>
    </row>
    <row r="24" spans="2:5" x14ac:dyDescent="0.25">
      <c r="B24" t="s">
        <v>52</v>
      </c>
      <c r="C24" s="10"/>
      <c r="D24" t="s">
        <v>53</v>
      </c>
      <c r="E24" s="10">
        <v>160</v>
      </c>
    </row>
    <row r="25" spans="2:5" x14ac:dyDescent="0.25">
      <c r="B25" t="s">
        <v>54</v>
      </c>
      <c r="C25" s="10"/>
      <c r="D25" t="s">
        <v>53</v>
      </c>
      <c r="E25" s="10">
        <v>160</v>
      </c>
    </row>
    <row r="26" spans="2:5" x14ac:dyDescent="0.25">
      <c r="B26" t="s">
        <v>27</v>
      </c>
      <c r="C26" s="10"/>
      <c r="D26" t="s">
        <v>55</v>
      </c>
      <c r="E26" s="10">
        <v>250</v>
      </c>
    </row>
  </sheetData>
  <sheetProtection selectLockedCells="1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style="12" customWidth="1"/>
    <col min="12" max="13" width="19.140625" style="12" customWidth="1"/>
    <col min="14" max="14" width="19.85546875" style="12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8">
        <v>6</v>
      </c>
      <c r="F2" s="20" t="str">
        <f>IF(H2=1,"DOMINGO",IF(H2=2,"SEGUNDA-FEIRA",IF(H2=3,"TERÇA-FEIRA",IF(H2=4,"QUARTA-FEIRA",IF(H2=5,"QUINTA-FEIRA",IF(H2=6,"SEXTA-FEIRA",IF(H2=7,"SÁBADO","")))))))</f>
        <v>QUINTA-FEIRA</v>
      </c>
      <c r="G2" s="22">
        <f>DATE(Calendario!E5,Calendario!C5,E2)</f>
        <v>45113</v>
      </c>
      <c r="H2" s="21">
        <f>WEEKDAY(G2,1)</f>
        <v>5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4" spans="1:31" x14ac:dyDescent="0.25">
      <c r="K4"/>
      <c r="L4"/>
      <c r="M4"/>
      <c r="N4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17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6" s="12"/>
      <c r="J6" t="str">
        <f>IF(Tabela8J143839404142[[#This Row],[EXAME]]&lt;&gt;"","Dra. Joizeanne","")</f>
        <v/>
      </c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7" s="12"/>
      <c r="J7" t="str">
        <f>IF(Tabela8J143839404142[[#This Row],[EXAME]]&lt;&gt;"","Dra. Joizeanne","")</f>
        <v/>
      </c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8" s="12"/>
      <c r="J8" t="str">
        <f>IF(Tabela8J143839404142[[#This Row],[EXAME]]&lt;&gt;"","Dra. Joizeanne","")</f>
        <v/>
      </c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9" s="12"/>
      <c r="J9" t="str">
        <f>IF(Tabela8J143839404142[[#This Row],[EXAME]]&lt;&gt;"","Dra. Joizeanne","")</f>
        <v/>
      </c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0" s="12"/>
      <c r="J10" t="str">
        <f>IF(Tabela8J143839404142[[#This Row],[EXAME]]&lt;&gt;"","Dra. Joizeanne","")</f>
        <v/>
      </c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1" s="12"/>
      <c r="J11" t="str">
        <f>IF(Tabela8J143839404142[[#This Row],[EXAME]]&lt;&gt;"","Dra. Joizeanne","")</f>
        <v/>
      </c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2" s="12"/>
      <c r="J12" t="str">
        <f>IF(Tabela8J143839404142[[#This Row],[EXAME]]&lt;&gt;"","Dra. Joizeanne","")</f>
        <v/>
      </c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Preços'!E29,IF(AND(Tabela8J143839404142[[#This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3" s="12"/>
      <c r="J13" t="str">
        <f>IF(Tabela8J143839404142[[#This Row],[EXAME]]&lt;&gt;"","Dra. Joizeanne","")</f>
        <v/>
      </c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4" s="12"/>
      <c r="J14" t="str">
        <f>IF(Tabela8J143839404142[[#This Row],[EXAME]]&lt;&gt;"","Dra. Joizeanne","")</f>
        <v/>
      </c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5" s="12"/>
      <c r="J15" t="str">
        <f>IF(Tabela8J143839404142[[#This Row],[EXAME]]&lt;&gt;"","Dra. Joizeanne","")</f>
        <v/>
      </c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6" s="12"/>
      <c r="J16" t="str">
        <f>IF(Tabela8J143839404142[[#This Row],[EXAME]]&lt;&gt;"","Dra. Joizeanne","")</f>
        <v/>
      </c>
    </row>
    <row r="17" spans="2:10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7" s="12"/>
      <c r="J17" t="str">
        <f>IF(Tabela8J143839404142[[#This Row],[EXAME]]&lt;&gt;"","Dra. Joizeanne","")</f>
        <v/>
      </c>
    </row>
    <row r="18" spans="2:10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8" s="12"/>
      <c r="J18" t="str">
        <f>IF(Tabela8J143839404142[[#This Row],[EXAME]]&lt;&gt;"","Dra. Joizeanne","")</f>
        <v/>
      </c>
    </row>
    <row r="19" spans="2:10" x14ac:dyDescent="0.25">
      <c r="B19" s="9">
        <v>0.46875</v>
      </c>
      <c r="C19" s="12"/>
      <c r="D19" s="12"/>
      <c r="E19" s="12"/>
      <c r="F19" s="12"/>
      <c r="G19" s="12"/>
      <c r="H19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19" s="12"/>
      <c r="J19" t="str">
        <f>IF(Tabela8J143839404142[[#This Row],[EXAME]]&lt;&gt;"","Dra. Joizeanne","")</f>
        <v/>
      </c>
    </row>
    <row r="20" spans="2:10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0" s="12"/>
      <c r="J20" t="str">
        <f>IF(Tabela8J143839404142[[#This Row],[EXAME]]&lt;&gt;"","Dra. Joizeanne","")</f>
        <v/>
      </c>
    </row>
    <row r="21" spans="2:10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1" s="12"/>
      <c r="J21" t="str">
        <f>IF(Tabela8J143839404142[[#This Row],[EXAME]]&lt;&gt;"","Dra. Joizeanne","")</f>
        <v/>
      </c>
    </row>
    <row r="22" spans="2:10" x14ac:dyDescent="0.25">
      <c r="B22" s="8">
        <v>0.5</v>
      </c>
      <c r="C22" s="12"/>
      <c r="D22" s="12"/>
      <c r="E22" s="12"/>
      <c r="F22" s="12"/>
      <c r="G22" s="12"/>
      <c r="H22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2" s="12"/>
      <c r="J22" t="str">
        <f>IF(Tabela8J143839404142[[#This Row],[EXAME]]&lt;&gt;"","Dra. Joizeanne","")</f>
        <v/>
      </c>
    </row>
    <row r="23" spans="2:10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Preços'!E39,IF(AND(Tabela8J143839404142[[#This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3" s="12"/>
      <c r="J23" t="str">
        <f>IF(Tabela8J143839404142[[#This Row],[EXAME]]&lt;&gt;"","Dra. Joizeanne","")</f>
        <v/>
      </c>
    </row>
    <row r="24" spans="2:10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4" s="12"/>
      <c r="J24" t="str">
        <f>IF(Tabela8J143839404142[[#This Row],[EXAME]]&lt;&gt;"","Dra. Joizeanne","")</f>
        <v/>
      </c>
    </row>
    <row r="25" spans="2:10" x14ac:dyDescent="0.25">
      <c r="B25" s="9">
        <v>0.53125</v>
      </c>
      <c r="C25" s="12"/>
      <c r="D25" s="12"/>
      <c r="E25" s="12"/>
      <c r="F25" s="12"/>
      <c r="G25" s="12"/>
      <c r="H25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5" s="12"/>
      <c r="J25" t="str">
        <f>IF(Tabela8J143839404142[[#This Row],[EXAME]]&lt;&gt;"","Dra. Joizeanne","")</f>
        <v/>
      </c>
    </row>
    <row r="26" spans="2:10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6" s="12"/>
      <c r="J26" t="str">
        <f>IF(Tabela8J143839404142[[#This Row],[EXAME]]&lt;&gt;"","Dra. Joizeanne","")</f>
        <v/>
      </c>
    </row>
    <row r="27" spans="2:10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7" s="12"/>
      <c r="J27" t="str">
        <f>IF(Tabela8J143839404142[[#This Row],[EXAME]]&lt;&gt;"","Dra. Joizeanne","")</f>
        <v/>
      </c>
    </row>
    <row r="28" spans="2:10" x14ac:dyDescent="0.25">
      <c r="B28" s="8">
        <v>0.5625</v>
      </c>
      <c r="C28" s="12"/>
      <c r="D28" s="12"/>
      <c r="E28" s="12"/>
      <c r="F28" s="12"/>
      <c r="G28" s="12"/>
      <c r="H28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8" s="12"/>
      <c r="J28" t="str">
        <f>IF(Tabela8J143839404142[[#This Row],[EXAME]]&lt;&gt;"","Dra. Joizeanne","")</f>
        <v/>
      </c>
    </row>
    <row r="29" spans="2:10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29" s="12"/>
      <c r="J29" t="str">
        <f>IF(Tabela8J143839404142[[#This Row],[EXAME]]&lt;&gt;"","Dra. Joizeanne","")</f>
        <v/>
      </c>
    </row>
    <row r="30" spans="2:10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0" s="12"/>
      <c r="J30" t="str">
        <f>IF(Tabela8J143839404142[[#This Row],[EXAME]]&lt;&gt;"","Dra. Joizeanne","")</f>
        <v/>
      </c>
    </row>
    <row r="31" spans="2:10" x14ac:dyDescent="0.25">
      <c r="B31" s="9">
        <v>0.59375</v>
      </c>
      <c r="C31" s="12"/>
      <c r="D31" s="12"/>
      <c r="E31" s="12"/>
      <c r="F31" s="12"/>
      <c r="G31" s="12"/>
      <c r="H31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1" s="12"/>
      <c r="J31" t="str">
        <f>IF(Tabela8J143839404142[[#This Row],[EXAME]]&lt;&gt;"","Dra. Joizeanne","")</f>
        <v/>
      </c>
    </row>
    <row r="32" spans="2:10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2" s="12"/>
      <c r="J32" t="str">
        <f>IF(Tabela8J143839404142[[#This Row],[EXAME]]&lt;&gt;"","Dra. Joizeanne","")</f>
        <v/>
      </c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Preços'!E49,IF(AND(Tabela8J143839404142[[#This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3" s="12"/>
      <c r="J33" t="str">
        <f>IF(Tabela8J143839404142[[#This Row],[EXAME]]&lt;&gt;"","Dra. Joizeanne","")</f>
        <v/>
      </c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4" s="12"/>
      <c r="J34" t="str">
        <f>IF(Tabela8J143839404142[[#This Row],[EXAME]]&lt;&gt;"","Dra. Joizeanne","")</f>
        <v/>
      </c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5" s="12"/>
      <c r="J35" t="str">
        <f>IF(Tabela8J143839404142[[#This Row],[EXAME]]&lt;&gt;"","Dra. Joizeanne","")</f>
        <v/>
      </c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6" s="12"/>
      <c r="J36" t="str">
        <f>IF(Tabela8J143839404142[[#This Row],[EXAME]]&lt;&gt;"","Dra. Joizeanne","")</f>
        <v/>
      </c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Preços'!E53,IF(AND(Tabela8J143839404142[[#This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7" s="12"/>
      <c r="J37" t="str">
        <f>IF(Tabela8J143839404142[[#This Row],[EXAME]]&lt;&gt;"","Dra. Joizeanne","")</f>
        <v/>
      </c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Preços'!E54,IF(AND(Tabela8J143839404142[[#This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8" s="12"/>
      <c r="J38" t="str">
        <f>IF(Tabela8J143839404142[[#This Row],[EXAME]]&lt;&gt;"","Dra. Joizeanne","")</f>
        <v/>
      </c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Preços'!E55,IF(AND(Tabela8J143839404142[[#This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39" s="12"/>
      <c r="J39" t="str">
        <f>IF(Tabela8J143839404142[[#This Row],[EXAME]]&lt;&gt;"","Dra. Joizeanne","")</f>
        <v/>
      </c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Preços'!E56,IF(AND(Tabela8J143839404142[[#This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0" s="12"/>
      <c r="J40" t="str">
        <f>IF(Tabela8J143839404142[[#This Row],[EXAME]]&lt;&gt;"","Dra. Joizeanne","")</f>
        <v/>
      </c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Preços'!E57,IF(AND(Tabela8J143839404142[[#This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1" s="12"/>
      <c r="J41" t="str">
        <f>IF(Tabela8J143839404142[[#This Row],[EXAME]]&lt;&gt;"","Dra. Joizeanne","")</f>
        <v/>
      </c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Preços'!E58,IF(AND(Tabela8J143839404142[[#This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2" s="12"/>
      <c r="J42" t="str">
        <f>IF(Tabela8J143839404142[[#This Row],[EXAME]]&lt;&gt;"","Dra. Joizeanne","")</f>
        <v/>
      </c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Preços'!E59,IF(AND(Tabela8J143839404142[[#This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3" s="12"/>
      <c r="J43" t="str">
        <f>IF(Tabela8J143839404142[[#This Row],[EXAME]]&lt;&gt;"","Dra. Joizeanne","")</f>
        <v/>
      </c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Preços'!E60,IF(AND(Tabela8J143839404142[[#This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4" s="12"/>
      <c r="J44" t="str">
        <f>IF(Tabela8J143839404142[[#This Row],[EXAME]]&lt;&gt;"","Dra. Joizeanne","")</f>
        <v/>
      </c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Preços'!E61,IF(AND(Tabela8J143839404142[[#This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5" s="12"/>
      <c r="J45" t="str">
        <f>IF(Tabela8J143839404142[[#This Row],[EXAME]]&lt;&gt;"","Dra. Joizeanne","")</f>
        <v/>
      </c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IF(AND(Tabela8J143839404142[[#This Row],[EXAME]]="US DE MAMAS E AXILAS",Tabela8J143839404142[[#This Row],[CONVÊNIO]]="PARTICULAR"),'Tabela de Preços'!$C$21,IF(AND(Tabela8J143839404142[[#This Row],[EXAME]]="US DE MAMAS E AXILAS",Tabela8J143839404142[[#This Row],[CONVÊNIO]]="AMOR SAÚDE"),'Tabela de Preços'!$E$21,IF(AND(Tabela8J143839404142[[#This Row],[EXAME]]="PAAF DE MAMAS",Tabela8J143839404142[[#This Row],[CONVÊNIO]]="PARTICULAR"),'Tabela de Preços'!$C$22,IF(AND(Tabela8J143839404142[[#This Row],[EXAME]]="PAAF DE MAMAS",Tabela8J143839404142[[#This Row],[CONVÊNIO]]="SUS"),'Tabela de Preços'!E62,IF(AND(Tabela8J143839404142[[#This Row],[EXAME]]="CORE BIOPSY",Tabela8J143839404142[[#This Row],[CONVÊNIO]]="PARTICULAR"),'Tabela de Preços'!$C$23,IF(AND(Tabela8J143839404142[[#This Row],[EXAME]]="CORE BIOPSY",Tabela8J143839404142[[#This Row],[CONVÊNIO]]="SUS"),'Tabela de Preços'!$E$23,IF(AND(Tabela8J143839404142[[#This Row],[EXAME]]="US DE MAMAS",Tabela8J143839404142[[#This Row],[CONVÊNIO]]="TOPSAÚDE"),'Tabela de Preços'!$E$24,IF(AND(Tabela8J143839404142[[#This Row],[EXAME]]="US DE AXILAS",Tabela8J143839404142[[#This Row],[CONVÊNIO]]="TOPSAÚDE"),'Tabela de Preços'!$E$25,IF(AND(Tabela8J143839404142[[#This Row],[EXAME]]="US DE MAMAS E AXILAS",Tabela8J143839404142[[#This Row],[CONVÊNIO]]="PAX"),'Tabela de Preços'!$E$26,"")))))))))</f>
        <v/>
      </c>
      <c r="I46" s="12"/>
      <c r="J46" t="str">
        <f>IF(Tabela8J143839404142[[#This Row],[EXAME]]&lt;&gt;"","Dra. Joizeanne","")</f>
        <v/>
      </c>
    </row>
    <row r="47" spans="2:14" x14ac:dyDescent="0.25">
      <c r="C47">
        <f>SUBTOTAL(103,Tabela8J143839404142[NOME])</f>
        <v>0</v>
      </c>
      <c r="K47"/>
      <c r="L47"/>
      <c r="M47"/>
      <c r="N47"/>
    </row>
  </sheetData>
  <sheetProtection sheet="1" objects="1" scenarios="1" sort="0" autoFilter="0"/>
  <conditionalFormatting sqref="L6:M46">
    <cfRule type="containsText" dxfId="500" priority="1" operator="containsText" text="Não confirmado">
      <formula>NOT(ISERROR(SEARCH("Não confirmado",L6)))</formula>
    </cfRule>
    <cfRule type="containsText" dxfId="499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500-000000000000}">
      <formula1>"Sim"</formula1>
    </dataValidation>
    <dataValidation type="list" allowBlank="1" showInputMessage="1" showErrorMessage="1" sqref="L6:L46" xr:uid="{00000000-0002-0000-0500-000002000000}">
      <formula1>"Confirmado, Não confirmado"</formula1>
    </dataValidation>
    <dataValidation type="list" allowBlank="1" showInputMessage="1" showErrorMessage="1" sqref="M6:M46" xr:uid="{00000000-0002-0000-0500-000003000000}">
      <formula1>"Sim, Não"</formula1>
    </dataValidation>
    <dataValidation type="list" allowBlank="1" showInputMessage="1" showErrorMessage="1" sqref="I6:I46" xr:uid="{6FC9DEA8-C4F7-4373-B6E4-9E0600FAA598}">
      <formula1>"PAGO"</formula1>
    </dataValidation>
    <dataValidation type="list" allowBlank="1" showInputMessage="1" showErrorMessage="1" sqref="F6:F46" xr:uid="{3E1D5661-BB36-469C-A204-71F49BC44E9B}">
      <formula1>"UNIMED, PARTICULAR, FUSEX, AMOR SAÚDE, SUS, CORTESIA,TOPSAÚDE,PAX,"</formula1>
    </dataValidation>
  </dataValidations>
  <pageMargins left="0.25" right="0.25" top="0.75" bottom="0.75" header="0.3" footer="0.3"/>
  <pageSetup paperSize="9" orientation="landscape" horizontalDpi="4294967293" verticalDpi="0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82714C3-8E08-428C-A9C8-0151106DE1EA}">
          <x14:formula1>
            <xm:f>'Tabela de Preços'!$B$21:$B$25</xm:f>
          </x14:formula1>
          <xm:sqref>E44:E46 E13:E42 E6:E9 E11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1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8">
        <v>7</v>
      </c>
      <c r="F2" s="20" t="str">
        <f>IF(H2=1,"DOMINGO",IF(H2=2,"SEGUNDA-FEIRA",IF(H2=3,"TERÇA-FEIRA",IF(H2=4,"QUARTA-FEIRA",IF(H2=5,"QUINTA-FEIRA",IF(H2=6,"SEXTA-FEIRA",IF(H2=7,"SÁBADO","")))))))</f>
        <v>SEXTA-FEIRA</v>
      </c>
      <c r="G2" s="22">
        <f>DATE(Calendario!E5,Calendario!C5,E2)</f>
        <v>45114</v>
      </c>
      <c r="H2" s="21">
        <f>WEEKDAY(G2,1)</f>
        <v>6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6" s="12"/>
      <c r="J6" t="str">
        <f>IF(Tabela8J5[[#This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7" s="12"/>
      <c r="J7" t="str">
        <f>IF(Tabela8J5[[#This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8" s="12"/>
      <c r="J8" t="str">
        <f>IF(Tabela8J5[[#This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9" s="12"/>
      <c r="J9" t="str">
        <f>IF(Tabela8J5[[#This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0" s="12"/>
      <c r="J10" t="str">
        <f>IF(Tabela8J5[[#This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1" s="12"/>
      <c r="J11" t="str">
        <f>IF(Tabela8J5[[#This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2" s="12"/>
      <c r="J12" t="str">
        <f>IF(Tabela8J5[[#This Row],[EXAME]]&lt;&gt;"","Dra. Joizeanne","")</f>
        <v/>
      </c>
      <c r="K12" s="12"/>
      <c r="L12" s="12"/>
      <c r="M12" s="12"/>
      <c r="N12" s="12"/>
    </row>
    <row r="13" spans="1:31" ht="15" customHeight="1" x14ac:dyDescent="0.25">
      <c r="B13" s="9">
        <v>0.40625</v>
      </c>
      <c r="C13" s="12"/>
      <c r="D13" s="12"/>
      <c r="E13" s="12"/>
      <c r="F13" s="12"/>
      <c r="G13" s="12"/>
      <c r="H13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Preços'!E29,IF(AND(Tabela8J5[[#This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3" s="12"/>
      <c r="J13" t="str">
        <f>IF(Tabela8J5[[#This Row],[EXAME]]&lt;&gt;"","Dra. Joizeanne","")</f>
        <v/>
      </c>
      <c r="K13" s="12"/>
      <c r="L13" s="12"/>
      <c r="M13" s="12"/>
      <c r="N13" s="12"/>
    </row>
    <row r="14" spans="1:31" ht="15" customHeight="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4" s="12"/>
      <c r="J14" t="str">
        <f>IF(Tabela8J5[[#This Row],[EXAME]]&lt;&gt;"","Dra. Joizeanne","")</f>
        <v/>
      </c>
      <c r="K14" s="12"/>
      <c r="L14" s="12"/>
      <c r="M14" s="12"/>
      <c r="N14" s="12"/>
    </row>
    <row r="15" spans="1:31" ht="15" customHeight="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5" s="12"/>
      <c r="J15" t="str">
        <f>IF(Tabela8J5[[#This Row],[EXAME]]&lt;&gt;"","Dra. Joizeanne","")</f>
        <v/>
      </c>
      <c r="K15" s="12"/>
      <c r="L15" s="12"/>
      <c r="M15" s="12"/>
      <c r="N15" s="12"/>
    </row>
    <row r="16" spans="1:31" ht="15" customHeight="1" x14ac:dyDescent="0.25">
      <c r="B16" s="8">
        <v>0.4375</v>
      </c>
      <c r="C16" s="12"/>
      <c r="D16" s="12"/>
      <c r="E16" s="12"/>
      <c r="F16" s="12"/>
      <c r="G16" s="12"/>
      <c r="H16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6" s="12"/>
      <c r="J16" t="str">
        <f>IF(Tabela8J5[[#This Row],[EXAME]]&lt;&gt;"","Dra. Joizeanne","")</f>
        <v/>
      </c>
      <c r="K16" s="12"/>
      <c r="L16" s="12"/>
      <c r="M16" s="12"/>
      <c r="N16" s="12"/>
    </row>
    <row r="17" spans="2:14" ht="15" customHeight="1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7" s="12"/>
      <c r="J17" t="str">
        <f>IF(Tabela8J5[[#This Row],[EXAME]]&lt;&gt;"","Dra. Joizeanne","")</f>
        <v/>
      </c>
      <c r="K17" s="12"/>
      <c r="L17" s="12"/>
      <c r="M17" s="12"/>
      <c r="N17" s="12"/>
    </row>
    <row r="18" spans="2:14" ht="15" customHeight="1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8" s="12"/>
      <c r="J18" t="str">
        <f>IF(Tabela8J5[[#This Row],[EXAME]]&lt;&gt;"","Dra. Joizeanne","")</f>
        <v/>
      </c>
      <c r="K18" s="12"/>
      <c r="L18" s="12"/>
      <c r="M18" s="12"/>
      <c r="N18" s="12"/>
    </row>
    <row r="19" spans="2:14" ht="15" customHeight="1" x14ac:dyDescent="0.25">
      <c r="B19" s="9">
        <v>0.46875</v>
      </c>
      <c r="C19" s="12"/>
      <c r="D19" s="12"/>
      <c r="E19" s="12"/>
      <c r="F19" s="12"/>
      <c r="G19" s="12"/>
      <c r="H19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19" s="12"/>
      <c r="J19" t="str">
        <f>IF(Tabela8J5[[#This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0" s="12"/>
      <c r="J20" t="str">
        <f>IF(Tabela8J5[[#This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1" s="12"/>
      <c r="J21" t="str">
        <f>IF(Tabela8J5[[#This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2" s="12"/>
      <c r="J22" t="str">
        <f>IF(Tabela8J5[[#This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Preços'!E39,IF(AND(Tabela8J5[[#This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3" s="12"/>
      <c r="J23" t="str">
        <f>IF(Tabela8J5[[#This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4" s="12"/>
      <c r="J24" t="str">
        <f>IF(Tabela8J5[[#This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5" s="12"/>
      <c r="J25" t="str">
        <f>IF(Tabela8J5[[#This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6" s="12"/>
      <c r="J26" t="str">
        <f>IF(Tabela8J5[[#This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7" s="12"/>
      <c r="J27" t="str">
        <f>IF(Tabela8J5[[#This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8" s="12"/>
      <c r="J28" t="str">
        <f>IF(Tabela8J5[[#This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29" s="12"/>
      <c r="J29" t="str">
        <f>IF(Tabela8J5[[#This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0" s="12"/>
      <c r="J30" t="str">
        <f>IF(Tabela8J5[[#This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1" s="12"/>
      <c r="J31" t="str">
        <f>IF(Tabela8J5[[#This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2" s="12"/>
      <c r="J32" t="str">
        <f>IF(Tabela8J5[[#This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Preços'!E49,IF(AND(Tabela8J5[[#This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3" s="12"/>
      <c r="J33" t="str">
        <f>IF(Tabela8J5[[#This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4" s="12"/>
      <c r="J34" t="str">
        <f>IF(Tabela8J5[[#This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5" s="12"/>
      <c r="J35" t="str">
        <f>IF(Tabela8J5[[#This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6" s="12"/>
      <c r="J36" t="str">
        <f>IF(Tabela8J5[[#This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Preços'!E53,IF(AND(Tabela8J5[[#This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7" s="12"/>
      <c r="J37" t="str">
        <f>IF(Tabela8J5[[#This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Preços'!E54,IF(AND(Tabela8J5[[#This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8" s="12"/>
      <c r="J38" t="str">
        <f>IF(Tabela8J5[[#This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Preços'!E55,IF(AND(Tabela8J5[[#This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39" s="12"/>
      <c r="J39" t="str">
        <f>IF(Tabela8J5[[#This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Preços'!E56,IF(AND(Tabela8J5[[#This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0" s="12"/>
      <c r="J40" t="str">
        <f>IF(Tabela8J5[[#This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Preços'!E57,IF(AND(Tabela8J5[[#This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1" s="12"/>
      <c r="J41" t="str">
        <f>IF(Tabela8J5[[#This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Preços'!E58,IF(AND(Tabela8J5[[#This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2" s="12"/>
      <c r="J42" t="str">
        <f>IF(Tabela8J5[[#This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Preços'!E59,IF(AND(Tabela8J5[[#This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3" s="12"/>
      <c r="J43" t="str">
        <f>IF(Tabela8J5[[#This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Preços'!E60,IF(AND(Tabela8J5[[#This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4" s="12"/>
      <c r="J44" t="str">
        <f>IF(Tabela8J5[[#This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Preços'!E61,IF(AND(Tabela8J5[[#This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5" s="12"/>
      <c r="J45" t="str">
        <f>IF(Tabela8J5[[#This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IF(AND(Tabela8J5[[#This Row],[EXAME]]="US DE MAMAS E AXILAS",Tabela8J5[[#This Row],[CONVÊNIO]]="PARTICULAR"),'Tabela de Preços'!$C$21,IF(AND(Tabela8J5[[#This Row],[EXAME]]="US DE MAMAS E AXILAS",Tabela8J5[[#This Row],[CONVÊNIO]]="AMOR SAÚDE"),'Tabela de Preços'!$E$21,IF(AND(Tabela8J5[[#This Row],[EXAME]]="PAAF DE MAMAS",Tabela8J5[[#This Row],[CONVÊNIO]]="PARTICULAR"),'Tabela de Preços'!$C$22,IF(AND(Tabela8J5[[#This Row],[EXAME]]="PAAF DE MAMAS",Tabela8J5[[#This Row],[CONVÊNIO]]="SUS"),'Tabela de Preços'!E62,IF(AND(Tabela8J5[[#This Row],[EXAME]]="CORE BIOPSY",Tabela8J5[[#This Row],[CONVÊNIO]]="PARTICULAR"),'Tabela de Preços'!$C$23,IF(AND(Tabela8J5[[#This Row],[EXAME]]="CORE BIOPSY",Tabela8J5[[#This Row],[CONVÊNIO]]="SUS"),'Tabela de Preços'!$E$23,IF(AND(Tabela8J5[[#This Row],[EXAME]]="US DE MAMAS",Tabela8J5[[#This Row],[CONVÊNIO]]="TOPSAÚDE"),'Tabela de Preços'!$E$24,IF(AND(Tabela8J5[[#This Row],[EXAME]]="US DE AXILAS",Tabela8J5[[#This Row],[CONVÊNIO]]="TOPSAÚDE"),'Tabela de Preços'!$E$25,IF(AND(Tabela8J5[[#This Row],[EXAME]]="US DE MAMAS E AXILAS",Tabela8J5[[#This Row],[CONVÊNIO]]="PAX"),'Tabela de Preços'!$E$26,"")))))))))</f>
        <v/>
      </c>
      <c r="I46" s="12"/>
      <c r="J46" t="str">
        <f>IF(Tabela8J5[[#This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SUBTOTAL(103,Tabela8J5[NOME])</f>
        <v>0</v>
      </c>
      <c r="H47" s="35"/>
    </row>
  </sheetData>
  <sheetProtection sheet="1" objects="1" scenarios="1" sort="0" autoFilter="0"/>
  <conditionalFormatting sqref="L6:M46">
    <cfRule type="containsText" dxfId="498" priority="1" operator="containsText" text="Não confirmado">
      <formula>NOT(ISERROR(SEARCH("Não confirmado",L6)))</formula>
    </cfRule>
    <cfRule type="containsText" dxfId="497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600-000001000000}">
      <formula1>"Sim"</formula1>
    </dataValidation>
    <dataValidation type="list" allowBlank="1" showInputMessage="1" showErrorMessage="1" sqref="L6:L46" xr:uid="{00000000-0002-0000-0600-000002000000}">
      <formula1>"Confirmado, Não confirmado"</formula1>
    </dataValidation>
    <dataValidation type="list" allowBlank="1" showInputMessage="1" showErrorMessage="1" sqref="M6:M46" xr:uid="{00000000-0002-0000-0600-000003000000}">
      <formula1>"Sim, Não"</formula1>
    </dataValidation>
    <dataValidation type="list" allowBlank="1" showInputMessage="1" showErrorMessage="1" sqref="I6:I46" xr:uid="{0F4BEC0B-06A2-46FE-A498-EA5C3822E315}">
      <formula1>"PAGO"</formula1>
    </dataValidation>
    <dataValidation type="list" allowBlank="1" showInputMessage="1" showErrorMessage="1" sqref="F6:F46" xr:uid="{8611295F-148E-4EC1-B3E2-6BE7521139EC}">
      <formula1>"UNIMED, PARTICULAR, FUSEX, AMOR SAÚDE, SUS, CORTESIA,TOPSAÚDE,PAX,"</formula1>
    </dataValidation>
  </dataValidations>
  <pageMargins left="0.7" right="0.7" top="0.75" bottom="0.75" header="0.3" footer="0.3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4000000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3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E3" sqref="E3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8">
        <v>10</v>
      </c>
      <c r="F2" s="20" t="str">
        <f>IF(H2=1,"DOMINGO",IF(H2=2,"SEGUNDA-FEIRA",IF(H2=3,"TERÇA-FEIRA",IF(H2=4,"QUARTA-FEIRA",IF(H2=5,"QUINTA-FEIRA",IF(H2=6,"SEXTA-FEIRA",IF(H2=7,"SÁBADO","")))))))</f>
        <v>SEGUNDA-FEIRA</v>
      </c>
      <c r="G2" s="22">
        <f>DATE(Calendario!E5,Calendario!C5,E2)</f>
        <v>45117</v>
      </c>
      <c r="H2" s="21">
        <f>WEEKDAY(G2,1)</f>
        <v>2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6" s="12"/>
      <c r="J6" t="str">
        <f>IF(Tabela8J56789101112131415[[#This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7" s="12"/>
      <c r="J7" t="str">
        <f>IF(Tabela8J56789101112131415[[#This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8" s="12"/>
      <c r="J8" t="str">
        <f>IF(Tabela8J56789101112131415[[#This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9" s="12"/>
      <c r="J9" t="str">
        <f>IF(Tabela8J56789101112131415[[#This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0" s="12"/>
      <c r="J10" t="str">
        <f>IF(Tabela8J56789101112131415[[#This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1" s="12"/>
      <c r="J11" t="str">
        <f>IF(Tabela8J56789101112131415[[#This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2" s="12"/>
      <c r="J12" t="str">
        <f>IF(Tabela8J56789101112131415[[#This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Preços'!E29,IF(AND(Tabela8J56789101112131415[[#This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3" s="12"/>
      <c r="J13" t="str">
        <f>IF(Tabela8J56789101112131415[[#This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4" s="12"/>
      <c r="J14" t="str">
        <f>IF(Tabela8J56789101112131415[[#This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5" s="12"/>
      <c r="J15" t="str">
        <f>IF(Tabela8J56789101112131415[[#This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6" s="12"/>
      <c r="J16" t="str">
        <f>IF(Tabela8J56789101112131415[[#This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7" s="12"/>
      <c r="J17" t="str">
        <f>IF(Tabela8J56789101112131415[[#This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8" s="12"/>
      <c r="J18" t="str">
        <f>IF(Tabela8J56789101112131415[[#This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19" s="12"/>
      <c r="J19" t="str">
        <f>IF(Tabela8J56789101112131415[[#This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0" s="12"/>
      <c r="J20" t="str">
        <f>IF(Tabela8J56789101112131415[[#This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1" s="12"/>
      <c r="J21" t="str">
        <f>IF(Tabela8J56789101112131415[[#This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2" s="12"/>
      <c r="J22" t="str">
        <f>IF(Tabela8J56789101112131415[[#This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Preços'!E39,IF(AND(Tabela8J56789101112131415[[#This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3" s="12"/>
      <c r="J23" t="str">
        <f>IF(Tabela8J56789101112131415[[#This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4" s="12"/>
      <c r="J24" t="str">
        <f>IF(Tabela8J56789101112131415[[#This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5" s="12"/>
      <c r="J25" t="str">
        <f>IF(Tabela8J56789101112131415[[#This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6" s="12"/>
      <c r="J26" t="str">
        <f>IF(Tabela8J56789101112131415[[#This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7" s="12"/>
      <c r="J27" t="str">
        <f>IF(Tabela8J56789101112131415[[#This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8" s="12"/>
      <c r="J28" t="str">
        <f>IF(Tabela8J56789101112131415[[#This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29" s="12"/>
      <c r="J29" t="str">
        <f>IF(Tabela8J56789101112131415[[#This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0" s="12"/>
      <c r="J30" t="str">
        <f>IF(Tabela8J56789101112131415[[#This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1" s="12"/>
      <c r="J31" t="str">
        <f>IF(Tabela8J56789101112131415[[#This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2" s="12"/>
      <c r="J32" t="str">
        <f>IF(Tabela8J56789101112131415[[#This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Preços'!E49,IF(AND(Tabela8J56789101112131415[[#This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3" s="12"/>
      <c r="J33" t="str">
        <f>IF(Tabela8J56789101112131415[[#This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4" s="12"/>
      <c r="J34" t="str">
        <f>IF(Tabela8J56789101112131415[[#This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5" s="12"/>
      <c r="J35" t="str">
        <f>IF(Tabela8J56789101112131415[[#This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6" s="12"/>
      <c r="J36" t="str">
        <f>IF(Tabela8J56789101112131415[[#This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Preços'!E53,IF(AND(Tabela8J56789101112131415[[#This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7" s="12"/>
      <c r="J37" t="str">
        <f>IF(Tabela8J56789101112131415[[#This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Preços'!E54,IF(AND(Tabela8J56789101112131415[[#This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8" s="12"/>
      <c r="J38" t="str">
        <f>IF(Tabela8J56789101112131415[[#This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Preços'!E55,IF(AND(Tabela8J56789101112131415[[#This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39" s="12"/>
      <c r="J39" t="str">
        <f>IF(Tabela8J56789101112131415[[#This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Preços'!E56,IF(AND(Tabela8J56789101112131415[[#This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0" s="12"/>
      <c r="J40" t="str">
        <f>IF(Tabela8J56789101112131415[[#This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Preços'!E57,IF(AND(Tabela8J56789101112131415[[#This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1" s="12"/>
      <c r="J41" t="str">
        <f>IF(Tabela8J56789101112131415[[#This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Preços'!E58,IF(AND(Tabela8J56789101112131415[[#This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2" s="12"/>
      <c r="J42" t="str">
        <f>IF(Tabela8J56789101112131415[[#This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Preços'!E59,IF(AND(Tabela8J56789101112131415[[#This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3" s="12"/>
      <c r="J43" t="str">
        <f>IF(Tabela8J56789101112131415[[#This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Preços'!E60,IF(AND(Tabela8J56789101112131415[[#This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4" s="12"/>
      <c r="J44" t="str">
        <f>IF(Tabela8J56789101112131415[[#This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Preços'!E61,IF(AND(Tabela8J56789101112131415[[#This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5" s="12"/>
      <c r="J45" t="str">
        <f>IF(Tabela8J56789101112131415[[#This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IF(AND(Tabela8J56789101112131415[[#This Row],[EXAME]]="US DE MAMAS E AXILAS",Tabela8J56789101112131415[[#This Row],[CONVÊNIO]]="PARTICULAR"),'Tabela de Preços'!$C$21,IF(AND(Tabela8J56789101112131415[[#This Row],[EXAME]]="US DE MAMAS E AXILAS",Tabela8J56789101112131415[[#This Row],[CONVÊNIO]]="AMOR SAÚDE"),'Tabela de Preços'!$E$21,IF(AND(Tabela8J56789101112131415[[#This Row],[EXAME]]="PAAF DE MAMAS",Tabela8J56789101112131415[[#This Row],[CONVÊNIO]]="PARTICULAR"),'Tabela de Preços'!$C$22,IF(AND(Tabela8J56789101112131415[[#This Row],[EXAME]]="PAAF DE MAMAS",Tabela8J56789101112131415[[#This Row],[CONVÊNIO]]="SUS"),'Tabela de Preços'!E62,IF(AND(Tabela8J56789101112131415[[#This Row],[EXAME]]="CORE BIOPSY",Tabela8J56789101112131415[[#This Row],[CONVÊNIO]]="PARTICULAR"),'Tabela de Preços'!$C$23,IF(AND(Tabela8J56789101112131415[[#This Row],[EXAME]]="CORE BIOPSY",Tabela8J56789101112131415[[#This Row],[CONVÊNIO]]="SUS"),'Tabela de Preços'!$E$23,IF(AND(Tabela8J56789101112131415[[#This Row],[EXAME]]="US DE MAMAS",Tabela8J56789101112131415[[#This Row],[CONVÊNIO]]="TOPSAÚDE"),'Tabela de Preços'!$E$24,IF(AND(Tabela8J56789101112131415[[#This Row],[EXAME]]="US DE AXILAS",Tabela8J56789101112131415[[#This Row],[CONVÊNIO]]="TOPSAÚDE"),'Tabela de Preços'!$E$25,IF(AND(Tabela8J56789101112131415[[#This Row],[EXAME]]="US DE MAMAS E AXILAS",Tabela8J56789101112131415[[#This Row],[CONVÊNIO]]="PAX"),'Tabela de Preços'!$E$26,"")))))))))</f>
        <v/>
      </c>
      <c r="I46" s="12"/>
      <c r="J46" t="str">
        <f>IF(Tabela8J56789101112131415[[#This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SUBTOTAL(103,Tabela8J56789101112131415[NOME])</f>
        <v>0</v>
      </c>
      <c r="H47" s="35"/>
    </row>
  </sheetData>
  <sheetProtection sheet="1" objects="1" scenarios="1" sort="0" autoFilter="0"/>
  <conditionalFormatting sqref="L6:M46">
    <cfRule type="containsText" dxfId="496" priority="1" operator="containsText" text="Não confirmado">
      <formula>NOT(ISERROR(SEARCH("Não confirmado",L6)))</formula>
    </cfRule>
    <cfRule type="containsText" dxfId="495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700-000001000000}">
      <formula1>"Sim"</formula1>
    </dataValidation>
    <dataValidation type="list" allowBlank="1" showInputMessage="1" showErrorMessage="1" sqref="L6:L46" xr:uid="{00000000-0002-0000-0700-000002000000}">
      <formula1>"Confirmado, Não confirmado"</formula1>
    </dataValidation>
    <dataValidation type="list" allowBlank="1" showInputMessage="1" showErrorMessage="1" sqref="M6:M46" xr:uid="{00000000-0002-0000-0700-000003000000}">
      <formula1>"Sim, Não"</formula1>
    </dataValidation>
    <dataValidation type="list" allowBlank="1" showInputMessage="1" showErrorMessage="1" sqref="I6:I46" xr:uid="{FE07AD2B-9833-4462-858A-5EDEF317BEF1}">
      <formula1>"PAGO"</formula1>
    </dataValidation>
    <dataValidation type="list" allowBlank="1" showInputMessage="1" showErrorMessage="1" sqref="F6:F46" xr:uid="{7270EAD0-9B45-450A-A577-01AF884B50A3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27CBD40-6C8C-493E-B9FB-C1175AC0ED22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2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8">
        <v>11</v>
      </c>
      <c r="F2" s="20" t="str">
        <f>IF(H2=1,"DOMINGO",IF(H2=2,"SEGUNDA-FEIRA",IF(H2=3,"TERÇA-FEIRA",IF(H2=4,"QUARTA-FEIRA",IF(H2=5,"QUINTA-FEIRA",
IF(H2=6,"SEXTA-FEIRA",IF(H2=7,"SÁBADO","")))))))</f>
        <v>TERÇA-FEIRA</v>
      </c>
      <c r="G2" s="22">
        <f>DATE(Calendario!E5,Calendario!C5,E2)</f>
        <v>45118</v>
      </c>
      <c r="H2" s="21">
        <f>WEEKDAY(G2,1)</f>
        <v>3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6" s="12"/>
      <c r="J6" t="str">
        <f>IF(Tabela8J567[[#This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7" s="12"/>
      <c r="J7" t="str">
        <f>IF(Tabela8J567[[#This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8" s="12"/>
      <c r="J8" t="str">
        <f>IF(Tabela8J567[[#This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9" s="12"/>
      <c r="J9" t="str">
        <f>IF(Tabela8J567[[#This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0" s="12"/>
      <c r="J10" t="str">
        <f>IF(Tabela8J567[[#This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1" s="12"/>
      <c r="J11" t="str">
        <f>IF(Tabela8J567[[#This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2" s="12"/>
      <c r="J12" t="str">
        <f>IF(Tabela8J567[[#This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Preços'!E29,IF(AND(Tabela8J567[[#This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3" s="12"/>
      <c r="J13" t="str">
        <f>IF(Tabela8J567[[#This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4" s="12"/>
      <c r="J14" t="str">
        <f>IF(Tabela8J567[[#This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5" s="12"/>
      <c r="J15" t="str">
        <f>IF(Tabela8J567[[#This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6" s="12"/>
      <c r="J16" t="str">
        <f>IF(Tabela8J567[[#This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7" s="12"/>
      <c r="J17" t="str">
        <f>IF(Tabela8J567[[#This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8" s="12"/>
      <c r="J18" t="str">
        <f>IF(Tabela8J567[[#This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19" s="12"/>
      <c r="J19" t="str">
        <f>IF(Tabela8J567[[#This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0" s="12"/>
      <c r="J20" t="str">
        <f>IF(Tabela8J567[[#This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1" s="12"/>
      <c r="J21" t="str">
        <f>IF(Tabela8J567[[#This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2" s="12"/>
      <c r="J22" t="str">
        <f>IF(Tabela8J567[[#This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Preços'!E39,IF(AND(Tabela8J567[[#This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3" s="12"/>
      <c r="J23" t="str">
        <f>IF(Tabela8J567[[#This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4" s="12"/>
      <c r="J24" t="str">
        <f>IF(Tabela8J567[[#This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5" s="12"/>
      <c r="J25" t="str">
        <f>IF(Tabela8J567[[#This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6" s="12"/>
      <c r="J26" t="str">
        <f>IF(Tabela8J567[[#This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7" s="12"/>
      <c r="J27" t="str">
        <f>IF(Tabela8J567[[#This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8" s="12"/>
      <c r="J28" t="str">
        <f>IF(Tabela8J567[[#This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29" s="12"/>
      <c r="J29" t="str">
        <f>IF(Tabela8J567[[#This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0" s="12"/>
      <c r="J30" t="str">
        <f>IF(Tabela8J567[[#This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1" s="12"/>
      <c r="J31" t="str">
        <f>IF(Tabela8J567[[#This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2" s="12"/>
      <c r="J32" t="str">
        <f>IF(Tabela8J567[[#This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Preços'!E49,IF(AND(Tabela8J567[[#This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3" s="12"/>
      <c r="J33" t="str">
        <f>IF(Tabela8J567[[#This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4" s="12"/>
      <c r="J34" t="str">
        <f>IF(Tabela8J567[[#This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5" s="12"/>
      <c r="J35" t="str">
        <f>IF(Tabela8J567[[#This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6" s="12"/>
      <c r="J36" t="str">
        <f>IF(Tabela8J567[[#This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Preços'!E53,IF(AND(Tabela8J567[[#This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7" s="12"/>
      <c r="J37" t="str">
        <f>IF(Tabela8J567[[#This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Preços'!E54,IF(AND(Tabela8J567[[#This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8" s="12"/>
      <c r="J38" t="str">
        <f>IF(Tabela8J567[[#This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Preços'!E55,IF(AND(Tabela8J567[[#This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39" s="12"/>
      <c r="J39" t="str">
        <f>IF(Tabela8J567[[#This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Preços'!E56,IF(AND(Tabela8J567[[#This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0" s="12"/>
      <c r="J40" t="str">
        <f>IF(Tabela8J567[[#This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Preços'!E57,IF(AND(Tabela8J567[[#This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1" s="12"/>
      <c r="J41" t="str">
        <f>IF(Tabela8J567[[#This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Preços'!E58,IF(AND(Tabela8J567[[#This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2" s="12"/>
      <c r="J42" t="str">
        <f>IF(Tabela8J567[[#This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Preços'!E59,IF(AND(Tabela8J567[[#This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3" s="12"/>
      <c r="J43" t="str">
        <f>IF(Tabela8J567[[#This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Preços'!E60,IF(AND(Tabela8J567[[#This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4" s="12"/>
      <c r="J44" t="str">
        <f>IF(Tabela8J567[[#This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Preços'!E61,IF(AND(Tabela8J567[[#This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5" s="12"/>
      <c r="J45" t="str">
        <f>IF(Tabela8J567[[#This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IF(AND(Tabela8J567[[#This Row],[EXAME]]="US DE MAMAS E AXILAS",Tabela8J567[[#This Row],[CONVÊNIO]]="PARTICULAR"),'Tabela de Preços'!$C$21,IF(AND(Tabela8J567[[#This Row],[EXAME]]="US DE MAMAS E AXILAS",Tabela8J567[[#This Row],[CONVÊNIO]]="AMOR SAÚDE"),'Tabela de Preços'!$E$21,IF(AND(Tabela8J567[[#This Row],[EXAME]]="PAAF DE MAMAS",Tabela8J567[[#This Row],[CONVÊNIO]]="PARTICULAR"),'Tabela de Preços'!$C$22,IF(AND(Tabela8J567[[#This Row],[EXAME]]="PAAF DE MAMAS",Tabela8J567[[#This Row],[CONVÊNIO]]="SUS"),'Tabela de Preços'!E62,IF(AND(Tabela8J567[[#This Row],[EXAME]]="CORE BIOPSY",Tabela8J567[[#This Row],[CONVÊNIO]]="PARTICULAR"),'Tabela de Preços'!$C$23,IF(AND(Tabela8J567[[#This Row],[EXAME]]="CORE BIOPSY",Tabela8J567[[#This Row],[CONVÊNIO]]="SUS"),'Tabela de Preços'!$E$23,IF(AND(Tabela8J567[[#This Row],[EXAME]]="US DE MAMAS",Tabela8J567[[#This Row],[CONVÊNIO]]="TOPSAÚDE"),'Tabela de Preços'!$E$24,IF(AND(Tabela8J567[[#This Row],[EXAME]]="US DE AXILAS",Tabela8J567[[#This Row],[CONVÊNIO]]="TOPSAÚDE"),'Tabela de Preços'!$E$25,IF(AND(Tabela8J567[[#This Row],[EXAME]]="US DE MAMAS E AXILAS",Tabela8J567[[#This Row],[CONVÊNIO]]="PAX"),'Tabela de Preços'!$E$26,"")))))))))</f>
        <v/>
      </c>
      <c r="I46" s="12"/>
      <c r="J46" t="str">
        <f>IF(Tabela8J567[[#This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SUBTOTAL(103,Tabela8J567[NOME])</f>
        <v>0</v>
      </c>
      <c r="H47" s="35"/>
    </row>
  </sheetData>
  <sheetProtection sheet="1" objects="1" scenarios="1" sort="0" autoFilter="0"/>
  <conditionalFormatting sqref="L6:M46">
    <cfRule type="containsText" dxfId="494" priority="1" operator="containsText" text="Não confirmado">
      <formula>NOT(ISERROR(SEARCH("Não confirmado",L6)))</formula>
    </cfRule>
    <cfRule type="containsText" dxfId="493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N6:N44" xr:uid="{00000000-0002-0000-0800-000001000000}">
      <formula1>"Sim"</formula1>
    </dataValidation>
    <dataValidation type="list" allowBlank="1" showInputMessage="1" showErrorMessage="1" sqref="L6:L46" xr:uid="{00000000-0002-0000-0800-000002000000}">
      <formula1>"Confirmado, Não confirmado"</formula1>
    </dataValidation>
    <dataValidation type="list" allowBlank="1" showInputMessage="1" showErrorMessage="1" sqref="M6:M46" xr:uid="{00000000-0002-0000-0800-000003000000}">
      <formula1>"Sim, Não"</formula1>
    </dataValidation>
    <dataValidation type="list" allowBlank="1" showInputMessage="1" showErrorMessage="1" sqref="I6:I46" xr:uid="{97EEA61F-FE74-4EBF-A758-CDF76BD6D914}">
      <formula1>"PAGO"</formula1>
    </dataValidation>
    <dataValidation type="list" allowBlank="1" showInputMessage="1" showErrorMessage="1" sqref="F6:F46" xr:uid="{45B58492-3BAB-4639-ACF9-59EEC4479EE6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FEA2F86-681C-48B6-AD80-5B7EA7C80CCB}">
          <x14:formula1>
            <xm:f>'Tabela de Preços'!$B$21:$B$25</xm:f>
          </x14:formula1>
          <xm:sqref>E6:E46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4">
    <pageSetUpPr fitToPage="1"/>
  </sheetPr>
  <dimension ref="A1:AE47"/>
  <sheetViews>
    <sheetView showGridLines="0" showRowColHeaders="0" zoomScale="80" zoomScaleNormal="80" workbookViewId="0">
      <pane xSplit="2" ySplit="5" topLeftCell="C6" activePane="bottomRight" state="frozen"/>
      <selection activeCell="H6" sqref="H6"/>
      <selection pane="topRight" activeCell="H6" sqref="H6"/>
      <selection pane="bottomLeft" activeCell="H6" sqref="H6"/>
      <selection pane="bottomRight" activeCell="C6" sqref="C6"/>
    </sheetView>
  </sheetViews>
  <sheetFormatPr defaultRowHeight="15" x14ac:dyDescent="0.25"/>
  <cols>
    <col min="1" max="1" width="1.7109375" customWidth="1"/>
    <col min="2" max="2" width="9.28515625" bestFit="1" customWidth="1"/>
    <col min="3" max="3" width="39.42578125" customWidth="1"/>
    <col min="4" max="4" width="11" customWidth="1"/>
    <col min="5" max="5" width="42.28515625" customWidth="1"/>
    <col min="6" max="7" width="20.140625" customWidth="1"/>
    <col min="8" max="9" width="15.140625" customWidth="1"/>
    <col min="10" max="10" width="20.140625" customWidth="1"/>
    <col min="11" max="11" width="20.5703125" customWidth="1"/>
    <col min="12" max="13" width="19.140625" customWidth="1"/>
    <col min="14" max="14" width="19.85546875" customWidth="1"/>
  </cols>
  <sheetData>
    <row r="1" spans="1:31" ht="5.0999999999999996" customHeight="1" x14ac:dyDescent="0.25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</row>
    <row r="2" spans="1:31" ht="24.95" customHeight="1" x14ac:dyDescent="0.35">
      <c r="A2" s="15"/>
      <c r="B2" s="15"/>
      <c r="C2" s="16" t="s">
        <v>14</v>
      </c>
      <c r="D2" s="16" t="s">
        <v>15</v>
      </c>
      <c r="E2" s="28">
        <v>12</v>
      </c>
      <c r="F2" s="20" t="str">
        <f>IF(H2=1,"DOMINGO",IF(H2=2,"SEGUNDA-FEIRA",IF(H2=3,"TERÇA-FEIRA",IF(H2=4,"QUARTA-FEIRA",IF(H2=5,"QUINTA-FEIRA",IF(H2=6,"SEXTA-FEIRA",IF(H2=7,"SÁBADO","")))))))</f>
        <v>QUARTA-FEIRA</v>
      </c>
      <c r="G2" s="22">
        <f>DATE(Calendario!E5,Calendario!C5,E2)</f>
        <v>45119</v>
      </c>
      <c r="H2" s="21">
        <f>WEEKDAY(G2,1)</f>
        <v>4</v>
      </c>
      <c r="I2" s="2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</row>
    <row r="3" spans="1:31" ht="5.0999999999999996" customHeight="1" x14ac:dyDescent="0.25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</row>
    <row r="5" spans="1:31" s="17" customFormat="1" x14ac:dyDescent="0.25">
      <c r="B5" s="14" t="s">
        <v>16</v>
      </c>
      <c r="C5" s="17" t="s">
        <v>17</v>
      </c>
      <c r="D5" s="17" t="s">
        <v>18</v>
      </c>
      <c r="E5" s="17" t="s">
        <v>19</v>
      </c>
      <c r="F5" s="17" t="s">
        <v>20</v>
      </c>
      <c r="G5" s="17" t="s">
        <v>21</v>
      </c>
      <c r="H5" s="33" t="s">
        <v>22</v>
      </c>
      <c r="I5" s="17" t="s">
        <v>51</v>
      </c>
      <c r="J5" s="17" t="s">
        <v>14</v>
      </c>
      <c r="K5" s="17" t="s">
        <v>23</v>
      </c>
      <c r="L5" s="17" t="s">
        <v>24</v>
      </c>
      <c r="M5" s="17" t="s">
        <v>25</v>
      </c>
      <c r="N5" s="17" t="s">
        <v>26</v>
      </c>
    </row>
    <row r="6" spans="1:31" x14ac:dyDescent="0.25">
      <c r="B6" s="8">
        <v>0.33333333333333331</v>
      </c>
      <c r="C6" s="12"/>
      <c r="D6" s="12"/>
      <c r="E6" s="12"/>
      <c r="F6" s="12"/>
      <c r="G6" s="12"/>
      <c r="H6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6" s="12"/>
      <c r="J6" t="str">
        <f>IF(Tabela8J5678910111213141516[[#This Row],[EXAME]]&lt;&gt;"","Dra. Joizeanne","")</f>
        <v/>
      </c>
      <c r="K6" s="12"/>
      <c r="L6" s="12"/>
      <c r="M6" s="12"/>
      <c r="N6" s="12"/>
    </row>
    <row r="7" spans="1:31" x14ac:dyDescent="0.25">
      <c r="B7" s="9">
        <v>0.34375</v>
      </c>
      <c r="C7" s="12"/>
      <c r="D7" s="12"/>
      <c r="E7" s="12"/>
      <c r="F7" s="12"/>
      <c r="G7" s="12"/>
      <c r="H7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7" s="12"/>
      <c r="J7" t="str">
        <f>IF(Tabela8J5678910111213141516[[#This Row],[EXAME]]&lt;&gt;"","Dra. Joizeanne","")</f>
        <v/>
      </c>
      <c r="K7" s="12"/>
      <c r="L7" s="12"/>
      <c r="M7" s="12"/>
      <c r="N7" s="12"/>
    </row>
    <row r="8" spans="1:31" x14ac:dyDescent="0.25">
      <c r="B8" s="8">
        <v>0.35416666666666702</v>
      </c>
      <c r="C8" s="12"/>
      <c r="D8" s="12"/>
      <c r="E8" s="12"/>
      <c r="F8" s="12"/>
      <c r="G8" s="12"/>
      <c r="H8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8" s="12"/>
      <c r="J8" t="str">
        <f>IF(Tabela8J5678910111213141516[[#This Row],[EXAME]]&lt;&gt;"","Dra. Joizeanne","")</f>
        <v/>
      </c>
      <c r="K8" s="12"/>
      <c r="L8" s="12"/>
      <c r="M8" s="12"/>
      <c r="N8" s="12"/>
    </row>
    <row r="9" spans="1:31" x14ac:dyDescent="0.25">
      <c r="B9" s="9">
        <v>0.36458333333333298</v>
      </c>
      <c r="C9" s="12"/>
      <c r="D9" s="12"/>
      <c r="E9" s="12"/>
      <c r="F9" s="12"/>
      <c r="G9" s="12"/>
      <c r="H9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9" s="12"/>
      <c r="J9" t="str">
        <f>IF(Tabela8J5678910111213141516[[#This Row],[EXAME]]&lt;&gt;"","Dra. Joizeanne","")</f>
        <v/>
      </c>
      <c r="K9" s="12"/>
      <c r="L9" s="12"/>
      <c r="M9" s="12"/>
      <c r="N9" s="12"/>
    </row>
    <row r="10" spans="1:31" x14ac:dyDescent="0.25">
      <c r="B10" s="8">
        <v>0.375</v>
      </c>
      <c r="C10" s="12"/>
      <c r="D10" s="12"/>
      <c r="E10" s="12"/>
      <c r="F10" s="12"/>
      <c r="G10" s="12"/>
      <c r="H10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0" s="12"/>
      <c r="J10" t="str">
        <f>IF(Tabela8J5678910111213141516[[#This Row],[EXAME]]&lt;&gt;"","Dra. Joizeanne","")</f>
        <v/>
      </c>
      <c r="K10" s="12"/>
      <c r="L10" s="12"/>
      <c r="M10" s="12"/>
      <c r="N10" s="12"/>
    </row>
    <row r="11" spans="1:31" x14ac:dyDescent="0.25">
      <c r="B11" s="9">
        <v>0.38541666666666702</v>
      </c>
      <c r="C11" s="12"/>
      <c r="D11" s="12"/>
      <c r="E11" s="12"/>
      <c r="F11" s="12"/>
      <c r="G11" s="12"/>
      <c r="H11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1" s="12"/>
      <c r="J11" t="str">
        <f>IF(Tabela8J5678910111213141516[[#This Row],[EXAME]]&lt;&gt;"","Dra. Joizeanne","")</f>
        <v/>
      </c>
      <c r="K11" s="12"/>
      <c r="L11" s="12"/>
      <c r="M11" s="12"/>
      <c r="N11" s="12"/>
    </row>
    <row r="12" spans="1:31" x14ac:dyDescent="0.25">
      <c r="B12" s="8">
        <v>0.39583333333333298</v>
      </c>
      <c r="C12" s="12"/>
      <c r="D12" s="12"/>
      <c r="E12" s="12"/>
      <c r="F12" s="12"/>
      <c r="G12" s="12"/>
      <c r="H12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2" s="12"/>
      <c r="J12" t="str">
        <f>IF(Tabela8J5678910111213141516[[#This Row],[EXAME]]&lt;&gt;"","Dra. Joizeanne","")</f>
        <v/>
      </c>
      <c r="K12" s="12"/>
      <c r="L12" s="12"/>
      <c r="M12" s="12"/>
      <c r="N12" s="12"/>
    </row>
    <row r="13" spans="1:31" x14ac:dyDescent="0.25">
      <c r="B13" s="9">
        <v>0.40625</v>
      </c>
      <c r="C13" s="12"/>
      <c r="D13" s="12"/>
      <c r="E13" s="12"/>
      <c r="F13" s="12"/>
      <c r="G13" s="12"/>
      <c r="H13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Preços'!E29,IF(AND(Tabela8J5678910111213141516[[#This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3" s="12"/>
      <c r="J13" t="str">
        <f>IF(Tabela8J5678910111213141516[[#This Row],[EXAME]]&lt;&gt;"","Dra. Joizeanne","")</f>
        <v/>
      </c>
      <c r="K13" s="12"/>
      <c r="L13" s="12"/>
      <c r="M13" s="12"/>
      <c r="N13" s="12"/>
    </row>
    <row r="14" spans="1:31" x14ac:dyDescent="0.25">
      <c r="B14" s="8">
        <v>0.41666666666666702</v>
      </c>
      <c r="C14" s="12"/>
      <c r="D14" s="12"/>
      <c r="E14" s="12"/>
      <c r="F14" s="12"/>
      <c r="G14" s="12"/>
      <c r="H14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4" s="12"/>
      <c r="J14" t="str">
        <f>IF(Tabela8J5678910111213141516[[#This Row],[EXAME]]&lt;&gt;"","Dra. Joizeanne","")</f>
        <v/>
      </c>
      <c r="K14" s="12"/>
      <c r="L14" s="12"/>
      <c r="M14" s="12"/>
      <c r="N14" s="12"/>
    </row>
    <row r="15" spans="1:31" x14ac:dyDescent="0.25">
      <c r="B15" s="9">
        <v>0.42708333333333298</v>
      </c>
      <c r="C15" s="12"/>
      <c r="D15" s="12"/>
      <c r="E15" s="12"/>
      <c r="F15" s="12"/>
      <c r="G15" s="12"/>
      <c r="H15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5" s="12"/>
      <c r="J15" t="str">
        <f>IF(Tabela8J5678910111213141516[[#This Row],[EXAME]]&lt;&gt;"","Dra. Joizeanne","")</f>
        <v/>
      </c>
      <c r="K15" s="12"/>
      <c r="L15" s="12"/>
      <c r="M15" s="12"/>
      <c r="N15" s="12"/>
    </row>
    <row r="16" spans="1:31" x14ac:dyDescent="0.25">
      <c r="B16" s="8">
        <v>0.4375</v>
      </c>
      <c r="C16" s="12"/>
      <c r="D16" s="12"/>
      <c r="E16" s="12"/>
      <c r="F16" s="12"/>
      <c r="G16" s="12"/>
      <c r="H16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6" s="12"/>
      <c r="J16" t="str">
        <f>IF(Tabela8J5678910111213141516[[#This Row],[EXAME]]&lt;&gt;"","Dra. Joizeanne","")</f>
        <v/>
      </c>
      <c r="K16" s="12"/>
      <c r="L16" s="12"/>
      <c r="M16" s="12"/>
      <c r="N16" s="12"/>
    </row>
    <row r="17" spans="2:14" x14ac:dyDescent="0.25">
      <c r="B17" s="9">
        <v>0.44791666666666702</v>
      </c>
      <c r="C17" s="12"/>
      <c r="D17" s="12"/>
      <c r="E17" s="12"/>
      <c r="F17" s="12"/>
      <c r="G17" s="12"/>
      <c r="H17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7" s="12"/>
      <c r="J17" t="str">
        <f>IF(Tabela8J5678910111213141516[[#This Row],[EXAME]]&lt;&gt;"","Dra. Joizeanne","")</f>
        <v/>
      </c>
      <c r="K17" s="12"/>
      <c r="L17" s="12"/>
      <c r="M17" s="12"/>
      <c r="N17" s="12"/>
    </row>
    <row r="18" spans="2:14" x14ac:dyDescent="0.25">
      <c r="B18" s="8">
        <v>0.45833333333333298</v>
      </c>
      <c r="C18" s="12"/>
      <c r="D18" s="12"/>
      <c r="E18" s="12"/>
      <c r="F18" s="12"/>
      <c r="G18" s="12"/>
      <c r="H18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8" s="12"/>
      <c r="J18" t="str">
        <f>IF(Tabela8J5678910111213141516[[#This Row],[EXAME]]&lt;&gt;"","Dra. Joizeanne","")</f>
        <v/>
      </c>
      <c r="K18" s="12"/>
      <c r="L18" s="12"/>
      <c r="M18" s="12"/>
      <c r="N18" s="12"/>
    </row>
    <row r="19" spans="2:14" x14ac:dyDescent="0.25">
      <c r="B19" s="9">
        <v>0.46875</v>
      </c>
      <c r="C19" s="12"/>
      <c r="D19" s="12"/>
      <c r="E19" s="12"/>
      <c r="F19" s="12"/>
      <c r="G19" s="12"/>
      <c r="H19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19" s="12"/>
      <c r="J19" t="str">
        <f>IF(Tabela8J5678910111213141516[[#This Row],[EXAME]]&lt;&gt;"","Dra. Joizeanne","")</f>
        <v/>
      </c>
      <c r="K19" s="12"/>
      <c r="L19" s="12"/>
      <c r="M19" s="12"/>
      <c r="N19" s="12"/>
    </row>
    <row r="20" spans="2:14" x14ac:dyDescent="0.25">
      <c r="B20" s="8">
        <v>0.47916666666666702</v>
      </c>
      <c r="C20" s="12"/>
      <c r="D20" s="12"/>
      <c r="E20" s="12"/>
      <c r="F20" s="12"/>
      <c r="G20" s="12"/>
      <c r="H20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0" s="12"/>
      <c r="J20" t="str">
        <f>IF(Tabela8J5678910111213141516[[#This Row],[EXAME]]&lt;&gt;"","Dra. Joizeanne","")</f>
        <v/>
      </c>
      <c r="K20" s="12"/>
      <c r="L20" s="12"/>
      <c r="M20" s="12"/>
      <c r="N20" s="12"/>
    </row>
    <row r="21" spans="2:14" x14ac:dyDescent="0.25">
      <c r="B21" s="9">
        <v>0.48958333333333298</v>
      </c>
      <c r="C21" s="12"/>
      <c r="D21" s="12"/>
      <c r="E21" s="12"/>
      <c r="F21" s="12"/>
      <c r="G21" s="12"/>
      <c r="H21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1" s="12"/>
      <c r="J21" t="str">
        <f>IF(Tabela8J5678910111213141516[[#This Row],[EXAME]]&lt;&gt;"","Dra. Joizeanne","")</f>
        <v/>
      </c>
      <c r="K21" s="12"/>
      <c r="L21" s="12"/>
      <c r="M21" s="12"/>
      <c r="N21" s="12"/>
    </row>
    <row r="22" spans="2:14" x14ac:dyDescent="0.25">
      <c r="B22" s="8">
        <v>0.5</v>
      </c>
      <c r="C22" s="12"/>
      <c r="D22" s="12"/>
      <c r="E22" s="12"/>
      <c r="F22" s="12"/>
      <c r="G22" s="12"/>
      <c r="H22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2" s="12"/>
      <c r="J22" t="str">
        <f>IF(Tabela8J5678910111213141516[[#This Row],[EXAME]]&lt;&gt;"","Dra. Joizeanne","")</f>
        <v/>
      </c>
      <c r="K22" s="12"/>
      <c r="L22" s="12"/>
      <c r="M22" s="12"/>
      <c r="N22" s="12"/>
    </row>
    <row r="23" spans="2:14" x14ac:dyDescent="0.25">
      <c r="B23" s="9">
        <v>0.51041666666666696</v>
      </c>
      <c r="C23" s="12"/>
      <c r="D23" s="12"/>
      <c r="E23" s="12"/>
      <c r="F23" s="12"/>
      <c r="G23" s="12"/>
      <c r="H23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Preços'!E39,IF(AND(Tabela8J5678910111213141516[[#This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3" s="12"/>
      <c r="J23" t="str">
        <f>IF(Tabela8J5678910111213141516[[#This Row],[EXAME]]&lt;&gt;"","Dra. Joizeanne","")</f>
        <v/>
      </c>
      <c r="K23" s="12"/>
      <c r="L23" s="12"/>
      <c r="M23" s="12"/>
      <c r="N23" s="12"/>
    </row>
    <row r="24" spans="2:14" x14ac:dyDescent="0.25">
      <c r="B24" s="8">
        <v>0.52083333333333304</v>
      </c>
      <c r="C24" s="12"/>
      <c r="D24" s="12"/>
      <c r="E24" s="12"/>
      <c r="F24" s="12"/>
      <c r="G24" s="12"/>
      <c r="H24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4" s="12"/>
      <c r="J24" t="str">
        <f>IF(Tabela8J5678910111213141516[[#This Row],[EXAME]]&lt;&gt;"","Dra. Joizeanne","")</f>
        <v/>
      </c>
      <c r="K24" s="12"/>
      <c r="L24" s="12"/>
      <c r="M24" s="12"/>
      <c r="N24" s="12"/>
    </row>
    <row r="25" spans="2:14" x14ac:dyDescent="0.25">
      <c r="B25" s="9">
        <v>0.53125</v>
      </c>
      <c r="C25" s="12"/>
      <c r="D25" s="12"/>
      <c r="E25" s="12"/>
      <c r="F25" s="12"/>
      <c r="G25" s="12"/>
      <c r="H25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5" s="12"/>
      <c r="J25" t="str">
        <f>IF(Tabela8J5678910111213141516[[#This Row],[EXAME]]&lt;&gt;"","Dra. Joizeanne","")</f>
        <v/>
      </c>
      <c r="K25" s="12"/>
      <c r="L25" s="12"/>
      <c r="M25" s="12"/>
      <c r="N25" s="12"/>
    </row>
    <row r="26" spans="2:14" x14ac:dyDescent="0.25">
      <c r="B26" s="8">
        <v>0.54166666666666696</v>
      </c>
      <c r="C26" s="12"/>
      <c r="D26" s="12"/>
      <c r="E26" s="12"/>
      <c r="F26" s="12"/>
      <c r="G26" s="12"/>
      <c r="H26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6" s="12"/>
      <c r="J26" t="str">
        <f>IF(Tabela8J5678910111213141516[[#This Row],[EXAME]]&lt;&gt;"","Dra. Joizeanne","")</f>
        <v/>
      </c>
      <c r="K26" s="12"/>
      <c r="L26" s="12"/>
      <c r="M26" s="12"/>
      <c r="N26" s="12"/>
    </row>
    <row r="27" spans="2:14" x14ac:dyDescent="0.25">
      <c r="B27" s="9">
        <v>0.55208333333333304</v>
      </c>
      <c r="C27" s="12"/>
      <c r="D27" s="12"/>
      <c r="E27" s="12"/>
      <c r="F27" s="12"/>
      <c r="G27" s="12"/>
      <c r="H27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7" s="12"/>
      <c r="J27" t="str">
        <f>IF(Tabela8J5678910111213141516[[#This Row],[EXAME]]&lt;&gt;"","Dra. Joizeanne","")</f>
        <v/>
      </c>
      <c r="K27" s="12"/>
      <c r="L27" s="12"/>
      <c r="M27" s="12"/>
      <c r="N27" s="12"/>
    </row>
    <row r="28" spans="2:14" x14ac:dyDescent="0.25">
      <c r="B28" s="8">
        <v>0.5625</v>
      </c>
      <c r="C28" s="12"/>
      <c r="D28" s="12"/>
      <c r="E28" s="12"/>
      <c r="F28" s="12"/>
      <c r="G28" s="12"/>
      <c r="H28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8" s="12"/>
      <c r="J28" t="str">
        <f>IF(Tabela8J5678910111213141516[[#This Row],[EXAME]]&lt;&gt;"","Dra. Joizeanne","")</f>
        <v/>
      </c>
      <c r="K28" s="12"/>
      <c r="L28" s="12"/>
      <c r="M28" s="12"/>
      <c r="N28" s="12"/>
    </row>
    <row r="29" spans="2:14" x14ac:dyDescent="0.25">
      <c r="B29" s="9">
        <v>0.57291666666666696</v>
      </c>
      <c r="C29" s="12"/>
      <c r="D29" s="12"/>
      <c r="E29" s="12"/>
      <c r="F29" s="12"/>
      <c r="G29" s="12"/>
      <c r="H29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29" s="12"/>
      <c r="J29" t="str">
        <f>IF(Tabela8J5678910111213141516[[#This Row],[EXAME]]&lt;&gt;"","Dra. Joizeanne","")</f>
        <v/>
      </c>
      <c r="K29" s="12"/>
      <c r="L29" s="12"/>
      <c r="M29" s="12"/>
      <c r="N29" s="12"/>
    </row>
    <row r="30" spans="2:14" x14ac:dyDescent="0.25">
      <c r="B30" s="8">
        <v>0.58333333333333304</v>
      </c>
      <c r="C30" s="12"/>
      <c r="D30" s="12"/>
      <c r="E30" s="12"/>
      <c r="F30" s="12"/>
      <c r="G30" s="12"/>
      <c r="H30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0" s="12"/>
      <c r="J30" t="str">
        <f>IF(Tabela8J5678910111213141516[[#This Row],[EXAME]]&lt;&gt;"","Dra. Joizeanne","")</f>
        <v/>
      </c>
      <c r="K30" s="12"/>
      <c r="L30" s="12"/>
      <c r="M30" s="12"/>
      <c r="N30" s="12"/>
    </row>
    <row r="31" spans="2:14" x14ac:dyDescent="0.25">
      <c r="B31" s="9">
        <v>0.59375</v>
      </c>
      <c r="C31" s="12"/>
      <c r="D31" s="12"/>
      <c r="E31" s="12"/>
      <c r="F31" s="12"/>
      <c r="G31" s="12"/>
      <c r="H31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1" s="12"/>
      <c r="J31" t="str">
        <f>IF(Tabela8J5678910111213141516[[#This Row],[EXAME]]&lt;&gt;"","Dra. Joizeanne","")</f>
        <v/>
      </c>
      <c r="K31" s="12"/>
      <c r="L31" s="12"/>
      <c r="M31" s="12"/>
      <c r="N31" s="12"/>
    </row>
    <row r="32" spans="2:14" x14ac:dyDescent="0.25">
      <c r="B32" s="8">
        <v>0.60416666666666696</v>
      </c>
      <c r="C32" s="12"/>
      <c r="D32" s="12"/>
      <c r="E32" s="12"/>
      <c r="F32" s="12"/>
      <c r="G32" s="12"/>
      <c r="H32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2" s="12"/>
      <c r="J32" t="str">
        <f>IF(Tabela8J5678910111213141516[[#This Row],[EXAME]]&lt;&gt;"","Dra. Joizeanne","")</f>
        <v/>
      </c>
      <c r="K32" s="12"/>
      <c r="L32" s="12"/>
      <c r="M32" s="12"/>
      <c r="N32" s="12"/>
    </row>
    <row r="33" spans="2:14" x14ac:dyDescent="0.25">
      <c r="B33" s="9">
        <v>0.61458333333333304</v>
      </c>
      <c r="C33" s="12"/>
      <c r="D33" s="12"/>
      <c r="E33" s="12"/>
      <c r="F33" s="12"/>
      <c r="G33" s="12"/>
      <c r="H33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Preços'!E49,IF(AND(Tabela8J5678910111213141516[[#This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3" s="12"/>
      <c r="J33" t="str">
        <f>IF(Tabela8J5678910111213141516[[#This Row],[EXAME]]&lt;&gt;"","Dra. Joizeanne","")</f>
        <v/>
      </c>
      <c r="K33" s="12"/>
      <c r="L33" s="12"/>
      <c r="M33" s="12"/>
      <c r="N33" s="12"/>
    </row>
    <row r="34" spans="2:14" x14ac:dyDescent="0.25">
      <c r="B34" s="8">
        <v>0.625</v>
      </c>
      <c r="C34" s="12"/>
      <c r="D34" s="12"/>
      <c r="E34" s="12"/>
      <c r="F34" s="12"/>
      <c r="G34" s="12"/>
      <c r="H34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4" s="12"/>
      <c r="J34" t="str">
        <f>IF(Tabela8J5678910111213141516[[#This Row],[EXAME]]&lt;&gt;"","Dra. Joizeanne","")</f>
        <v/>
      </c>
      <c r="K34" s="12"/>
      <c r="L34" s="12"/>
      <c r="M34" s="12"/>
      <c r="N34" s="12"/>
    </row>
    <row r="35" spans="2:14" x14ac:dyDescent="0.25">
      <c r="B35" s="9">
        <v>0.63541666666666696</v>
      </c>
      <c r="C35" s="12"/>
      <c r="D35" s="12"/>
      <c r="E35" s="12"/>
      <c r="F35" s="12"/>
      <c r="G35" s="12"/>
      <c r="H35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5" s="12"/>
      <c r="J35" t="str">
        <f>IF(Tabela8J5678910111213141516[[#This Row],[EXAME]]&lt;&gt;"","Dra. Joizeanne","")</f>
        <v/>
      </c>
      <c r="K35" s="12"/>
      <c r="L35" s="12"/>
      <c r="M35" s="12"/>
      <c r="N35" s="12"/>
    </row>
    <row r="36" spans="2:14" x14ac:dyDescent="0.25">
      <c r="B36" s="8">
        <v>0.64583333333333404</v>
      </c>
      <c r="C36" s="12"/>
      <c r="D36" s="12"/>
      <c r="E36" s="12"/>
      <c r="F36" s="12"/>
      <c r="G36" s="12"/>
      <c r="H36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6" s="12"/>
      <c r="J36" t="str">
        <f>IF(Tabela8J5678910111213141516[[#This Row],[EXAME]]&lt;&gt;"","Dra. Joizeanne","")</f>
        <v/>
      </c>
      <c r="K36" s="12"/>
      <c r="L36" s="12"/>
      <c r="M36" s="12"/>
      <c r="N36" s="12"/>
    </row>
    <row r="37" spans="2:14" x14ac:dyDescent="0.25">
      <c r="B37" s="9">
        <v>0.65625</v>
      </c>
      <c r="C37" s="12"/>
      <c r="D37" s="12"/>
      <c r="E37" s="12"/>
      <c r="F37" s="12"/>
      <c r="G37" s="12"/>
      <c r="H37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Preços'!E53,IF(AND(Tabela8J5678910111213141516[[#This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7" s="12"/>
      <c r="J37" t="str">
        <f>IF(Tabela8J5678910111213141516[[#This Row],[EXAME]]&lt;&gt;"","Dra. Joizeanne","")</f>
        <v/>
      </c>
      <c r="K37" s="12"/>
      <c r="L37" s="12"/>
      <c r="M37" s="12"/>
      <c r="N37" s="12"/>
    </row>
    <row r="38" spans="2:14" x14ac:dyDescent="0.25">
      <c r="B38" s="8">
        <v>0.66666666666666696</v>
      </c>
      <c r="C38" s="12"/>
      <c r="D38" s="12"/>
      <c r="E38" s="12"/>
      <c r="F38" s="12"/>
      <c r="G38" s="12"/>
      <c r="H38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Preços'!E54,IF(AND(Tabela8J5678910111213141516[[#This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8" s="12"/>
      <c r="J38" t="str">
        <f>IF(Tabela8J5678910111213141516[[#This Row],[EXAME]]&lt;&gt;"","Dra. Joizeanne","")</f>
        <v/>
      </c>
      <c r="K38" s="12"/>
      <c r="L38" s="12"/>
      <c r="M38" s="12"/>
      <c r="N38" s="12"/>
    </row>
    <row r="39" spans="2:14" x14ac:dyDescent="0.25">
      <c r="B39" s="9">
        <v>0.67708333333333404</v>
      </c>
      <c r="C39" s="12"/>
      <c r="D39" s="12"/>
      <c r="E39" s="12"/>
      <c r="F39" s="12"/>
      <c r="G39" s="12"/>
      <c r="H39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Preços'!E55,IF(AND(Tabela8J5678910111213141516[[#This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39" s="12"/>
      <c r="J39" t="str">
        <f>IF(Tabela8J5678910111213141516[[#This Row],[EXAME]]&lt;&gt;"","Dra. Joizeanne","")</f>
        <v/>
      </c>
      <c r="K39" s="12"/>
      <c r="L39" s="12"/>
      <c r="M39" s="12"/>
      <c r="N39" s="12"/>
    </row>
    <row r="40" spans="2:14" x14ac:dyDescent="0.25">
      <c r="B40" s="8">
        <v>0.6875</v>
      </c>
      <c r="C40" s="12"/>
      <c r="D40" s="12"/>
      <c r="E40" s="12"/>
      <c r="F40" s="12"/>
      <c r="G40" s="12"/>
      <c r="H40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Preços'!E56,IF(AND(Tabela8J5678910111213141516[[#This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0" s="12"/>
      <c r="J40" t="str">
        <f>IF(Tabela8J5678910111213141516[[#This Row],[EXAME]]&lt;&gt;"","Dra. Joizeanne","")</f>
        <v/>
      </c>
      <c r="K40" s="12"/>
      <c r="L40" s="12"/>
      <c r="M40" s="12"/>
      <c r="N40" s="12"/>
    </row>
    <row r="41" spans="2:14" x14ac:dyDescent="0.25">
      <c r="B41" s="9">
        <v>0.69791666666666696</v>
      </c>
      <c r="C41" s="12"/>
      <c r="D41" s="12"/>
      <c r="E41" s="12"/>
      <c r="F41" s="12"/>
      <c r="G41" s="12"/>
      <c r="H41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Preços'!E57,IF(AND(Tabela8J5678910111213141516[[#This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1" s="12"/>
      <c r="J41" t="str">
        <f>IF(Tabela8J5678910111213141516[[#This Row],[EXAME]]&lt;&gt;"","Dra. Joizeanne","")</f>
        <v/>
      </c>
      <c r="K41" s="12"/>
      <c r="L41" s="12"/>
      <c r="M41" s="12"/>
      <c r="N41" s="12"/>
    </row>
    <row r="42" spans="2:14" x14ac:dyDescent="0.25">
      <c r="B42" s="8">
        <v>0.70833333333333404</v>
      </c>
      <c r="C42" s="12"/>
      <c r="D42" s="12"/>
      <c r="E42" s="12"/>
      <c r="F42" s="12"/>
      <c r="G42" s="12"/>
      <c r="H42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Preços'!E58,IF(AND(Tabela8J5678910111213141516[[#This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2" s="12"/>
      <c r="J42" t="str">
        <f>IF(Tabela8J5678910111213141516[[#This Row],[EXAME]]&lt;&gt;"","Dra. Joizeanne","")</f>
        <v/>
      </c>
      <c r="K42" s="12"/>
      <c r="L42" s="12"/>
      <c r="M42" s="12"/>
      <c r="N42" s="12"/>
    </row>
    <row r="43" spans="2:14" x14ac:dyDescent="0.25">
      <c r="B43" s="9">
        <v>0.71875</v>
      </c>
      <c r="C43" s="12"/>
      <c r="D43" s="12"/>
      <c r="E43" s="12"/>
      <c r="F43" s="12"/>
      <c r="G43" s="12"/>
      <c r="H43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Preços'!E59,IF(AND(Tabela8J5678910111213141516[[#This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3" s="12"/>
      <c r="J43" t="str">
        <f>IF(Tabela8J5678910111213141516[[#This Row],[EXAME]]&lt;&gt;"","Dra. Joizeanne","")</f>
        <v/>
      </c>
      <c r="K43" s="12"/>
      <c r="L43" s="12"/>
      <c r="M43" s="12"/>
      <c r="N43" s="12"/>
    </row>
    <row r="44" spans="2:14" x14ac:dyDescent="0.25">
      <c r="B44" s="8">
        <v>0.72916666666666696</v>
      </c>
      <c r="C44" s="12"/>
      <c r="D44" s="12"/>
      <c r="E44" s="12"/>
      <c r="F44" s="12"/>
      <c r="G44" s="12"/>
      <c r="H44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Preços'!E60,IF(AND(Tabela8J5678910111213141516[[#This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4" s="12"/>
      <c r="J44" t="str">
        <f>IF(Tabela8J5678910111213141516[[#This Row],[EXAME]]&lt;&gt;"","Dra. Joizeanne","")</f>
        <v/>
      </c>
      <c r="K44" s="12"/>
      <c r="L44" s="12"/>
      <c r="M44" s="12"/>
      <c r="N44" s="12"/>
    </row>
    <row r="45" spans="2:14" x14ac:dyDescent="0.25">
      <c r="B45" s="9">
        <v>0.73958333333333404</v>
      </c>
      <c r="C45" s="12"/>
      <c r="D45" s="12"/>
      <c r="E45" s="12"/>
      <c r="F45" s="12"/>
      <c r="G45" s="12"/>
      <c r="H45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Preços'!E61,IF(AND(Tabela8J5678910111213141516[[#This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5" s="12"/>
      <c r="J45" t="str">
        <f>IF(Tabela8J5678910111213141516[[#This Row],[EXAME]]&lt;&gt;"","Dra. Joizeanne","")</f>
        <v/>
      </c>
      <c r="K45" s="12"/>
      <c r="L45" s="12"/>
      <c r="M45" s="12"/>
      <c r="N45" s="12"/>
    </row>
    <row r="46" spans="2:14" x14ac:dyDescent="0.25">
      <c r="B46" s="8">
        <v>0.75</v>
      </c>
      <c r="C46" s="12"/>
      <c r="D46" s="12"/>
      <c r="E46" s="12"/>
      <c r="F46" s="12"/>
      <c r="G46" s="12"/>
      <c r="H46" s="32" t="str">
        <f>IF(AND(Tabela8J5678910111213141516[[#This Row],[EXAME]]="US DE MAMAS E AXILAS",Tabela8J5678910111213141516[[#This Row],[CONVÊNIO]]="PARTICULAR"),'Tabela de Preços'!$C$21,IF(AND(Tabela8J5678910111213141516[[#This Row],[EXAME]]="US DE MAMAS E AXILAS",Tabela8J5678910111213141516[[#This Row],[CONVÊNIO]]="AMOR SAÚDE"),'Tabela de Preços'!$E$21,IF(AND(Tabela8J5678910111213141516[[#This Row],[EXAME]]="PAAF DE MAMAS",Tabela8J5678910111213141516[[#This Row],[CONVÊNIO]]="PARTICULAR"),'Tabela de Preços'!$C$22,IF(AND(Tabela8J5678910111213141516[[#This Row],[EXAME]]="PAAF DE MAMAS",Tabela8J5678910111213141516[[#This Row],[CONVÊNIO]]="SUS"),'Tabela de Preços'!E62,IF(AND(Tabela8J5678910111213141516[[#This Row],[EXAME]]="CORE BIOPSY",Tabela8J5678910111213141516[[#This Row],[CONVÊNIO]]="PARTICULAR"),'Tabela de Preços'!$C$23,IF(AND(Tabela8J5678910111213141516[[#This Row],[EXAME]]="CORE BIOPSY",Tabela8J5678910111213141516[[#This Row],[CONVÊNIO]]="SUS"),'Tabela de Preços'!$E$23,IF(AND(Tabela8J5678910111213141516[[#This Row],[EXAME]]="US DE MAMAS",Tabela8J5678910111213141516[[#This Row],[CONVÊNIO]]="TOPSAÚDE"),'Tabela de Preços'!$E$24,IF(AND(Tabela8J5678910111213141516[[#This Row],[EXAME]]="US DE AXILAS",Tabela8J5678910111213141516[[#This Row],[CONVÊNIO]]="TOPSAÚDE"),'Tabela de Preços'!$E$25,IF(AND(Tabela8J5678910111213141516[[#This Row],[EXAME]]="US DE MAMAS E AXILAS",Tabela8J5678910111213141516[[#This Row],[CONVÊNIO]]="PAX"),'Tabela de Preços'!$E$26,"")))))))))</f>
        <v/>
      </c>
      <c r="I46" s="12"/>
      <c r="J46" t="str">
        <f>IF(Tabela8J5678910111213141516[[#This Row],[EXAME]]&lt;&gt;"","Dra. Joizeanne","")</f>
        <v/>
      </c>
      <c r="K46" s="12"/>
      <c r="L46" s="12"/>
      <c r="M46" s="12"/>
      <c r="N46" s="12"/>
    </row>
    <row r="47" spans="2:14" x14ac:dyDescent="0.25">
      <c r="C47">
        <f>SUBTOTAL(103,Tabela8J5678910111213141516[NOME])</f>
        <v>0</v>
      </c>
      <c r="H47" s="35"/>
    </row>
  </sheetData>
  <sheetProtection sheet="1" objects="1" scenarios="1" sort="0" autoFilter="0"/>
  <conditionalFormatting sqref="L6:M46">
    <cfRule type="containsText" dxfId="492" priority="1" operator="containsText" text="Não confirmado">
      <formula>NOT(ISERROR(SEARCH("Não confirmado",L6)))</formula>
    </cfRule>
    <cfRule type="containsText" dxfId="491" priority="2" operator="containsText" text="Confirmado">
      <formula>NOT(ISERROR(SEARCH("Confirmado",L6)))</formula>
    </cfRule>
  </conditionalFormatting>
  <dataValidations count="5">
    <dataValidation type="list" allowBlank="1" showInputMessage="1" showErrorMessage="1" sqref="L6:L46" xr:uid="{00000000-0002-0000-0900-000000000000}">
      <formula1>"Confirmado, Não confirmado"</formula1>
    </dataValidation>
    <dataValidation type="list" allowBlank="1" showInputMessage="1" showErrorMessage="1" sqref="N6:N44" xr:uid="{00000000-0002-0000-0900-000001000000}">
      <formula1>"Sim"</formula1>
    </dataValidation>
    <dataValidation type="list" allowBlank="1" showInputMessage="1" showErrorMessage="1" sqref="M6:M46" xr:uid="{00000000-0002-0000-0900-000003000000}">
      <formula1>"Sim, Não"</formula1>
    </dataValidation>
    <dataValidation type="list" allowBlank="1" showInputMessage="1" showErrorMessage="1" sqref="I6:I46" xr:uid="{DC9E7E50-EA7D-4F04-96B4-EF574FDB6EBD}">
      <formula1>"PAGO"</formula1>
    </dataValidation>
    <dataValidation type="list" allowBlank="1" showInputMessage="1" showErrorMessage="1" sqref="F6:F46" xr:uid="{6F5C1D65-5684-40A7-B25D-B53F7D1E77C7}">
      <formula1>"UNIMED, PARTICULAR, FUSEX, AMOR SAÚDE, SUS, CORTESIA,TOPSAÚDE,PAX,"</formula1>
    </dataValidation>
  </dataValidations>
  <pageMargins left="0.511811024" right="0.511811024" top="0.78740157499999996" bottom="0.78740157499999996" header="0.31496062000000002" footer="0.31496062000000002"/>
  <pageSetup paperSize="9" fitToHeight="0" orientation="landscape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0E27D2-E5C0-4130-A1E5-80FE87A138F5}">
          <x14:formula1>
            <xm:f>'Tabela de Preços'!$B$21:$B$25</xm:f>
          </x14:formula1>
          <xm:sqref>E6:E46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44</vt:i4>
      </vt:variant>
      <vt:variant>
        <vt:lpstr>Intervalos Nomeados</vt:lpstr>
      </vt:variant>
      <vt:variant>
        <vt:i4>1</vt:i4>
      </vt:variant>
    </vt:vector>
  </HeadingPairs>
  <TitlesOfParts>
    <vt:vector size="45" baseType="lpstr">
      <vt:lpstr>Calendario</vt:lpstr>
      <vt:lpstr>3J</vt:lpstr>
      <vt:lpstr>4J</vt:lpstr>
      <vt:lpstr>5J</vt:lpstr>
      <vt:lpstr>6J</vt:lpstr>
      <vt:lpstr>7J</vt:lpstr>
      <vt:lpstr>10J</vt:lpstr>
      <vt:lpstr>11J</vt:lpstr>
      <vt:lpstr>12J</vt:lpstr>
      <vt:lpstr>13J</vt:lpstr>
      <vt:lpstr>14J</vt:lpstr>
      <vt:lpstr>17J</vt:lpstr>
      <vt:lpstr>18J</vt:lpstr>
      <vt:lpstr>19J</vt:lpstr>
      <vt:lpstr>20J</vt:lpstr>
      <vt:lpstr>21J</vt:lpstr>
      <vt:lpstr>24J</vt:lpstr>
      <vt:lpstr>25J</vt:lpstr>
      <vt:lpstr>26J</vt:lpstr>
      <vt:lpstr>27J</vt:lpstr>
      <vt:lpstr>28J</vt:lpstr>
      <vt:lpstr>31J</vt:lpstr>
      <vt:lpstr>3I</vt:lpstr>
      <vt:lpstr>4I</vt:lpstr>
      <vt:lpstr>5I</vt:lpstr>
      <vt:lpstr>6I</vt:lpstr>
      <vt:lpstr>7I</vt:lpstr>
      <vt:lpstr>10I</vt:lpstr>
      <vt:lpstr>11I</vt:lpstr>
      <vt:lpstr>12I</vt:lpstr>
      <vt:lpstr>13I</vt:lpstr>
      <vt:lpstr>14I</vt:lpstr>
      <vt:lpstr>17I</vt:lpstr>
      <vt:lpstr>18I</vt:lpstr>
      <vt:lpstr>19I</vt:lpstr>
      <vt:lpstr>20I</vt:lpstr>
      <vt:lpstr>21I</vt:lpstr>
      <vt:lpstr>24I</vt:lpstr>
      <vt:lpstr>25I</vt:lpstr>
      <vt:lpstr>26I</vt:lpstr>
      <vt:lpstr>27I</vt:lpstr>
      <vt:lpstr>28I</vt:lpstr>
      <vt:lpstr>31I</vt:lpstr>
      <vt:lpstr>Tabela de Preços</vt:lpstr>
      <vt:lpstr>Calendario!calendario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vitor laete</dc:creator>
  <cp:keywords/>
  <dc:description/>
  <cp:lastModifiedBy>pc</cp:lastModifiedBy>
  <cp:revision/>
  <cp:lastPrinted>2023-06-27T15:44:05Z</cp:lastPrinted>
  <dcterms:created xsi:type="dcterms:W3CDTF">2015-06-05T18:19:34Z</dcterms:created>
  <dcterms:modified xsi:type="dcterms:W3CDTF">2023-06-28T12:44:02Z</dcterms:modified>
  <cp:category/>
  <cp:contentStatus/>
</cp:coreProperties>
</file>