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drawings/drawing16.xml" ContentType="application/vnd.openxmlformats-officedocument.drawing+xml"/>
  <Override PartName="/xl/tables/table15.xml" ContentType="application/vnd.openxmlformats-officedocument.spreadsheetml.table+xml"/>
  <Override PartName="/xl/drawings/drawing17.xml" ContentType="application/vnd.openxmlformats-officedocument.drawing+xml"/>
  <Override PartName="/xl/tables/table16.xml" ContentType="application/vnd.openxmlformats-officedocument.spreadsheetml.table+xml"/>
  <Override PartName="/xl/drawings/drawing18.xml" ContentType="application/vnd.openxmlformats-officedocument.drawing+xml"/>
  <Override PartName="/xl/tables/table17.xml" ContentType="application/vnd.openxmlformats-officedocument.spreadsheetml.table+xml"/>
  <Override PartName="/xl/drawings/drawing19.xml" ContentType="application/vnd.openxmlformats-officedocument.drawing+xml"/>
  <Override PartName="/xl/tables/table18.xml" ContentType="application/vnd.openxmlformats-officedocument.spreadsheetml.table+xml"/>
  <Override PartName="/xl/drawings/drawing20.xml" ContentType="application/vnd.openxmlformats-officedocument.drawing+xml"/>
  <Override PartName="/xl/tables/table19.xml" ContentType="application/vnd.openxmlformats-officedocument.spreadsheetml.table+xml"/>
  <Override PartName="/xl/drawings/drawing21.xml" ContentType="application/vnd.openxmlformats-officedocument.drawing+xml"/>
  <Override PartName="/xl/tables/table20.xml" ContentType="application/vnd.openxmlformats-officedocument.spreadsheetml.table+xml"/>
  <Override PartName="/xl/drawings/drawing22.xml" ContentType="application/vnd.openxmlformats-officedocument.drawing+xml"/>
  <Override PartName="/xl/tables/table21.xml" ContentType="application/vnd.openxmlformats-officedocument.spreadsheetml.table+xml"/>
  <Override PartName="/xl/drawings/drawing23.xml" ContentType="application/vnd.openxmlformats-officedocument.drawing+xml"/>
  <Override PartName="/xl/tables/table22.xml" ContentType="application/vnd.openxmlformats-officedocument.spreadsheetml.table+xml"/>
  <Override PartName="/xl/drawings/drawing24.xml" ContentType="application/vnd.openxmlformats-officedocument.drawing+xml"/>
  <Override PartName="/xl/tables/table23.xml" ContentType="application/vnd.openxmlformats-officedocument.spreadsheetml.table+xml"/>
  <Override PartName="/xl/drawings/drawing25.xml" ContentType="application/vnd.openxmlformats-officedocument.drawing+xml"/>
  <Override PartName="/xl/tables/table24.xml" ContentType="application/vnd.openxmlformats-officedocument.spreadsheetml.table+xml"/>
  <Override PartName="/xl/drawings/drawing26.xml" ContentType="application/vnd.openxmlformats-officedocument.drawing+xml"/>
  <Override PartName="/xl/tables/table25.xml" ContentType="application/vnd.openxmlformats-officedocument.spreadsheetml.table+xml"/>
  <Override PartName="/xl/drawings/drawing27.xml" ContentType="application/vnd.openxmlformats-officedocument.drawing+xml"/>
  <Override PartName="/xl/tables/table26.xml" ContentType="application/vnd.openxmlformats-officedocument.spreadsheetml.table+xml"/>
  <Override PartName="/xl/drawings/drawing28.xml" ContentType="application/vnd.openxmlformats-officedocument.drawing+xml"/>
  <Override PartName="/xl/tables/table27.xml" ContentType="application/vnd.openxmlformats-officedocument.spreadsheetml.table+xml"/>
  <Override PartName="/xl/drawings/drawing29.xml" ContentType="application/vnd.openxmlformats-officedocument.drawing+xml"/>
  <Override PartName="/xl/tables/table28.xml" ContentType="application/vnd.openxmlformats-officedocument.spreadsheetml.table+xml"/>
  <Override PartName="/xl/drawings/drawing30.xml" ContentType="application/vnd.openxmlformats-officedocument.drawing+xml"/>
  <Override PartName="/xl/tables/table29.xml" ContentType="application/vnd.openxmlformats-officedocument.spreadsheetml.table+xml"/>
  <Override PartName="/xl/drawings/drawing31.xml" ContentType="application/vnd.openxmlformats-officedocument.drawing+xml"/>
  <Override PartName="/xl/tables/table30.xml" ContentType="application/vnd.openxmlformats-officedocument.spreadsheetml.table+xml"/>
  <Override PartName="/xl/drawings/drawing32.xml" ContentType="application/vnd.openxmlformats-officedocument.drawing+xml"/>
  <Override PartName="/xl/tables/table31.xml" ContentType="application/vnd.openxmlformats-officedocument.spreadsheetml.table+xml"/>
  <Override PartName="/xl/drawings/drawing33.xml" ContentType="application/vnd.openxmlformats-officedocument.drawing+xml"/>
  <Override PartName="/xl/tables/table32.xml" ContentType="application/vnd.openxmlformats-officedocument.spreadsheetml.table+xml"/>
  <Override PartName="/xl/drawings/drawing34.xml" ContentType="application/vnd.openxmlformats-officedocument.drawing+xml"/>
  <Override PartName="/xl/tables/table33.xml" ContentType="application/vnd.openxmlformats-officedocument.spreadsheetml.table+xml"/>
  <Override PartName="/xl/drawings/drawing35.xml" ContentType="application/vnd.openxmlformats-officedocument.drawing+xml"/>
  <Override PartName="/xl/tables/table34.xml" ContentType="application/vnd.openxmlformats-officedocument.spreadsheetml.table+xml"/>
  <Override PartName="/xl/drawings/drawing36.xml" ContentType="application/vnd.openxmlformats-officedocument.drawing+xml"/>
  <Override PartName="/xl/tables/table35.xml" ContentType="application/vnd.openxmlformats-officedocument.spreadsheetml.table+xml"/>
  <Override PartName="/xl/drawings/drawing37.xml" ContentType="application/vnd.openxmlformats-officedocument.drawing+xml"/>
  <Override PartName="/xl/tables/table36.xml" ContentType="application/vnd.openxmlformats-officedocument.spreadsheetml.table+xml"/>
  <Override PartName="/xl/drawings/drawing38.xml" ContentType="application/vnd.openxmlformats-officedocument.drawing+xml"/>
  <Override PartName="/xl/tables/table37.xml" ContentType="application/vnd.openxmlformats-officedocument.spreadsheetml.table+xml"/>
  <Override PartName="/xl/drawings/drawing39.xml" ContentType="application/vnd.openxmlformats-officedocument.drawing+xml"/>
  <Override PartName="/xl/tables/table38.xml" ContentType="application/vnd.openxmlformats-officedocument.spreadsheetml.table+xml"/>
  <Override PartName="/xl/drawings/drawing40.xml" ContentType="application/vnd.openxmlformats-officedocument.drawing+xml"/>
  <Override PartName="/xl/tables/table39.xml" ContentType="application/vnd.openxmlformats-officedocument.spreadsheetml.table+xml"/>
  <Override PartName="/xl/drawings/drawing41.xml" ContentType="application/vnd.openxmlformats-officedocument.drawing+xml"/>
  <Override PartName="/xl/tables/table40.xml" ContentType="application/vnd.openxmlformats-officedocument.spreadsheetml.table+xml"/>
  <Override PartName="/xl/drawings/drawing42.xml" ContentType="application/vnd.openxmlformats-officedocument.drawing+xml"/>
  <Override PartName="/xl/tables/table41.xml" ContentType="application/vnd.openxmlformats-officedocument.spreadsheetml.table+xml"/>
  <Override PartName="/xl/drawings/drawing43.xml" ContentType="application/vnd.openxmlformats-officedocument.drawing+xml"/>
  <Override PartName="/xl/tables/table42.xml" ContentType="application/vnd.openxmlformats-officedocument.spreadsheetml.table+xml"/>
  <Override PartName="/xl/drawings/drawing44.xml" ContentType="application/vnd.openxmlformats-officedocument.drawing+xml"/>
  <Override PartName="/xl/tables/table43.xml" ContentType="application/vnd.openxmlformats-officedocument.spreadsheetml.table+xml"/>
  <Override PartName="/xl/drawings/drawing45.xml" ContentType="application/vnd.openxmlformats-officedocument.drawing+xml"/>
  <Override PartName="/xl/tables/table44.xml" ContentType="application/vnd.openxmlformats-officedocument.spreadsheetml.table+xml"/>
  <Override PartName="/xl/drawings/drawing46.xml" ContentType="application/vnd.openxmlformats-officedocument.drawing+xml"/>
  <Override PartName="/xl/tables/table45.xml" ContentType="application/vnd.openxmlformats-officedocument.spreadsheetml.table+xml"/>
  <Override PartName="/xl/drawings/drawing47.xml" ContentType="application/vnd.openxmlformats-officedocument.drawing+xml"/>
  <Override PartName="/xl/tables/table46.xml" ContentType="application/vnd.openxmlformats-officedocument.spreadsheetml.table+xml"/>
  <Override PartName="/xl/drawings/drawing48.xml" ContentType="application/vnd.openxmlformats-officedocument.drawing+xml"/>
  <Override PartName="/xl/tables/table47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A:\MAC\Vitor\agendas\"/>
    </mc:Choice>
  </mc:AlternateContent>
  <xr:revisionPtr revIDLastSave="838" documentId="13_ncr:1_{7EFF1C7B-4483-4845-A5AD-FAD9EEC38D0B}" xr6:coauthVersionLast="47" xr6:coauthVersionMax="47" xr10:uidLastSave="{5EC53C0D-8AC0-4602-8E4C-AAC43C94238B}"/>
  <bookViews>
    <workbookView xWindow="-120" yWindow="-120" windowWidth="20730" windowHeight="11160" firstSheet="6" activeTab="30" xr2:uid="{00000000-000D-0000-FFFF-FFFF00000000}"/>
  </bookViews>
  <sheets>
    <sheet name="Calendario" sheetId="1" r:id="rId1"/>
    <sheet name="3J" sheetId="71" r:id="rId2"/>
    <sheet name="1J" sheetId="69" r:id="rId3"/>
    <sheet name="2J" sheetId="70" r:id="rId4"/>
    <sheet name="6J" sheetId="72" r:id="rId5"/>
    <sheet name="7J" sheetId="73" r:id="rId6"/>
    <sheet name="8J" sheetId="35" r:id="rId7"/>
    <sheet name="9J" sheetId="37" r:id="rId8"/>
    <sheet name="10J" sheetId="45" r:id="rId9"/>
    <sheet name="13J" sheetId="46" r:id="rId10"/>
    <sheet name="14J" sheetId="47" r:id="rId11"/>
    <sheet name="15J" sheetId="36" r:id="rId12"/>
    <sheet name="16J" sheetId="48" r:id="rId13"/>
    <sheet name="17J" sheetId="49" r:id="rId14"/>
    <sheet name="20J" sheetId="50" r:id="rId15"/>
    <sheet name="21J" sheetId="66" r:id="rId16"/>
    <sheet name="22J" sheetId="38" r:id="rId17"/>
    <sheet name="23J" sheetId="39" r:id="rId18"/>
    <sheet name="24J" sheetId="40" r:id="rId19"/>
    <sheet name="27J" sheetId="41" r:id="rId20"/>
    <sheet name="28J" sheetId="42" r:id="rId21"/>
    <sheet name="29J" sheetId="82" r:id="rId22"/>
    <sheet name="31J" sheetId="84" r:id="rId23"/>
    <sheet name="30J" sheetId="83" r:id="rId24"/>
    <sheet name="1I" sheetId="76" r:id="rId25"/>
    <sheet name="3I" sheetId="78" r:id="rId26"/>
    <sheet name="Sheet1" sheetId="88" r:id="rId27"/>
    <sheet name="2I" sheetId="77" r:id="rId28"/>
    <sheet name="6I" sheetId="79" r:id="rId29"/>
    <sheet name="7I" sheetId="80" r:id="rId30"/>
    <sheet name="8I" sheetId="51" r:id="rId31"/>
    <sheet name="9I" sheetId="52" r:id="rId32"/>
    <sheet name="10I" sheetId="53" r:id="rId33"/>
    <sheet name="13I" sheetId="54" r:id="rId34"/>
    <sheet name="14I" sheetId="55" r:id="rId35"/>
    <sheet name="15I" sheetId="56" r:id="rId36"/>
    <sheet name="16I" sheetId="57" r:id="rId37"/>
    <sheet name="17I" sheetId="58" r:id="rId38"/>
    <sheet name="20I" sheetId="59" r:id="rId39"/>
    <sheet name="21I" sheetId="60" r:id="rId40"/>
    <sheet name="22I" sheetId="61" r:id="rId41"/>
    <sheet name="23I" sheetId="62" r:id="rId42"/>
    <sheet name="24I" sheetId="63" r:id="rId43"/>
    <sheet name="27I" sheetId="64" r:id="rId44"/>
    <sheet name="28I" sheetId="65" r:id="rId45"/>
    <sheet name="29I" sheetId="85" r:id="rId46"/>
    <sheet name="30I" sheetId="86" r:id="rId47"/>
    <sheet name="31I" sheetId="87" r:id="rId48"/>
    <sheet name="Tabela de Preços" sheetId="33" state="hidden" r:id="rId49"/>
  </sheets>
  <definedNames>
    <definedName name="_xlnm._FilterDatabase" localSheetId="32" hidden="1">'10I'!$C$5:$M$5</definedName>
    <definedName name="_xlnm._FilterDatabase" localSheetId="8" hidden="1">'10J'!$C$5:$M$5</definedName>
    <definedName name="_xlnm._FilterDatabase" localSheetId="33" hidden="1">'13I'!$C$5:$M$5</definedName>
    <definedName name="_xlnm._FilterDatabase" localSheetId="9" hidden="1">'13J'!$C$5:$M$5</definedName>
    <definedName name="_xlnm._FilterDatabase" localSheetId="34" hidden="1">'14I'!$C$5:$M$5</definedName>
    <definedName name="_xlnm._FilterDatabase" localSheetId="10" hidden="1">'14J'!$C$5:$M$5</definedName>
    <definedName name="_xlnm._FilterDatabase" localSheetId="35" hidden="1">'15I'!$C$5:$M$5</definedName>
    <definedName name="_xlnm._FilterDatabase" localSheetId="11" hidden="1">'15J'!$C$5:$M$5</definedName>
    <definedName name="_xlnm._FilterDatabase" localSheetId="36" hidden="1">'16I'!$C$5:$M$5</definedName>
    <definedName name="_xlnm._FilterDatabase" localSheetId="12" hidden="1">'16J'!$C$5:$M$5</definedName>
    <definedName name="_xlnm._FilterDatabase" localSheetId="37" hidden="1">'17I'!$C$5:$M$5</definedName>
    <definedName name="_xlnm._FilterDatabase" localSheetId="13" hidden="1">'17J'!$C$5:$M$5</definedName>
    <definedName name="_xlnm._FilterDatabase" localSheetId="24" hidden="1">'1I'!$C$5:$M$5</definedName>
    <definedName name="_xlnm._FilterDatabase" localSheetId="2" hidden="1">'1J'!$C$5:$M$5</definedName>
    <definedName name="_xlnm._FilterDatabase" localSheetId="38" hidden="1">'20I'!$C$5:$M$5</definedName>
    <definedName name="_xlnm._FilterDatabase" localSheetId="14" hidden="1">'20J'!$C$5:$M$5</definedName>
    <definedName name="_xlnm._FilterDatabase" localSheetId="39" hidden="1">'21I'!$C$5:$M$5</definedName>
    <definedName name="_xlnm._FilterDatabase" localSheetId="15" hidden="1">'21J'!$C$5:$M$5</definedName>
    <definedName name="_xlnm._FilterDatabase" localSheetId="40" hidden="1">'22I'!$C$5:$M$5</definedName>
    <definedName name="_xlnm._FilterDatabase" localSheetId="16" hidden="1">'22J'!$C$5:$M$5</definedName>
    <definedName name="_xlnm._FilterDatabase" localSheetId="41" hidden="1">'23I'!$C$5:$M$5</definedName>
    <definedName name="_xlnm._FilterDatabase" localSheetId="17" hidden="1">'23J'!$C$5:$M$5</definedName>
    <definedName name="_xlnm._FilterDatabase" localSheetId="42" hidden="1">'24I'!$C$5:$M$5</definedName>
    <definedName name="_xlnm._FilterDatabase" localSheetId="18" hidden="1">'24J'!$C$5:$M$5</definedName>
    <definedName name="_xlnm._FilterDatabase" localSheetId="43" hidden="1">'27I'!$C$5:$M$5</definedName>
    <definedName name="_xlnm._FilterDatabase" localSheetId="19" hidden="1">'27J'!$C$5:$M$5</definedName>
    <definedName name="_xlnm._FilterDatabase" localSheetId="44" hidden="1">'28I'!$C$5:$M$5</definedName>
    <definedName name="_xlnm._FilterDatabase" localSheetId="20" hidden="1">'28J'!$C$5:$M$5</definedName>
    <definedName name="_xlnm._FilterDatabase" localSheetId="45" hidden="1">'29I'!$C$5:$M$5</definedName>
    <definedName name="_xlnm._FilterDatabase" localSheetId="21" hidden="1">'29J'!$C$5:$M$5</definedName>
    <definedName name="_xlnm._FilterDatabase" localSheetId="27" hidden="1">'2I'!$C$5:$M$5</definedName>
    <definedName name="_xlnm._FilterDatabase" localSheetId="3" hidden="1">'2J'!$C$5:$M$5</definedName>
    <definedName name="_xlnm._FilterDatabase" localSheetId="46" hidden="1">'30I'!$C$5:$M$5</definedName>
    <definedName name="_xlnm._FilterDatabase" localSheetId="23" hidden="1">'30J'!$C$5:$M$5</definedName>
    <definedName name="_xlnm._FilterDatabase" localSheetId="47" hidden="1">'31I'!$C$5:$M$5</definedName>
    <definedName name="_xlnm._FilterDatabase" localSheetId="22" hidden="1">'31J'!$C$5:$M$5</definedName>
    <definedName name="_xlnm._FilterDatabase" localSheetId="25" hidden="1">'3I'!$C$5:$M$5</definedName>
    <definedName name="_xlnm._FilterDatabase" localSheetId="1" hidden="1">'3J'!$C$5:$M$5</definedName>
    <definedName name="_xlnm._FilterDatabase" localSheetId="28" hidden="1">'6I'!$C$5:$M$5</definedName>
    <definedName name="_xlnm._FilterDatabase" localSheetId="4" hidden="1">'6J'!$C$5:$M$5</definedName>
    <definedName name="_xlnm._FilterDatabase" localSheetId="29" hidden="1">'7I'!$C$5:$M$5</definedName>
    <definedName name="_xlnm._FilterDatabase" localSheetId="5" hidden="1">'7J'!$C$5:$M$5</definedName>
    <definedName name="_xlnm._FilterDatabase" localSheetId="30" hidden="1">'8I'!$C$5:$M$5</definedName>
    <definedName name="_xlnm._FilterDatabase" localSheetId="6" hidden="1">'8J'!$C$5:$M$5</definedName>
    <definedName name="_xlnm._FilterDatabase" localSheetId="31" hidden="1">'9I'!$C$5:$M$5</definedName>
    <definedName name="_xlnm._FilterDatabase" localSheetId="7" hidden="1">'9J'!$C$5:$M$5</definedName>
    <definedName name="calendario" localSheetId="0">Calendario!$A$1:$P$34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87" l="1"/>
  <c r="I46" i="87"/>
  <c r="H46" i="87"/>
  <c r="I45" i="87"/>
  <c r="H45" i="87"/>
  <c r="I44" i="87"/>
  <c r="H44" i="87"/>
  <c r="I43" i="87"/>
  <c r="H43" i="87"/>
  <c r="I42" i="87"/>
  <c r="H42" i="87"/>
  <c r="I41" i="87"/>
  <c r="H41" i="87"/>
  <c r="I40" i="87"/>
  <c r="H40" i="87"/>
  <c r="I39" i="87"/>
  <c r="H39" i="87"/>
  <c r="I38" i="87"/>
  <c r="H38" i="87"/>
  <c r="I37" i="87"/>
  <c r="H37" i="87"/>
  <c r="I36" i="87"/>
  <c r="H36" i="87"/>
  <c r="I35" i="87"/>
  <c r="H35" i="87"/>
  <c r="I34" i="87"/>
  <c r="H34" i="87"/>
  <c r="I33" i="87"/>
  <c r="H33" i="87"/>
  <c r="I32" i="87"/>
  <c r="H32" i="87"/>
  <c r="I31" i="87"/>
  <c r="H31" i="87"/>
  <c r="I30" i="87"/>
  <c r="H30" i="87"/>
  <c r="I29" i="87"/>
  <c r="H29" i="87"/>
  <c r="I28" i="87"/>
  <c r="H28" i="87"/>
  <c r="I27" i="87"/>
  <c r="H27" i="87"/>
  <c r="I26" i="87"/>
  <c r="H26" i="87"/>
  <c r="I25" i="87"/>
  <c r="H25" i="87"/>
  <c r="I24" i="87"/>
  <c r="H24" i="87"/>
  <c r="I23" i="87"/>
  <c r="H23" i="87"/>
  <c r="I22" i="87"/>
  <c r="H22" i="87"/>
  <c r="I21" i="87"/>
  <c r="H21" i="87"/>
  <c r="I20" i="87"/>
  <c r="H20" i="87"/>
  <c r="I19" i="87"/>
  <c r="H19" i="87"/>
  <c r="I18" i="87"/>
  <c r="H18" i="87"/>
  <c r="I17" i="87"/>
  <c r="H17" i="87"/>
  <c r="I16" i="87"/>
  <c r="H16" i="87"/>
  <c r="I15" i="87"/>
  <c r="H15" i="87"/>
  <c r="I14" i="87"/>
  <c r="H14" i="87"/>
  <c r="I13" i="87"/>
  <c r="H13" i="87"/>
  <c r="I12" i="87"/>
  <c r="H12" i="87"/>
  <c r="I11" i="87"/>
  <c r="H11" i="87"/>
  <c r="I10" i="87"/>
  <c r="H10" i="87"/>
  <c r="I9" i="87"/>
  <c r="H9" i="87"/>
  <c r="I8" i="87"/>
  <c r="H8" i="87"/>
  <c r="I7" i="87"/>
  <c r="H7" i="87"/>
  <c r="I6" i="87"/>
  <c r="H6" i="87"/>
  <c r="G2" i="87"/>
  <c r="H2" i="87" s="1"/>
  <c r="F2" i="87"/>
  <c r="C47" i="86"/>
  <c r="I46" i="86"/>
  <c r="H46" i="86"/>
  <c r="I45" i="86"/>
  <c r="H45" i="86"/>
  <c r="I44" i="86"/>
  <c r="H44" i="86"/>
  <c r="I43" i="86"/>
  <c r="H43" i="86"/>
  <c r="I42" i="86"/>
  <c r="H42" i="86"/>
  <c r="I41" i="86"/>
  <c r="H41" i="86"/>
  <c r="I40" i="86"/>
  <c r="H40" i="86"/>
  <c r="I39" i="86"/>
  <c r="H39" i="86"/>
  <c r="I38" i="86"/>
  <c r="H38" i="86"/>
  <c r="I37" i="86"/>
  <c r="H37" i="86"/>
  <c r="I36" i="86"/>
  <c r="H36" i="86"/>
  <c r="I35" i="86"/>
  <c r="H35" i="86"/>
  <c r="I34" i="86"/>
  <c r="H34" i="86"/>
  <c r="I33" i="86"/>
  <c r="H33" i="86"/>
  <c r="I32" i="86"/>
  <c r="H32" i="86"/>
  <c r="I31" i="86"/>
  <c r="H31" i="86"/>
  <c r="I30" i="86"/>
  <c r="H30" i="86"/>
  <c r="I29" i="86"/>
  <c r="H29" i="86"/>
  <c r="I28" i="86"/>
  <c r="H28" i="86"/>
  <c r="I27" i="86"/>
  <c r="H27" i="86"/>
  <c r="I26" i="86"/>
  <c r="H26" i="86"/>
  <c r="I25" i="86"/>
  <c r="H25" i="86"/>
  <c r="I24" i="86"/>
  <c r="H24" i="86"/>
  <c r="I23" i="86"/>
  <c r="H23" i="86"/>
  <c r="I22" i="86"/>
  <c r="H22" i="86"/>
  <c r="I21" i="86"/>
  <c r="H21" i="86"/>
  <c r="I20" i="86"/>
  <c r="H20" i="86"/>
  <c r="I19" i="86"/>
  <c r="H19" i="86"/>
  <c r="I18" i="86"/>
  <c r="H18" i="86"/>
  <c r="I17" i="86"/>
  <c r="H17" i="86"/>
  <c r="I16" i="86"/>
  <c r="H16" i="86"/>
  <c r="I15" i="86"/>
  <c r="H15" i="86"/>
  <c r="I14" i="86"/>
  <c r="H14" i="86"/>
  <c r="I13" i="86"/>
  <c r="H13" i="86"/>
  <c r="I12" i="86"/>
  <c r="H12" i="86"/>
  <c r="I11" i="86"/>
  <c r="H11" i="86"/>
  <c r="I10" i="86"/>
  <c r="H10" i="86"/>
  <c r="I9" i="86"/>
  <c r="H9" i="86"/>
  <c r="I8" i="86"/>
  <c r="H8" i="86"/>
  <c r="I7" i="86"/>
  <c r="H7" i="86"/>
  <c r="I6" i="86"/>
  <c r="H6" i="86"/>
  <c r="G2" i="86"/>
  <c r="H2" i="86" s="1"/>
  <c r="F2" i="86"/>
  <c r="C47" i="85"/>
  <c r="I46" i="85"/>
  <c r="H46" i="85"/>
  <c r="I45" i="85"/>
  <c r="H45" i="85"/>
  <c r="I44" i="85"/>
  <c r="H44" i="85"/>
  <c r="I43" i="85"/>
  <c r="H43" i="85"/>
  <c r="I42" i="85"/>
  <c r="H42" i="85"/>
  <c r="I41" i="85"/>
  <c r="H41" i="85"/>
  <c r="I40" i="85"/>
  <c r="H40" i="85"/>
  <c r="I39" i="85"/>
  <c r="H39" i="85"/>
  <c r="I38" i="85"/>
  <c r="H38" i="85"/>
  <c r="I37" i="85"/>
  <c r="H37" i="85"/>
  <c r="I36" i="85"/>
  <c r="H36" i="85"/>
  <c r="I35" i="85"/>
  <c r="H35" i="85"/>
  <c r="I34" i="85"/>
  <c r="H34" i="85"/>
  <c r="I33" i="85"/>
  <c r="H33" i="85"/>
  <c r="I32" i="85"/>
  <c r="H32" i="85"/>
  <c r="I31" i="85"/>
  <c r="H31" i="85"/>
  <c r="I30" i="85"/>
  <c r="H30" i="85"/>
  <c r="I29" i="85"/>
  <c r="H29" i="85"/>
  <c r="I28" i="85"/>
  <c r="H28" i="85"/>
  <c r="I27" i="85"/>
  <c r="H27" i="85"/>
  <c r="I26" i="85"/>
  <c r="H26" i="85"/>
  <c r="I25" i="85"/>
  <c r="H25" i="85"/>
  <c r="I24" i="85"/>
  <c r="H24" i="85"/>
  <c r="I23" i="85"/>
  <c r="H23" i="85"/>
  <c r="I22" i="85"/>
  <c r="H22" i="85"/>
  <c r="I21" i="85"/>
  <c r="H21" i="85"/>
  <c r="I20" i="85"/>
  <c r="H20" i="85"/>
  <c r="I19" i="85"/>
  <c r="H19" i="85"/>
  <c r="I18" i="85"/>
  <c r="H18" i="85"/>
  <c r="I17" i="85"/>
  <c r="H17" i="85"/>
  <c r="I16" i="85"/>
  <c r="H16" i="85"/>
  <c r="I15" i="85"/>
  <c r="H15" i="85"/>
  <c r="I14" i="85"/>
  <c r="H14" i="85"/>
  <c r="I13" i="85"/>
  <c r="H13" i="85"/>
  <c r="I12" i="85"/>
  <c r="H12" i="85"/>
  <c r="I11" i="85"/>
  <c r="H11" i="85"/>
  <c r="I10" i="85"/>
  <c r="H10" i="85"/>
  <c r="I9" i="85"/>
  <c r="H9" i="85"/>
  <c r="I8" i="85"/>
  <c r="H8" i="85"/>
  <c r="I7" i="85"/>
  <c r="H7" i="85"/>
  <c r="I6" i="85"/>
  <c r="H6" i="85"/>
  <c r="G2" i="85"/>
  <c r="H2" i="85" s="1"/>
  <c r="F2" i="85"/>
  <c r="C47" i="84"/>
  <c r="I46" i="84"/>
  <c r="H46" i="84"/>
  <c r="I45" i="84"/>
  <c r="H45" i="84"/>
  <c r="I44" i="84"/>
  <c r="H44" i="84"/>
  <c r="I43" i="84"/>
  <c r="H43" i="84"/>
  <c r="I42" i="84"/>
  <c r="H42" i="84"/>
  <c r="I41" i="84"/>
  <c r="H41" i="84"/>
  <c r="I40" i="84"/>
  <c r="H40" i="84"/>
  <c r="I39" i="84"/>
  <c r="H39" i="84"/>
  <c r="I38" i="84"/>
  <c r="H38" i="84"/>
  <c r="I37" i="84"/>
  <c r="H37" i="84"/>
  <c r="I36" i="84"/>
  <c r="H36" i="84"/>
  <c r="I35" i="84"/>
  <c r="H35" i="84"/>
  <c r="I34" i="84"/>
  <c r="H34" i="84"/>
  <c r="I33" i="84"/>
  <c r="H33" i="84"/>
  <c r="I32" i="84"/>
  <c r="H32" i="84"/>
  <c r="I31" i="84"/>
  <c r="H31" i="84"/>
  <c r="I30" i="84"/>
  <c r="H30" i="84"/>
  <c r="I29" i="84"/>
  <c r="H29" i="84"/>
  <c r="I28" i="84"/>
  <c r="H28" i="84"/>
  <c r="I27" i="84"/>
  <c r="H27" i="84"/>
  <c r="I26" i="84"/>
  <c r="H26" i="84"/>
  <c r="I25" i="84"/>
  <c r="H25" i="84"/>
  <c r="I24" i="84"/>
  <c r="H24" i="84"/>
  <c r="I23" i="84"/>
  <c r="H23" i="84"/>
  <c r="I22" i="84"/>
  <c r="H22" i="84"/>
  <c r="I21" i="84"/>
  <c r="H21" i="84"/>
  <c r="I20" i="84"/>
  <c r="H20" i="84"/>
  <c r="I19" i="84"/>
  <c r="H19" i="84"/>
  <c r="I18" i="84"/>
  <c r="H18" i="84"/>
  <c r="I17" i="84"/>
  <c r="H17" i="84"/>
  <c r="I16" i="84"/>
  <c r="H16" i="84"/>
  <c r="I15" i="84"/>
  <c r="H15" i="84"/>
  <c r="I14" i="84"/>
  <c r="H14" i="84"/>
  <c r="I13" i="84"/>
  <c r="H13" i="84"/>
  <c r="I12" i="84"/>
  <c r="H12" i="84"/>
  <c r="I11" i="84"/>
  <c r="H11" i="84"/>
  <c r="I10" i="84"/>
  <c r="H10" i="84"/>
  <c r="I9" i="84"/>
  <c r="H9" i="84"/>
  <c r="I8" i="84"/>
  <c r="H8" i="84"/>
  <c r="I7" i="84"/>
  <c r="H7" i="84"/>
  <c r="I6" i="84"/>
  <c r="H6" i="84"/>
  <c r="G2" i="84"/>
  <c r="H2" i="84" s="1"/>
  <c r="F2" i="84"/>
  <c r="C47" i="83"/>
  <c r="I46" i="83"/>
  <c r="H46" i="83"/>
  <c r="I45" i="83"/>
  <c r="H45" i="83"/>
  <c r="I44" i="83"/>
  <c r="H44" i="83"/>
  <c r="I43" i="83"/>
  <c r="H43" i="83"/>
  <c r="I42" i="83"/>
  <c r="H42" i="83"/>
  <c r="I41" i="83"/>
  <c r="H41" i="83"/>
  <c r="I40" i="83"/>
  <c r="H40" i="83"/>
  <c r="I39" i="83"/>
  <c r="H39" i="83"/>
  <c r="I38" i="83"/>
  <c r="H38" i="83"/>
  <c r="I37" i="83"/>
  <c r="H37" i="83"/>
  <c r="I36" i="83"/>
  <c r="H36" i="83"/>
  <c r="I35" i="83"/>
  <c r="H35" i="83"/>
  <c r="I34" i="83"/>
  <c r="H34" i="83"/>
  <c r="I33" i="83"/>
  <c r="H33" i="83"/>
  <c r="I32" i="83"/>
  <c r="H32" i="83"/>
  <c r="I31" i="83"/>
  <c r="H31" i="83"/>
  <c r="I30" i="83"/>
  <c r="H30" i="83"/>
  <c r="I29" i="83"/>
  <c r="H29" i="83"/>
  <c r="I28" i="83"/>
  <c r="H28" i="83"/>
  <c r="I27" i="83"/>
  <c r="H27" i="83"/>
  <c r="I26" i="83"/>
  <c r="H26" i="83"/>
  <c r="I25" i="83"/>
  <c r="H25" i="83"/>
  <c r="I24" i="83"/>
  <c r="H24" i="83"/>
  <c r="I23" i="83"/>
  <c r="H23" i="83"/>
  <c r="I22" i="83"/>
  <c r="H22" i="83"/>
  <c r="I21" i="83"/>
  <c r="H21" i="83"/>
  <c r="I20" i="83"/>
  <c r="H20" i="83"/>
  <c r="I19" i="83"/>
  <c r="H19" i="83"/>
  <c r="I18" i="83"/>
  <c r="H18" i="83"/>
  <c r="I17" i="83"/>
  <c r="H17" i="83"/>
  <c r="I16" i="83"/>
  <c r="H16" i="83"/>
  <c r="I15" i="83"/>
  <c r="H15" i="83"/>
  <c r="I14" i="83"/>
  <c r="H14" i="83"/>
  <c r="I13" i="83"/>
  <c r="H13" i="83"/>
  <c r="I12" i="83"/>
  <c r="H12" i="83"/>
  <c r="I11" i="83"/>
  <c r="H11" i="83"/>
  <c r="I10" i="83"/>
  <c r="H10" i="83"/>
  <c r="I9" i="83"/>
  <c r="H9" i="83"/>
  <c r="I8" i="83"/>
  <c r="H8" i="83"/>
  <c r="I7" i="83"/>
  <c r="H7" i="83"/>
  <c r="I6" i="83"/>
  <c r="H6" i="83"/>
  <c r="G2" i="83"/>
  <c r="H2" i="83" s="1"/>
  <c r="F2" i="83"/>
  <c r="C47" i="82"/>
  <c r="I46" i="82"/>
  <c r="H46" i="82"/>
  <c r="I45" i="82"/>
  <c r="H45" i="82"/>
  <c r="I44" i="82"/>
  <c r="H44" i="82"/>
  <c r="I43" i="82"/>
  <c r="H43" i="82"/>
  <c r="I42" i="82"/>
  <c r="H42" i="82"/>
  <c r="I41" i="82"/>
  <c r="H41" i="82"/>
  <c r="I40" i="82"/>
  <c r="H40" i="82"/>
  <c r="I39" i="82"/>
  <c r="H39" i="82"/>
  <c r="I38" i="82"/>
  <c r="H38" i="82"/>
  <c r="I37" i="82"/>
  <c r="H37" i="82"/>
  <c r="I36" i="82"/>
  <c r="H36" i="82"/>
  <c r="I35" i="82"/>
  <c r="H35" i="82"/>
  <c r="I34" i="82"/>
  <c r="H34" i="82"/>
  <c r="I33" i="82"/>
  <c r="H33" i="82"/>
  <c r="I32" i="82"/>
  <c r="H32" i="82"/>
  <c r="I31" i="82"/>
  <c r="H31" i="82"/>
  <c r="I30" i="82"/>
  <c r="H30" i="82"/>
  <c r="I29" i="82"/>
  <c r="H29" i="82"/>
  <c r="I28" i="82"/>
  <c r="H28" i="82"/>
  <c r="I27" i="82"/>
  <c r="H27" i="82"/>
  <c r="I26" i="82"/>
  <c r="H26" i="82"/>
  <c r="I25" i="82"/>
  <c r="H25" i="82"/>
  <c r="I24" i="82"/>
  <c r="H24" i="82"/>
  <c r="I23" i="82"/>
  <c r="H23" i="82"/>
  <c r="I22" i="82"/>
  <c r="H22" i="82"/>
  <c r="I21" i="82"/>
  <c r="H21" i="82"/>
  <c r="I20" i="82"/>
  <c r="H20" i="82"/>
  <c r="I19" i="82"/>
  <c r="H19" i="82"/>
  <c r="I18" i="82"/>
  <c r="H18" i="82"/>
  <c r="I17" i="82"/>
  <c r="H17" i="82"/>
  <c r="I16" i="82"/>
  <c r="H16" i="82"/>
  <c r="I15" i="82"/>
  <c r="H15" i="82"/>
  <c r="I14" i="82"/>
  <c r="H14" i="82"/>
  <c r="I13" i="82"/>
  <c r="H13" i="82"/>
  <c r="I12" i="82"/>
  <c r="H12" i="82"/>
  <c r="I11" i="82"/>
  <c r="H11" i="82"/>
  <c r="I10" i="82"/>
  <c r="H10" i="82"/>
  <c r="I9" i="82"/>
  <c r="H9" i="82"/>
  <c r="I8" i="82"/>
  <c r="H8" i="82"/>
  <c r="I7" i="82"/>
  <c r="H7" i="82"/>
  <c r="I6" i="82"/>
  <c r="H6" i="82"/>
  <c r="G2" i="82"/>
  <c r="H2" i="82" s="1"/>
  <c r="F2" i="82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6" i="40"/>
  <c r="H7" i="66"/>
  <c r="H8" i="66"/>
  <c r="H9" i="66"/>
  <c r="H10" i="66"/>
  <c r="H11" i="66"/>
  <c r="H12" i="66"/>
  <c r="H13" i="66"/>
  <c r="H14" i="66"/>
  <c r="H15" i="66"/>
  <c r="H16" i="66"/>
  <c r="H17" i="66"/>
  <c r="H18" i="66"/>
  <c r="H19" i="66"/>
  <c r="H20" i="66"/>
  <c r="H21" i="66"/>
  <c r="H22" i="66"/>
  <c r="H23" i="66"/>
  <c r="H24" i="66"/>
  <c r="H25" i="66"/>
  <c r="H26" i="66"/>
  <c r="H27" i="66"/>
  <c r="H28" i="66"/>
  <c r="H29" i="66"/>
  <c r="H30" i="66"/>
  <c r="H31" i="66"/>
  <c r="H32" i="66"/>
  <c r="H33" i="66"/>
  <c r="H34" i="66"/>
  <c r="H35" i="66"/>
  <c r="H36" i="66"/>
  <c r="H37" i="66"/>
  <c r="H38" i="66"/>
  <c r="H39" i="66"/>
  <c r="H40" i="66"/>
  <c r="H41" i="66"/>
  <c r="H42" i="66"/>
  <c r="H43" i="66"/>
  <c r="H44" i="66"/>
  <c r="H45" i="66"/>
  <c r="H46" i="66"/>
  <c r="H6" i="66"/>
  <c r="B30" i="1"/>
  <c r="C30" i="1" s="1"/>
  <c r="D30" i="1" s="1"/>
  <c r="E30" i="1" s="1"/>
  <c r="F30" i="1" s="1"/>
  <c r="G30" i="1" s="1"/>
  <c r="H30" i="1" s="1"/>
  <c r="B26" i="1"/>
  <c r="C26" i="1" s="1"/>
  <c r="D26" i="1" s="1"/>
  <c r="E26" i="1" s="1"/>
  <c r="F26" i="1" s="1"/>
  <c r="G26" i="1" s="1"/>
  <c r="H26" i="1" s="1"/>
  <c r="B22" i="1"/>
  <c r="C22" i="1" s="1"/>
  <c r="D22" i="1" s="1"/>
  <c r="E22" i="1" s="1"/>
  <c r="F22" i="1" s="1"/>
  <c r="G22" i="1" s="1"/>
  <c r="H22" i="1" s="1"/>
  <c r="B18" i="1"/>
  <c r="C18" i="1" s="1"/>
  <c r="D18" i="1" s="1"/>
  <c r="E18" i="1" s="1"/>
  <c r="F18" i="1" s="1"/>
  <c r="G18" i="1" s="1"/>
  <c r="H18" i="1" s="1"/>
  <c r="D14" i="1"/>
  <c r="E14" i="1"/>
  <c r="F14" i="1"/>
  <c r="G14" i="1"/>
  <c r="H14" i="1"/>
  <c r="C14" i="1"/>
  <c r="B14" i="1"/>
  <c r="H6" i="65"/>
  <c r="H7" i="65"/>
  <c r="H8" i="65"/>
  <c r="H9" i="65"/>
  <c r="H10" i="65"/>
  <c r="H11" i="65"/>
  <c r="H12" i="65"/>
  <c r="H13" i="65"/>
  <c r="H14" i="65"/>
  <c r="H15" i="65"/>
  <c r="H16" i="65"/>
  <c r="H17" i="65"/>
  <c r="H18" i="65"/>
  <c r="H19" i="65"/>
  <c r="H20" i="65"/>
  <c r="H21" i="65"/>
  <c r="H22" i="65"/>
  <c r="H23" i="65"/>
  <c r="H24" i="65"/>
  <c r="H25" i="65"/>
  <c r="H26" i="65"/>
  <c r="H27" i="65"/>
  <c r="H28" i="65"/>
  <c r="H29" i="65"/>
  <c r="H30" i="65"/>
  <c r="H31" i="65"/>
  <c r="H32" i="65"/>
  <c r="H33" i="65"/>
  <c r="H34" i="65"/>
  <c r="H35" i="65"/>
  <c r="H36" i="65"/>
  <c r="H37" i="65"/>
  <c r="H38" i="65"/>
  <c r="H39" i="65"/>
  <c r="H40" i="65"/>
  <c r="H41" i="65"/>
  <c r="H42" i="65"/>
  <c r="H43" i="65"/>
  <c r="H44" i="65"/>
  <c r="H45" i="65"/>
  <c r="H46" i="65"/>
  <c r="H6" i="64"/>
  <c r="H7" i="64"/>
  <c r="H8" i="64"/>
  <c r="H9" i="64"/>
  <c r="H10" i="64"/>
  <c r="H11" i="64"/>
  <c r="H12" i="64"/>
  <c r="H13" i="64"/>
  <c r="H14" i="64"/>
  <c r="H15" i="64"/>
  <c r="H16" i="64"/>
  <c r="H17" i="64"/>
  <c r="H18" i="64"/>
  <c r="H19" i="64"/>
  <c r="H20" i="64"/>
  <c r="H21" i="64"/>
  <c r="H22" i="64"/>
  <c r="H23" i="64"/>
  <c r="H24" i="64"/>
  <c r="H25" i="64"/>
  <c r="H26" i="64"/>
  <c r="H27" i="64"/>
  <c r="H28" i="64"/>
  <c r="H29" i="64"/>
  <c r="H30" i="64"/>
  <c r="H31" i="64"/>
  <c r="H32" i="64"/>
  <c r="H33" i="64"/>
  <c r="H34" i="64"/>
  <c r="H35" i="64"/>
  <c r="H36" i="64"/>
  <c r="H37" i="64"/>
  <c r="H38" i="64"/>
  <c r="H39" i="64"/>
  <c r="H40" i="64"/>
  <c r="H41" i="64"/>
  <c r="H42" i="64"/>
  <c r="H43" i="64"/>
  <c r="H44" i="64"/>
  <c r="H45" i="64"/>
  <c r="H46" i="64"/>
  <c r="H6" i="63"/>
  <c r="H7" i="63"/>
  <c r="H8" i="63"/>
  <c r="H9" i="63"/>
  <c r="H10" i="63"/>
  <c r="H11" i="63"/>
  <c r="H12" i="63"/>
  <c r="H13" i="63"/>
  <c r="H14" i="63"/>
  <c r="H15" i="63"/>
  <c r="H16" i="63"/>
  <c r="H17" i="63"/>
  <c r="H18" i="63"/>
  <c r="H19" i="63"/>
  <c r="H20" i="63"/>
  <c r="H21" i="63"/>
  <c r="H22" i="63"/>
  <c r="H23" i="63"/>
  <c r="H24" i="63"/>
  <c r="H25" i="63"/>
  <c r="H26" i="63"/>
  <c r="H27" i="63"/>
  <c r="H28" i="63"/>
  <c r="H29" i="63"/>
  <c r="H30" i="63"/>
  <c r="H31" i="63"/>
  <c r="H32" i="63"/>
  <c r="H33" i="63"/>
  <c r="H34" i="63"/>
  <c r="H35" i="63"/>
  <c r="H36" i="63"/>
  <c r="H37" i="63"/>
  <c r="H38" i="63"/>
  <c r="H39" i="63"/>
  <c r="H40" i="63"/>
  <c r="H41" i="63"/>
  <c r="H42" i="63"/>
  <c r="H43" i="63"/>
  <c r="H44" i="63"/>
  <c r="H45" i="63"/>
  <c r="H46" i="63"/>
  <c r="H6" i="62"/>
  <c r="H7" i="62"/>
  <c r="H8" i="62"/>
  <c r="H9" i="62"/>
  <c r="H10" i="62"/>
  <c r="H11" i="62"/>
  <c r="H12" i="62"/>
  <c r="H13" i="62"/>
  <c r="H14" i="62"/>
  <c r="H15" i="62"/>
  <c r="H16" i="62"/>
  <c r="H17" i="62"/>
  <c r="H18" i="62"/>
  <c r="H19" i="62"/>
  <c r="H20" i="62"/>
  <c r="H21" i="62"/>
  <c r="H22" i="62"/>
  <c r="H23" i="62"/>
  <c r="H24" i="62"/>
  <c r="H25" i="62"/>
  <c r="H26" i="62"/>
  <c r="H27" i="62"/>
  <c r="H28" i="62"/>
  <c r="H29" i="62"/>
  <c r="H30" i="62"/>
  <c r="H31" i="62"/>
  <c r="H32" i="62"/>
  <c r="H33" i="62"/>
  <c r="H34" i="62"/>
  <c r="H35" i="62"/>
  <c r="H36" i="62"/>
  <c r="H37" i="62"/>
  <c r="H38" i="62"/>
  <c r="H39" i="62"/>
  <c r="H40" i="62"/>
  <c r="H41" i="62"/>
  <c r="H42" i="62"/>
  <c r="H43" i="62"/>
  <c r="H44" i="62"/>
  <c r="H45" i="62"/>
  <c r="H46" i="62"/>
  <c r="H6" i="61"/>
  <c r="H7" i="61"/>
  <c r="H8" i="61"/>
  <c r="H9" i="61"/>
  <c r="H10" i="61"/>
  <c r="H11" i="61"/>
  <c r="H12" i="61"/>
  <c r="H13" i="61"/>
  <c r="H14" i="61"/>
  <c r="H15" i="61"/>
  <c r="H16" i="61"/>
  <c r="H17" i="61"/>
  <c r="H18" i="61"/>
  <c r="H19" i="61"/>
  <c r="H20" i="61"/>
  <c r="H21" i="61"/>
  <c r="H22" i="61"/>
  <c r="H23" i="61"/>
  <c r="H24" i="61"/>
  <c r="H25" i="61"/>
  <c r="H26" i="61"/>
  <c r="H27" i="61"/>
  <c r="H28" i="61"/>
  <c r="H29" i="61"/>
  <c r="H30" i="61"/>
  <c r="H31" i="61"/>
  <c r="H32" i="61"/>
  <c r="H33" i="61"/>
  <c r="H34" i="61"/>
  <c r="H35" i="61"/>
  <c r="H36" i="61"/>
  <c r="H37" i="61"/>
  <c r="H38" i="61"/>
  <c r="H39" i="61"/>
  <c r="H40" i="61"/>
  <c r="H41" i="61"/>
  <c r="H42" i="61"/>
  <c r="H43" i="61"/>
  <c r="H44" i="61"/>
  <c r="H45" i="61"/>
  <c r="H46" i="61"/>
  <c r="H6" i="60"/>
  <c r="H7" i="60"/>
  <c r="H8" i="60"/>
  <c r="H9" i="60"/>
  <c r="H10" i="60"/>
  <c r="H11" i="60"/>
  <c r="H12" i="60"/>
  <c r="H13" i="60"/>
  <c r="H14" i="60"/>
  <c r="H15" i="60"/>
  <c r="H16" i="60"/>
  <c r="H17" i="60"/>
  <c r="H18" i="60"/>
  <c r="H19" i="60"/>
  <c r="H20" i="60"/>
  <c r="H21" i="60"/>
  <c r="H22" i="60"/>
  <c r="H23" i="60"/>
  <c r="H24" i="60"/>
  <c r="H25" i="60"/>
  <c r="H26" i="60"/>
  <c r="H27" i="60"/>
  <c r="H28" i="60"/>
  <c r="H29" i="60"/>
  <c r="H30" i="60"/>
  <c r="H31" i="60"/>
  <c r="H32" i="60"/>
  <c r="H33" i="60"/>
  <c r="H34" i="60"/>
  <c r="H35" i="60"/>
  <c r="H36" i="60"/>
  <c r="H37" i="60"/>
  <c r="H38" i="60"/>
  <c r="H39" i="60"/>
  <c r="H40" i="60"/>
  <c r="H41" i="60"/>
  <c r="H42" i="60"/>
  <c r="H43" i="60"/>
  <c r="H44" i="60"/>
  <c r="H45" i="60"/>
  <c r="H46" i="60"/>
  <c r="H6" i="59"/>
  <c r="H7" i="59"/>
  <c r="H8" i="59"/>
  <c r="H9" i="59"/>
  <c r="H10" i="59"/>
  <c r="H11" i="59"/>
  <c r="H12" i="59"/>
  <c r="H13" i="59"/>
  <c r="H14" i="59"/>
  <c r="H15" i="59"/>
  <c r="H16" i="59"/>
  <c r="H17" i="59"/>
  <c r="H18" i="59"/>
  <c r="H19" i="59"/>
  <c r="H20" i="59"/>
  <c r="H21" i="59"/>
  <c r="H22" i="59"/>
  <c r="H23" i="59"/>
  <c r="H24" i="59"/>
  <c r="H25" i="59"/>
  <c r="H26" i="59"/>
  <c r="H27" i="59"/>
  <c r="H28" i="59"/>
  <c r="H29" i="59"/>
  <c r="H30" i="59"/>
  <c r="H31" i="59"/>
  <c r="H32" i="59"/>
  <c r="H33" i="59"/>
  <c r="H34" i="59"/>
  <c r="H35" i="59"/>
  <c r="H36" i="59"/>
  <c r="H37" i="59"/>
  <c r="H38" i="59"/>
  <c r="H39" i="59"/>
  <c r="H40" i="59"/>
  <c r="H41" i="59"/>
  <c r="H42" i="59"/>
  <c r="H43" i="59"/>
  <c r="H44" i="59"/>
  <c r="H45" i="59"/>
  <c r="H46" i="59"/>
  <c r="H6" i="58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27" i="58"/>
  <c r="H28" i="58"/>
  <c r="H29" i="58"/>
  <c r="H30" i="58"/>
  <c r="H31" i="58"/>
  <c r="H32" i="58"/>
  <c r="H33" i="58"/>
  <c r="H34" i="58"/>
  <c r="H35" i="58"/>
  <c r="H36" i="58"/>
  <c r="H37" i="58"/>
  <c r="H38" i="58"/>
  <c r="H39" i="58"/>
  <c r="H40" i="58"/>
  <c r="H41" i="58"/>
  <c r="H42" i="58"/>
  <c r="H43" i="58"/>
  <c r="H44" i="58"/>
  <c r="H45" i="58"/>
  <c r="H46" i="58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6" i="56"/>
  <c r="H7" i="56"/>
  <c r="H8" i="56"/>
  <c r="H9" i="56"/>
  <c r="H10" i="56"/>
  <c r="H11" i="56"/>
  <c r="H12" i="56"/>
  <c r="H13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27" i="56"/>
  <c r="H28" i="56"/>
  <c r="H29" i="56"/>
  <c r="H30" i="56"/>
  <c r="H31" i="56"/>
  <c r="H32" i="56"/>
  <c r="H33" i="56"/>
  <c r="H34" i="56"/>
  <c r="H35" i="56"/>
  <c r="H36" i="56"/>
  <c r="H37" i="56"/>
  <c r="H38" i="56"/>
  <c r="H39" i="56"/>
  <c r="H40" i="56"/>
  <c r="H41" i="56"/>
  <c r="H42" i="56"/>
  <c r="H43" i="56"/>
  <c r="H44" i="56"/>
  <c r="H45" i="56"/>
  <c r="H46" i="56"/>
  <c r="H6" i="55"/>
  <c r="H7" i="55"/>
  <c r="H8" i="55"/>
  <c r="H9" i="55"/>
  <c r="H10" i="55"/>
  <c r="H11" i="55"/>
  <c r="H12" i="55"/>
  <c r="H13" i="55"/>
  <c r="H14" i="55"/>
  <c r="H15" i="55"/>
  <c r="H16" i="55"/>
  <c r="H17" i="55"/>
  <c r="H18" i="55"/>
  <c r="H19" i="55"/>
  <c r="H20" i="55"/>
  <c r="H21" i="55"/>
  <c r="H22" i="55"/>
  <c r="H23" i="55"/>
  <c r="H24" i="55"/>
  <c r="H25" i="55"/>
  <c r="H26" i="55"/>
  <c r="H27" i="55"/>
  <c r="H28" i="55"/>
  <c r="H29" i="55"/>
  <c r="H30" i="55"/>
  <c r="H31" i="55"/>
  <c r="H32" i="55"/>
  <c r="H33" i="55"/>
  <c r="H34" i="55"/>
  <c r="H35" i="55"/>
  <c r="H36" i="55"/>
  <c r="H37" i="55"/>
  <c r="H38" i="55"/>
  <c r="H39" i="55"/>
  <c r="H40" i="55"/>
  <c r="H41" i="55"/>
  <c r="H42" i="55"/>
  <c r="H43" i="55"/>
  <c r="H44" i="55"/>
  <c r="H45" i="55"/>
  <c r="H46" i="55"/>
  <c r="H6" i="54"/>
  <c r="H7" i="54"/>
  <c r="H8" i="54"/>
  <c r="H9" i="54"/>
  <c r="H10" i="54"/>
  <c r="H11" i="54"/>
  <c r="H12" i="54"/>
  <c r="H13" i="54"/>
  <c r="H14" i="54"/>
  <c r="H15" i="54"/>
  <c r="H16" i="54"/>
  <c r="H17" i="54"/>
  <c r="H18" i="54"/>
  <c r="H19" i="54"/>
  <c r="H20" i="54"/>
  <c r="H21" i="54"/>
  <c r="H22" i="54"/>
  <c r="H23" i="54"/>
  <c r="H24" i="54"/>
  <c r="H25" i="54"/>
  <c r="H26" i="54"/>
  <c r="H27" i="54"/>
  <c r="H28" i="54"/>
  <c r="H29" i="54"/>
  <c r="H30" i="54"/>
  <c r="H31" i="54"/>
  <c r="H32" i="54"/>
  <c r="H33" i="54"/>
  <c r="H34" i="54"/>
  <c r="H35" i="54"/>
  <c r="H36" i="54"/>
  <c r="H37" i="54"/>
  <c r="H38" i="54"/>
  <c r="H39" i="54"/>
  <c r="H40" i="54"/>
  <c r="H41" i="54"/>
  <c r="H42" i="54"/>
  <c r="H43" i="54"/>
  <c r="H44" i="54"/>
  <c r="H45" i="54"/>
  <c r="H46" i="54"/>
  <c r="H6" i="53"/>
  <c r="H7" i="53"/>
  <c r="H8" i="53"/>
  <c r="H9" i="53"/>
  <c r="H10" i="53"/>
  <c r="H11" i="53"/>
  <c r="H12" i="53"/>
  <c r="H13" i="53"/>
  <c r="H14" i="53"/>
  <c r="H15" i="53"/>
  <c r="H16" i="53"/>
  <c r="H17" i="53"/>
  <c r="H18" i="53"/>
  <c r="H19" i="53"/>
  <c r="H20" i="53"/>
  <c r="H21" i="53"/>
  <c r="H22" i="53"/>
  <c r="H23" i="53"/>
  <c r="H24" i="53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38" i="53"/>
  <c r="H39" i="53"/>
  <c r="H40" i="53"/>
  <c r="H41" i="53"/>
  <c r="H42" i="53"/>
  <c r="H43" i="53"/>
  <c r="H44" i="53"/>
  <c r="H45" i="53"/>
  <c r="H46" i="53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6" i="51"/>
  <c r="H7" i="51"/>
  <c r="H8" i="51"/>
  <c r="H9" i="51"/>
  <c r="H10" i="51"/>
  <c r="H11" i="51"/>
  <c r="H12" i="51"/>
  <c r="H13" i="51"/>
  <c r="H14" i="51"/>
  <c r="H15" i="5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1" i="51"/>
  <c r="H42" i="51"/>
  <c r="H43" i="51"/>
  <c r="H44" i="51"/>
  <c r="H45" i="51"/>
  <c r="H46" i="51"/>
  <c r="H6" i="80"/>
  <c r="H7" i="80"/>
  <c r="H8" i="80"/>
  <c r="H9" i="80"/>
  <c r="H10" i="80"/>
  <c r="H11" i="80"/>
  <c r="H12" i="80"/>
  <c r="H13" i="80"/>
  <c r="H14" i="80"/>
  <c r="H15" i="80"/>
  <c r="H16" i="80"/>
  <c r="H17" i="80"/>
  <c r="H18" i="80"/>
  <c r="H19" i="80"/>
  <c r="H20" i="80"/>
  <c r="H21" i="80"/>
  <c r="H22" i="80"/>
  <c r="H23" i="80"/>
  <c r="H24" i="80"/>
  <c r="H25" i="80"/>
  <c r="H26" i="80"/>
  <c r="H27" i="80"/>
  <c r="H28" i="80"/>
  <c r="H29" i="80"/>
  <c r="H30" i="80"/>
  <c r="H31" i="80"/>
  <c r="H32" i="80"/>
  <c r="H33" i="80"/>
  <c r="H34" i="80"/>
  <c r="H35" i="80"/>
  <c r="H36" i="80"/>
  <c r="H37" i="80"/>
  <c r="H38" i="80"/>
  <c r="H39" i="80"/>
  <c r="H40" i="80"/>
  <c r="H41" i="80"/>
  <c r="H42" i="80"/>
  <c r="H43" i="80"/>
  <c r="H44" i="80"/>
  <c r="H45" i="80"/>
  <c r="H46" i="80"/>
  <c r="H6" i="79"/>
  <c r="H7" i="79"/>
  <c r="H8" i="79"/>
  <c r="H9" i="79"/>
  <c r="H10" i="79"/>
  <c r="H11" i="79"/>
  <c r="H12" i="79"/>
  <c r="H13" i="79"/>
  <c r="H14" i="79"/>
  <c r="H15" i="79"/>
  <c r="H16" i="79"/>
  <c r="H17" i="79"/>
  <c r="H18" i="79"/>
  <c r="H19" i="79"/>
  <c r="H20" i="79"/>
  <c r="H21" i="79"/>
  <c r="H22" i="79"/>
  <c r="H23" i="79"/>
  <c r="H24" i="79"/>
  <c r="H25" i="79"/>
  <c r="H26" i="79"/>
  <c r="H27" i="79"/>
  <c r="H28" i="79"/>
  <c r="H29" i="79"/>
  <c r="H30" i="79"/>
  <c r="H31" i="79"/>
  <c r="H32" i="79"/>
  <c r="H33" i="79"/>
  <c r="H34" i="79"/>
  <c r="H35" i="79"/>
  <c r="H36" i="79"/>
  <c r="H37" i="79"/>
  <c r="H38" i="79"/>
  <c r="H39" i="79"/>
  <c r="H40" i="79"/>
  <c r="H41" i="79"/>
  <c r="H42" i="79"/>
  <c r="H43" i="79"/>
  <c r="H44" i="79"/>
  <c r="H45" i="79"/>
  <c r="H46" i="79"/>
  <c r="H6" i="78"/>
  <c r="H7" i="78"/>
  <c r="H8" i="78"/>
  <c r="H9" i="78"/>
  <c r="H10" i="78"/>
  <c r="H11" i="78"/>
  <c r="H12" i="78"/>
  <c r="H13" i="78"/>
  <c r="H14" i="78"/>
  <c r="H15" i="78"/>
  <c r="H16" i="78"/>
  <c r="H17" i="78"/>
  <c r="H18" i="78"/>
  <c r="H19" i="78"/>
  <c r="H20" i="78"/>
  <c r="H21" i="78"/>
  <c r="H22" i="78"/>
  <c r="H23" i="78"/>
  <c r="H24" i="78"/>
  <c r="H25" i="78"/>
  <c r="H26" i="78"/>
  <c r="H27" i="78"/>
  <c r="H28" i="78"/>
  <c r="H29" i="78"/>
  <c r="H30" i="78"/>
  <c r="H31" i="78"/>
  <c r="H32" i="78"/>
  <c r="H33" i="78"/>
  <c r="H34" i="78"/>
  <c r="H35" i="78"/>
  <c r="H36" i="78"/>
  <c r="H37" i="78"/>
  <c r="H38" i="78"/>
  <c r="H39" i="78"/>
  <c r="H40" i="78"/>
  <c r="H41" i="78"/>
  <c r="H42" i="78"/>
  <c r="H43" i="78"/>
  <c r="H44" i="78"/>
  <c r="H45" i="78"/>
  <c r="H46" i="78"/>
  <c r="H6" i="77"/>
  <c r="H7" i="77"/>
  <c r="H8" i="77"/>
  <c r="H9" i="77"/>
  <c r="H10" i="77"/>
  <c r="H11" i="77"/>
  <c r="H12" i="77"/>
  <c r="H13" i="77"/>
  <c r="H14" i="77"/>
  <c r="H15" i="77"/>
  <c r="H16" i="77"/>
  <c r="H17" i="77"/>
  <c r="H18" i="77"/>
  <c r="H19" i="77"/>
  <c r="H20" i="77"/>
  <c r="H21" i="77"/>
  <c r="H22" i="77"/>
  <c r="H23" i="77"/>
  <c r="H24" i="77"/>
  <c r="H25" i="77"/>
  <c r="H26" i="77"/>
  <c r="H27" i="77"/>
  <c r="H28" i="77"/>
  <c r="H29" i="77"/>
  <c r="H30" i="77"/>
  <c r="H31" i="77"/>
  <c r="H32" i="77"/>
  <c r="H33" i="77"/>
  <c r="H34" i="77"/>
  <c r="H35" i="77"/>
  <c r="H36" i="77"/>
  <c r="H37" i="77"/>
  <c r="H38" i="77"/>
  <c r="H39" i="77"/>
  <c r="H40" i="77"/>
  <c r="H41" i="77"/>
  <c r="H42" i="77"/>
  <c r="H43" i="77"/>
  <c r="H44" i="77"/>
  <c r="H45" i="77"/>
  <c r="H46" i="77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6" i="39"/>
  <c r="H7" i="39"/>
  <c r="H8" i="39"/>
  <c r="H9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6" i="38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6" i="50"/>
  <c r="H7" i="50"/>
  <c r="H8" i="50"/>
  <c r="H9" i="50"/>
  <c r="H10" i="50"/>
  <c r="H11" i="50"/>
  <c r="H12" i="50"/>
  <c r="H13" i="50"/>
  <c r="H14" i="50"/>
  <c r="H15" i="50"/>
  <c r="H16" i="50"/>
  <c r="H17" i="50"/>
  <c r="H18" i="50"/>
  <c r="H19" i="50"/>
  <c r="H20" i="50"/>
  <c r="H21" i="50"/>
  <c r="H22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6" i="49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H45" i="49"/>
  <c r="H46" i="49"/>
  <c r="H6" i="48"/>
  <c r="H7" i="48"/>
  <c r="H8" i="48"/>
  <c r="H9" i="48"/>
  <c r="H10" i="48"/>
  <c r="H11" i="48"/>
  <c r="H12" i="48"/>
  <c r="H13" i="48"/>
  <c r="H14" i="48"/>
  <c r="H15" i="48"/>
  <c r="H16" i="48"/>
  <c r="H17" i="48"/>
  <c r="H18" i="48"/>
  <c r="H19" i="48"/>
  <c r="H20" i="48"/>
  <c r="H21" i="48"/>
  <c r="H22" i="48"/>
  <c r="H23" i="48"/>
  <c r="H24" i="48"/>
  <c r="H25" i="48"/>
  <c r="H26" i="48"/>
  <c r="H27" i="48"/>
  <c r="H28" i="48"/>
  <c r="H29" i="48"/>
  <c r="H30" i="48"/>
  <c r="H31" i="48"/>
  <c r="H32" i="48"/>
  <c r="H33" i="48"/>
  <c r="H34" i="48"/>
  <c r="H35" i="48"/>
  <c r="H36" i="48"/>
  <c r="H37" i="48"/>
  <c r="H38" i="48"/>
  <c r="H39" i="48"/>
  <c r="H40" i="48"/>
  <c r="H41" i="48"/>
  <c r="H42" i="48"/>
  <c r="H43" i="48"/>
  <c r="H44" i="48"/>
  <c r="H45" i="48"/>
  <c r="H46" i="48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6" i="47"/>
  <c r="H7" i="47"/>
  <c r="H8" i="47"/>
  <c r="H9" i="47"/>
  <c r="H10" i="47"/>
  <c r="H11" i="47"/>
  <c r="H12" i="47"/>
  <c r="H13" i="47"/>
  <c r="H14" i="47"/>
  <c r="H15" i="47"/>
  <c r="H16" i="47"/>
  <c r="H17" i="47"/>
  <c r="H18" i="47"/>
  <c r="H19" i="47"/>
  <c r="H20" i="47"/>
  <c r="H21" i="47"/>
  <c r="H22" i="47"/>
  <c r="H23" i="47"/>
  <c r="H24" i="47"/>
  <c r="H25" i="47"/>
  <c r="H26" i="47"/>
  <c r="H27" i="47"/>
  <c r="H28" i="47"/>
  <c r="H29" i="47"/>
  <c r="H30" i="47"/>
  <c r="H31" i="47"/>
  <c r="H32" i="47"/>
  <c r="H33" i="47"/>
  <c r="H34" i="47"/>
  <c r="H35" i="47"/>
  <c r="H36" i="47"/>
  <c r="H37" i="47"/>
  <c r="H38" i="47"/>
  <c r="H39" i="47"/>
  <c r="H40" i="47"/>
  <c r="H41" i="47"/>
  <c r="H42" i="47"/>
  <c r="H43" i="47"/>
  <c r="H44" i="47"/>
  <c r="H45" i="47"/>
  <c r="H46" i="47"/>
  <c r="H6" i="46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6" i="45"/>
  <c r="H7" i="45"/>
  <c r="H8" i="45"/>
  <c r="H9" i="45"/>
  <c r="H10" i="45"/>
  <c r="H11" i="45"/>
  <c r="H12" i="45"/>
  <c r="H13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38" i="45"/>
  <c r="H39" i="45"/>
  <c r="H40" i="45"/>
  <c r="H41" i="45"/>
  <c r="H42" i="45"/>
  <c r="H43" i="45"/>
  <c r="H44" i="45"/>
  <c r="H45" i="45"/>
  <c r="H46" i="45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6" i="71"/>
  <c r="H7" i="71"/>
  <c r="H8" i="71"/>
  <c r="H9" i="71"/>
  <c r="H10" i="71"/>
  <c r="H11" i="71"/>
  <c r="H12" i="71"/>
  <c r="H13" i="71"/>
  <c r="H14" i="71"/>
  <c r="H15" i="71"/>
  <c r="H16" i="71"/>
  <c r="H17" i="71"/>
  <c r="H18" i="71"/>
  <c r="H19" i="71"/>
  <c r="H20" i="71"/>
  <c r="H21" i="71"/>
  <c r="H22" i="71"/>
  <c r="H23" i="71"/>
  <c r="H24" i="71"/>
  <c r="H25" i="71"/>
  <c r="H26" i="71"/>
  <c r="H27" i="71"/>
  <c r="H28" i="71"/>
  <c r="H29" i="71"/>
  <c r="H30" i="71"/>
  <c r="H31" i="71"/>
  <c r="H32" i="71"/>
  <c r="H33" i="71"/>
  <c r="H34" i="71"/>
  <c r="H35" i="71"/>
  <c r="H36" i="71"/>
  <c r="H37" i="71"/>
  <c r="H38" i="71"/>
  <c r="H39" i="71"/>
  <c r="H40" i="71"/>
  <c r="H41" i="71"/>
  <c r="H42" i="71"/>
  <c r="H43" i="71"/>
  <c r="H44" i="71"/>
  <c r="H45" i="71"/>
  <c r="H46" i="71"/>
  <c r="H6" i="73"/>
  <c r="H7" i="73"/>
  <c r="H8" i="73"/>
  <c r="H9" i="73"/>
  <c r="H10" i="73"/>
  <c r="H11" i="73"/>
  <c r="H12" i="73"/>
  <c r="H13" i="73"/>
  <c r="H14" i="73"/>
  <c r="H15" i="73"/>
  <c r="H16" i="73"/>
  <c r="H17" i="73"/>
  <c r="H18" i="73"/>
  <c r="H19" i="73"/>
  <c r="H20" i="73"/>
  <c r="H21" i="73"/>
  <c r="H22" i="73"/>
  <c r="H23" i="73"/>
  <c r="H24" i="73"/>
  <c r="H25" i="73"/>
  <c r="H26" i="73"/>
  <c r="H27" i="73"/>
  <c r="H28" i="73"/>
  <c r="H29" i="73"/>
  <c r="H30" i="73"/>
  <c r="H31" i="73"/>
  <c r="H32" i="73"/>
  <c r="H33" i="73"/>
  <c r="H34" i="73"/>
  <c r="H35" i="73"/>
  <c r="H36" i="73"/>
  <c r="H37" i="73"/>
  <c r="H38" i="73"/>
  <c r="H39" i="73"/>
  <c r="H40" i="73"/>
  <c r="H41" i="73"/>
  <c r="H42" i="73"/>
  <c r="H43" i="73"/>
  <c r="H44" i="73"/>
  <c r="H45" i="73"/>
  <c r="H46" i="73"/>
  <c r="H6" i="70"/>
  <c r="H7" i="70"/>
  <c r="H8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2" i="70"/>
  <c r="H23" i="70"/>
  <c r="H24" i="70"/>
  <c r="H25" i="70"/>
  <c r="H26" i="70"/>
  <c r="H27" i="70"/>
  <c r="H28" i="70"/>
  <c r="H29" i="70"/>
  <c r="H30" i="70"/>
  <c r="H31" i="70"/>
  <c r="H32" i="70"/>
  <c r="H33" i="70"/>
  <c r="H34" i="70"/>
  <c r="H35" i="70"/>
  <c r="H36" i="70"/>
  <c r="H37" i="70"/>
  <c r="H38" i="70"/>
  <c r="H39" i="70"/>
  <c r="H40" i="70"/>
  <c r="H41" i="70"/>
  <c r="H42" i="70"/>
  <c r="H43" i="70"/>
  <c r="H44" i="70"/>
  <c r="H45" i="70"/>
  <c r="H46" i="70"/>
  <c r="H6" i="76"/>
  <c r="H6" i="69"/>
  <c r="H7" i="76"/>
  <c r="H8" i="76"/>
  <c r="H9" i="76"/>
  <c r="H10" i="76"/>
  <c r="H11" i="76"/>
  <c r="H12" i="76"/>
  <c r="H13" i="76"/>
  <c r="H14" i="76"/>
  <c r="H15" i="76"/>
  <c r="H16" i="76"/>
  <c r="H17" i="76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7" i="69"/>
  <c r="H8" i="69"/>
  <c r="H9" i="69"/>
  <c r="H10" i="69"/>
  <c r="H11" i="69"/>
  <c r="H12" i="69"/>
  <c r="H13" i="69"/>
  <c r="H14" i="69"/>
  <c r="H15" i="69"/>
  <c r="H16" i="69"/>
  <c r="H17" i="69"/>
  <c r="H18" i="69"/>
  <c r="H19" i="69"/>
  <c r="H20" i="69"/>
  <c r="H21" i="69"/>
  <c r="H22" i="69"/>
  <c r="H23" i="69"/>
  <c r="H24" i="69"/>
  <c r="H25" i="69"/>
  <c r="H26" i="69"/>
  <c r="H27" i="69"/>
  <c r="H28" i="69"/>
  <c r="H29" i="69"/>
  <c r="H30" i="69"/>
  <c r="H31" i="69"/>
  <c r="H32" i="69"/>
  <c r="H33" i="69"/>
  <c r="H34" i="69"/>
  <c r="H35" i="69"/>
  <c r="H36" i="69"/>
  <c r="H37" i="69"/>
  <c r="H38" i="69"/>
  <c r="H39" i="69"/>
  <c r="H40" i="69"/>
  <c r="H41" i="69"/>
  <c r="H42" i="69"/>
  <c r="H43" i="69"/>
  <c r="H44" i="69"/>
  <c r="H45" i="69"/>
  <c r="H46" i="69"/>
  <c r="C47" i="80"/>
  <c r="I46" i="80"/>
  <c r="I45" i="80"/>
  <c r="I44" i="80"/>
  <c r="I43" i="80"/>
  <c r="I42" i="80"/>
  <c r="I41" i="80"/>
  <c r="I40" i="80"/>
  <c r="I39" i="80"/>
  <c r="I38" i="80"/>
  <c r="I37" i="80"/>
  <c r="I36" i="80"/>
  <c r="I35" i="80"/>
  <c r="I34" i="80"/>
  <c r="I33" i="80"/>
  <c r="I32" i="80"/>
  <c r="I31" i="80"/>
  <c r="I30" i="80"/>
  <c r="I29" i="80"/>
  <c r="I28" i="80"/>
  <c r="I27" i="80"/>
  <c r="I26" i="80"/>
  <c r="I25" i="80"/>
  <c r="I24" i="80"/>
  <c r="I23" i="80"/>
  <c r="I22" i="80"/>
  <c r="I21" i="80"/>
  <c r="I20" i="80"/>
  <c r="I19" i="80"/>
  <c r="I18" i="80"/>
  <c r="I17" i="80"/>
  <c r="I16" i="80"/>
  <c r="I15" i="80"/>
  <c r="I14" i="80"/>
  <c r="I13" i="80"/>
  <c r="I12" i="80"/>
  <c r="I11" i="80"/>
  <c r="I10" i="80"/>
  <c r="I9" i="80"/>
  <c r="I8" i="80"/>
  <c r="I7" i="80"/>
  <c r="I6" i="80"/>
  <c r="G2" i="80"/>
  <c r="H2" i="80" s="1"/>
  <c r="F2" i="80" s="1"/>
  <c r="C47" i="79"/>
  <c r="I46" i="79"/>
  <c r="I45" i="79"/>
  <c r="I44" i="79"/>
  <c r="I43" i="79"/>
  <c r="I42" i="79"/>
  <c r="I41" i="79"/>
  <c r="I40" i="79"/>
  <c r="I39" i="79"/>
  <c r="I38" i="79"/>
  <c r="I37" i="79"/>
  <c r="I36" i="79"/>
  <c r="I35" i="79"/>
  <c r="I34" i="79"/>
  <c r="I33" i="79"/>
  <c r="I32" i="79"/>
  <c r="I31" i="79"/>
  <c r="I30" i="79"/>
  <c r="I29" i="79"/>
  <c r="I28" i="79"/>
  <c r="I27" i="79"/>
  <c r="I26" i="79"/>
  <c r="I25" i="79"/>
  <c r="I24" i="79"/>
  <c r="I23" i="79"/>
  <c r="I22" i="79"/>
  <c r="I21" i="79"/>
  <c r="I20" i="79"/>
  <c r="I19" i="79"/>
  <c r="I18" i="79"/>
  <c r="I17" i="79"/>
  <c r="I16" i="79"/>
  <c r="I15" i="79"/>
  <c r="I14" i="79"/>
  <c r="I13" i="79"/>
  <c r="I12" i="79"/>
  <c r="I11" i="79"/>
  <c r="I10" i="79"/>
  <c r="I9" i="79"/>
  <c r="I8" i="79"/>
  <c r="I7" i="79"/>
  <c r="I6" i="79"/>
  <c r="G2" i="79"/>
  <c r="H2" i="79" s="1"/>
  <c r="F2" i="79" s="1"/>
  <c r="C47" i="78"/>
  <c r="I46" i="78"/>
  <c r="I45" i="78"/>
  <c r="I44" i="78"/>
  <c r="I43" i="78"/>
  <c r="I42" i="78"/>
  <c r="I41" i="78"/>
  <c r="I40" i="78"/>
  <c r="I39" i="78"/>
  <c r="I38" i="78"/>
  <c r="I37" i="78"/>
  <c r="I36" i="78"/>
  <c r="I35" i="78"/>
  <c r="I34" i="78"/>
  <c r="I33" i="78"/>
  <c r="I32" i="78"/>
  <c r="I31" i="78"/>
  <c r="I30" i="78"/>
  <c r="I29" i="78"/>
  <c r="I28" i="78"/>
  <c r="I27" i="78"/>
  <c r="I26" i="78"/>
  <c r="I25" i="78"/>
  <c r="I24" i="78"/>
  <c r="I23" i="78"/>
  <c r="I22" i="78"/>
  <c r="I21" i="78"/>
  <c r="I20" i="78"/>
  <c r="I19" i="78"/>
  <c r="I18" i="78"/>
  <c r="I17" i="78"/>
  <c r="I16" i="78"/>
  <c r="I15" i="78"/>
  <c r="I14" i="78"/>
  <c r="I13" i="78"/>
  <c r="I12" i="78"/>
  <c r="I11" i="78"/>
  <c r="I10" i="78"/>
  <c r="I9" i="78"/>
  <c r="I8" i="78"/>
  <c r="I7" i="78"/>
  <c r="I6" i="78"/>
  <c r="G2" i="78"/>
  <c r="H2" i="78" s="1"/>
  <c r="F2" i="78" s="1"/>
  <c r="C47" i="77"/>
  <c r="I46" i="77"/>
  <c r="I45" i="77"/>
  <c r="I44" i="77"/>
  <c r="I43" i="77"/>
  <c r="I42" i="77"/>
  <c r="I41" i="77"/>
  <c r="I40" i="77"/>
  <c r="I39" i="77"/>
  <c r="I38" i="77"/>
  <c r="I37" i="77"/>
  <c r="I36" i="77"/>
  <c r="I35" i="77"/>
  <c r="I34" i="77"/>
  <c r="I33" i="77"/>
  <c r="I32" i="77"/>
  <c r="I31" i="77"/>
  <c r="I30" i="77"/>
  <c r="I29" i="77"/>
  <c r="I28" i="77"/>
  <c r="I27" i="77"/>
  <c r="I26" i="77"/>
  <c r="I25" i="77"/>
  <c r="I24" i="77"/>
  <c r="I23" i="77"/>
  <c r="I22" i="77"/>
  <c r="I21" i="77"/>
  <c r="I20" i="77"/>
  <c r="I19" i="77"/>
  <c r="I18" i="77"/>
  <c r="I17" i="77"/>
  <c r="I16" i="77"/>
  <c r="I15" i="77"/>
  <c r="I14" i="77"/>
  <c r="I13" i="77"/>
  <c r="I12" i="77"/>
  <c r="I11" i="77"/>
  <c r="I10" i="77"/>
  <c r="I9" i="77"/>
  <c r="I8" i="77"/>
  <c r="I7" i="77"/>
  <c r="I6" i="77"/>
  <c r="G2" i="77"/>
  <c r="H2" i="77" s="1"/>
  <c r="F2" i="77" s="1"/>
  <c r="C47" i="76"/>
  <c r="I46" i="76"/>
  <c r="I45" i="76"/>
  <c r="I44" i="76"/>
  <c r="I43" i="76"/>
  <c r="I42" i="76"/>
  <c r="I41" i="76"/>
  <c r="I40" i="76"/>
  <c r="I39" i="76"/>
  <c r="I38" i="76"/>
  <c r="I37" i="76"/>
  <c r="I36" i="76"/>
  <c r="I35" i="76"/>
  <c r="I34" i="76"/>
  <c r="I33" i="76"/>
  <c r="I32" i="76"/>
  <c r="I31" i="76"/>
  <c r="I30" i="76"/>
  <c r="I29" i="76"/>
  <c r="I28" i="76"/>
  <c r="I27" i="76"/>
  <c r="I26" i="76"/>
  <c r="I25" i="76"/>
  <c r="I24" i="76"/>
  <c r="I23" i="76"/>
  <c r="I22" i="76"/>
  <c r="I21" i="76"/>
  <c r="I20" i="76"/>
  <c r="I19" i="76"/>
  <c r="I18" i="76"/>
  <c r="I17" i="76"/>
  <c r="I16" i="76"/>
  <c r="I15" i="76"/>
  <c r="I14" i="76"/>
  <c r="I13" i="76"/>
  <c r="I12" i="76"/>
  <c r="I11" i="76"/>
  <c r="I10" i="76"/>
  <c r="I9" i="76"/>
  <c r="I8" i="76"/>
  <c r="I7" i="76"/>
  <c r="I6" i="76"/>
  <c r="G2" i="76"/>
  <c r="H2" i="76" s="1"/>
  <c r="F2" i="76" s="1"/>
  <c r="C47" i="73"/>
  <c r="I46" i="73"/>
  <c r="I45" i="73"/>
  <c r="I44" i="73"/>
  <c r="I43" i="73"/>
  <c r="I42" i="73"/>
  <c r="I41" i="73"/>
  <c r="I40" i="73"/>
  <c r="I39" i="73"/>
  <c r="I38" i="73"/>
  <c r="I37" i="73"/>
  <c r="I36" i="73"/>
  <c r="I35" i="73"/>
  <c r="I34" i="73"/>
  <c r="I33" i="73"/>
  <c r="I32" i="73"/>
  <c r="I31" i="73"/>
  <c r="I30" i="73"/>
  <c r="I29" i="73"/>
  <c r="I28" i="73"/>
  <c r="I27" i="73"/>
  <c r="I26" i="73"/>
  <c r="I25" i="73"/>
  <c r="I24" i="73"/>
  <c r="I23" i="73"/>
  <c r="I22" i="73"/>
  <c r="I21" i="73"/>
  <c r="I20" i="73"/>
  <c r="I19" i="73"/>
  <c r="I18" i="73"/>
  <c r="I17" i="73"/>
  <c r="I16" i="73"/>
  <c r="I15" i="73"/>
  <c r="I14" i="73"/>
  <c r="I13" i="73"/>
  <c r="I12" i="73"/>
  <c r="I11" i="73"/>
  <c r="I10" i="73"/>
  <c r="I9" i="73"/>
  <c r="I8" i="73"/>
  <c r="I7" i="73"/>
  <c r="I6" i="73"/>
  <c r="G2" i="73"/>
  <c r="H2" i="73" s="1"/>
  <c r="F2" i="73" s="1"/>
  <c r="C47" i="72"/>
  <c r="I46" i="72"/>
  <c r="I45" i="72"/>
  <c r="I44" i="72"/>
  <c r="I43" i="72"/>
  <c r="I42" i="72"/>
  <c r="I41" i="72"/>
  <c r="I40" i="72"/>
  <c r="I39" i="72"/>
  <c r="I38" i="72"/>
  <c r="I37" i="72"/>
  <c r="I36" i="72"/>
  <c r="I35" i="72"/>
  <c r="I34" i="72"/>
  <c r="I33" i="72"/>
  <c r="I32" i="72"/>
  <c r="I31" i="72"/>
  <c r="I30" i="72"/>
  <c r="I29" i="72"/>
  <c r="I28" i="72"/>
  <c r="I27" i="72"/>
  <c r="I26" i="72"/>
  <c r="I25" i="72"/>
  <c r="I24" i="72"/>
  <c r="I23" i="72"/>
  <c r="I22" i="72"/>
  <c r="I21" i="72"/>
  <c r="I20" i="72"/>
  <c r="I19" i="72"/>
  <c r="I18" i="72"/>
  <c r="I17" i="72"/>
  <c r="I16" i="72"/>
  <c r="I15" i="72"/>
  <c r="I14" i="72"/>
  <c r="I13" i="72"/>
  <c r="I12" i="72"/>
  <c r="I11" i="72"/>
  <c r="I10" i="72"/>
  <c r="I9" i="72"/>
  <c r="I8" i="72"/>
  <c r="I7" i="72"/>
  <c r="I6" i="72"/>
  <c r="G2" i="72"/>
  <c r="H2" i="72" s="1"/>
  <c r="F2" i="72" s="1"/>
  <c r="C47" i="71"/>
  <c r="I46" i="71"/>
  <c r="I45" i="71"/>
  <c r="I44" i="71"/>
  <c r="I43" i="71"/>
  <c r="I42" i="71"/>
  <c r="I41" i="71"/>
  <c r="I40" i="71"/>
  <c r="I39" i="71"/>
  <c r="I38" i="71"/>
  <c r="I37" i="71"/>
  <c r="I36" i="71"/>
  <c r="I35" i="71"/>
  <c r="I34" i="71"/>
  <c r="I33" i="71"/>
  <c r="I32" i="71"/>
  <c r="I31" i="71"/>
  <c r="I30" i="71"/>
  <c r="I29" i="71"/>
  <c r="I28" i="71"/>
  <c r="I27" i="71"/>
  <c r="I26" i="71"/>
  <c r="I25" i="71"/>
  <c r="I24" i="71"/>
  <c r="I23" i="71"/>
  <c r="I22" i="71"/>
  <c r="I21" i="71"/>
  <c r="I20" i="71"/>
  <c r="I19" i="71"/>
  <c r="I18" i="71"/>
  <c r="I17" i="71"/>
  <c r="I16" i="71"/>
  <c r="I15" i="71"/>
  <c r="I14" i="71"/>
  <c r="I13" i="71"/>
  <c r="I12" i="71"/>
  <c r="I11" i="71"/>
  <c r="I10" i="71"/>
  <c r="I9" i="71"/>
  <c r="I8" i="71"/>
  <c r="I7" i="71"/>
  <c r="I6" i="71"/>
  <c r="G2" i="71"/>
  <c r="H2" i="71" s="1"/>
  <c r="F2" i="71" s="1"/>
  <c r="C47" i="70"/>
  <c r="I46" i="70"/>
  <c r="I45" i="70"/>
  <c r="I44" i="70"/>
  <c r="I43" i="70"/>
  <c r="I42" i="70"/>
  <c r="I41" i="70"/>
  <c r="I40" i="70"/>
  <c r="I39" i="70"/>
  <c r="I38" i="70"/>
  <c r="I37" i="70"/>
  <c r="I36" i="70"/>
  <c r="I35" i="70"/>
  <c r="I34" i="70"/>
  <c r="I33" i="70"/>
  <c r="I32" i="70"/>
  <c r="I31" i="70"/>
  <c r="I30" i="70"/>
  <c r="I29" i="70"/>
  <c r="I28" i="70"/>
  <c r="I27" i="70"/>
  <c r="I26" i="70"/>
  <c r="I25" i="70"/>
  <c r="I24" i="70"/>
  <c r="I23" i="70"/>
  <c r="I22" i="70"/>
  <c r="I21" i="70"/>
  <c r="I20" i="70"/>
  <c r="I19" i="70"/>
  <c r="I18" i="70"/>
  <c r="I17" i="70"/>
  <c r="I16" i="70"/>
  <c r="I15" i="70"/>
  <c r="I14" i="70"/>
  <c r="I13" i="70"/>
  <c r="I12" i="70"/>
  <c r="I11" i="70"/>
  <c r="I10" i="70"/>
  <c r="I9" i="70"/>
  <c r="I8" i="70"/>
  <c r="I7" i="70"/>
  <c r="I6" i="70"/>
  <c r="G2" i="70"/>
  <c r="H2" i="70" s="1"/>
  <c r="F2" i="70" s="1"/>
  <c r="C47" i="69"/>
  <c r="I46" i="69"/>
  <c r="I45" i="69"/>
  <c r="I44" i="69"/>
  <c r="I43" i="69"/>
  <c r="I42" i="69"/>
  <c r="I41" i="69"/>
  <c r="I40" i="69"/>
  <c r="I39" i="69"/>
  <c r="I38" i="69"/>
  <c r="I37" i="69"/>
  <c r="I36" i="69"/>
  <c r="I35" i="69"/>
  <c r="I34" i="69"/>
  <c r="I33" i="69"/>
  <c r="I32" i="69"/>
  <c r="I31" i="69"/>
  <c r="I30" i="69"/>
  <c r="I29" i="69"/>
  <c r="I28" i="69"/>
  <c r="I27" i="69"/>
  <c r="I26" i="69"/>
  <c r="I25" i="69"/>
  <c r="I24" i="69"/>
  <c r="I23" i="69"/>
  <c r="I22" i="69"/>
  <c r="I21" i="69"/>
  <c r="I20" i="69"/>
  <c r="I19" i="69"/>
  <c r="I18" i="69"/>
  <c r="I17" i="69"/>
  <c r="I16" i="69"/>
  <c r="I15" i="69"/>
  <c r="I14" i="69"/>
  <c r="I13" i="69"/>
  <c r="I12" i="69"/>
  <c r="I11" i="69"/>
  <c r="I10" i="69"/>
  <c r="I9" i="69"/>
  <c r="I8" i="69"/>
  <c r="I7" i="69"/>
  <c r="I6" i="69"/>
  <c r="G2" i="69"/>
  <c r="H2" i="69" s="1"/>
  <c r="F2" i="69" s="1"/>
  <c r="G2" i="65" l="1"/>
  <c r="H2" i="65" s="1"/>
  <c r="F2" i="65" s="1"/>
  <c r="G2" i="64"/>
  <c r="H2" i="64" s="1"/>
  <c r="F2" i="64" s="1"/>
  <c r="G2" i="63"/>
  <c r="H2" i="63" s="1"/>
  <c r="F2" i="63" s="1"/>
  <c r="G2" i="62"/>
  <c r="H2" i="62" s="1"/>
  <c r="F2" i="62" s="1"/>
  <c r="G2" i="61"/>
  <c r="H2" i="61" s="1"/>
  <c r="F2" i="61" s="1"/>
  <c r="G2" i="60"/>
  <c r="H2" i="60" s="1"/>
  <c r="F2" i="60" s="1"/>
  <c r="G2" i="59"/>
  <c r="H2" i="59" s="1"/>
  <c r="F2" i="59" s="1"/>
  <c r="G2" i="58"/>
  <c r="H2" i="58" s="1"/>
  <c r="F2" i="58" s="1"/>
  <c r="G2" i="57"/>
  <c r="H2" i="57" s="1"/>
  <c r="F2" i="57" s="1"/>
  <c r="G2" i="56"/>
  <c r="H2" i="56" s="1"/>
  <c r="F2" i="56" s="1"/>
  <c r="G2" i="55"/>
  <c r="H2" i="55" s="1"/>
  <c r="F2" i="55" s="1"/>
  <c r="G2" i="54"/>
  <c r="H2" i="54" s="1"/>
  <c r="F2" i="54" s="1"/>
  <c r="G2" i="53"/>
  <c r="H2" i="53" s="1"/>
  <c r="F2" i="53" s="1"/>
  <c r="G2" i="52"/>
  <c r="H2" i="52" s="1"/>
  <c r="F2" i="52" s="1"/>
  <c r="C47" i="66" l="1"/>
  <c r="C47" i="65"/>
  <c r="I46" i="65"/>
  <c r="I45" i="65"/>
  <c r="I44" i="65"/>
  <c r="I43" i="65"/>
  <c r="I42" i="65"/>
  <c r="I41" i="65"/>
  <c r="I40" i="65"/>
  <c r="I39" i="65"/>
  <c r="I38" i="65"/>
  <c r="I37" i="65"/>
  <c r="I36" i="65"/>
  <c r="I35" i="65"/>
  <c r="I34" i="65"/>
  <c r="I33" i="65"/>
  <c r="I32" i="65"/>
  <c r="I31" i="65"/>
  <c r="I30" i="65"/>
  <c r="I29" i="65"/>
  <c r="I28" i="65"/>
  <c r="I27" i="65"/>
  <c r="I26" i="65"/>
  <c r="I25" i="65"/>
  <c r="I24" i="65"/>
  <c r="I23" i="65"/>
  <c r="I22" i="65"/>
  <c r="I21" i="65"/>
  <c r="I20" i="65"/>
  <c r="I19" i="65"/>
  <c r="I18" i="65"/>
  <c r="I17" i="65"/>
  <c r="I16" i="65"/>
  <c r="I15" i="65"/>
  <c r="I14" i="65"/>
  <c r="I13" i="65"/>
  <c r="I12" i="65"/>
  <c r="I11" i="65"/>
  <c r="I10" i="65"/>
  <c r="I9" i="65"/>
  <c r="I8" i="65"/>
  <c r="I7" i="65"/>
  <c r="I6" i="65"/>
  <c r="C47" i="64"/>
  <c r="I46" i="64"/>
  <c r="I45" i="64"/>
  <c r="I44" i="64"/>
  <c r="I43" i="64"/>
  <c r="I42" i="64"/>
  <c r="I41" i="64"/>
  <c r="I40" i="64"/>
  <c r="I39" i="64"/>
  <c r="I38" i="64"/>
  <c r="I37" i="64"/>
  <c r="I36" i="64"/>
  <c r="I35" i="64"/>
  <c r="I34" i="64"/>
  <c r="I33" i="64"/>
  <c r="I32" i="64"/>
  <c r="I31" i="64"/>
  <c r="I30" i="64"/>
  <c r="I29" i="64"/>
  <c r="I28" i="64"/>
  <c r="I27" i="64"/>
  <c r="I26" i="64"/>
  <c r="I25" i="64"/>
  <c r="I24" i="64"/>
  <c r="I23" i="64"/>
  <c r="I22" i="64"/>
  <c r="I21" i="64"/>
  <c r="I20" i="64"/>
  <c r="I19" i="64"/>
  <c r="I18" i="64"/>
  <c r="I17" i="64"/>
  <c r="I16" i="64"/>
  <c r="I15" i="64"/>
  <c r="I14" i="64"/>
  <c r="I13" i="64"/>
  <c r="I12" i="64"/>
  <c r="I11" i="64"/>
  <c r="I10" i="64"/>
  <c r="I9" i="64"/>
  <c r="I8" i="64"/>
  <c r="I7" i="64"/>
  <c r="I6" i="64"/>
  <c r="C47" i="63"/>
  <c r="I46" i="63"/>
  <c r="I45" i="63"/>
  <c r="I44" i="63"/>
  <c r="I43" i="63"/>
  <c r="I42" i="63"/>
  <c r="I41" i="63"/>
  <c r="I40" i="63"/>
  <c r="I39" i="63"/>
  <c r="I38" i="63"/>
  <c r="I37" i="63"/>
  <c r="I36" i="63"/>
  <c r="I35" i="63"/>
  <c r="I34" i="63"/>
  <c r="I33" i="63"/>
  <c r="I32" i="63"/>
  <c r="I31" i="63"/>
  <c r="I30" i="63"/>
  <c r="I29" i="63"/>
  <c r="I28" i="63"/>
  <c r="I27" i="63"/>
  <c r="I26" i="63"/>
  <c r="I25" i="63"/>
  <c r="I24" i="63"/>
  <c r="I23" i="63"/>
  <c r="I22" i="63"/>
  <c r="I21" i="63"/>
  <c r="I20" i="63"/>
  <c r="I19" i="63"/>
  <c r="I18" i="63"/>
  <c r="I17" i="63"/>
  <c r="I16" i="63"/>
  <c r="I15" i="63"/>
  <c r="I14" i="63"/>
  <c r="I13" i="63"/>
  <c r="I12" i="63"/>
  <c r="I11" i="63"/>
  <c r="I10" i="63"/>
  <c r="I9" i="63"/>
  <c r="I8" i="63"/>
  <c r="I7" i="63"/>
  <c r="I6" i="63"/>
  <c r="C47" i="62"/>
  <c r="I46" i="62"/>
  <c r="I45" i="62"/>
  <c r="I44" i="62"/>
  <c r="I43" i="62"/>
  <c r="I42" i="62"/>
  <c r="I41" i="62"/>
  <c r="I40" i="62"/>
  <c r="I39" i="62"/>
  <c r="I38" i="62"/>
  <c r="I37" i="62"/>
  <c r="I36" i="62"/>
  <c r="I35" i="62"/>
  <c r="I34" i="62"/>
  <c r="I33" i="62"/>
  <c r="I32" i="62"/>
  <c r="I31" i="62"/>
  <c r="I30" i="62"/>
  <c r="I29" i="62"/>
  <c r="I28" i="62"/>
  <c r="I27" i="62"/>
  <c r="I26" i="62"/>
  <c r="I25" i="62"/>
  <c r="I24" i="62"/>
  <c r="I23" i="62"/>
  <c r="I22" i="62"/>
  <c r="I21" i="62"/>
  <c r="I20" i="62"/>
  <c r="I19" i="62"/>
  <c r="I18" i="62"/>
  <c r="I17" i="62"/>
  <c r="I16" i="62"/>
  <c r="I15" i="62"/>
  <c r="I14" i="62"/>
  <c r="I13" i="62"/>
  <c r="I12" i="62"/>
  <c r="I11" i="62"/>
  <c r="I10" i="62"/>
  <c r="I9" i="62"/>
  <c r="I8" i="62"/>
  <c r="I7" i="62"/>
  <c r="I6" i="62"/>
  <c r="C47" i="61"/>
  <c r="I46" i="61"/>
  <c r="I45" i="61"/>
  <c r="I44" i="61"/>
  <c r="I43" i="61"/>
  <c r="I42" i="61"/>
  <c r="I41" i="61"/>
  <c r="I40" i="61"/>
  <c r="I39" i="61"/>
  <c r="I38" i="61"/>
  <c r="I37" i="61"/>
  <c r="I36" i="61"/>
  <c r="I35" i="61"/>
  <c r="I34" i="61"/>
  <c r="I33" i="61"/>
  <c r="I32" i="61"/>
  <c r="I31" i="61"/>
  <c r="I30" i="61"/>
  <c r="I29" i="61"/>
  <c r="I28" i="61"/>
  <c r="I27" i="61"/>
  <c r="I26" i="61"/>
  <c r="I25" i="61"/>
  <c r="I24" i="61"/>
  <c r="I23" i="61"/>
  <c r="I22" i="61"/>
  <c r="I21" i="61"/>
  <c r="I20" i="61"/>
  <c r="I19" i="61"/>
  <c r="I18" i="61"/>
  <c r="I17" i="61"/>
  <c r="I16" i="61"/>
  <c r="I15" i="61"/>
  <c r="I14" i="61"/>
  <c r="I13" i="61"/>
  <c r="I12" i="61"/>
  <c r="I11" i="61"/>
  <c r="I10" i="61"/>
  <c r="I9" i="61"/>
  <c r="I8" i="61"/>
  <c r="I7" i="61"/>
  <c r="I6" i="61"/>
  <c r="C47" i="60"/>
  <c r="I46" i="60"/>
  <c r="I45" i="60"/>
  <c r="I44" i="60"/>
  <c r="I43" i="60"/>
  <c r="I42" i="60"/>
  <c r="I41" i="60"/>
  <c r="I40" i="60"/>
  <c r="I39" i="60"/>
  <c r="I38" i="60"/>
  <c r="I37" i="60"/>
  <c r="I36" i="60"/>
  <c r="I35" i="60"/>
  <c r="I34" i="60"/>
  <c r="I33" i="60"/>
  <c r="I32" i="60"/>
  <c r="I31" i="60"/>
  <c r="I30" i="60"/>
  <c r="I29" i="60"/>
  <c r="I28" i="60"/>
  <c r="I27" i="60"/>
  <c r="I26" i="60"/>
  <c r="I25" i="60"/>
  <c r="I24" i="60"/>
  <c r="I23" i="60"/>
  <c r="I22" i="60"/>
  <c r="I21" i="60"/>
  <c r="I20" i="60"/>
  <c r="I19" i="60"/>
  <c r="I18" i="60"/>
  <c r="I17" i="60"/>
  <c r="I16" i="60"/>
  <c r="I15" i="60"/>
  <c r="I14" i="60"/>
  <c r="I13" i="60"/>
  <c r="I12" i="60"/>
  <c r="I11" i="60"/>
  <c r="I10" i="60"/>
  <c r="I9" i="60"/>
  <c r="I8" i="60"/>
  <c r="I7" i="60"/>
  <c r="I6" i="60"/>
  <c r="C47" i="59"/>
  <c r="I46" i="59"/>
  <c r="I45" i="59"/>
  <c r="I44" i="59"/>
  <c r="I43" i="59"/>
  <c r="I42" i="59"/>
  <c r="I41" i="59"/>
  <c r="I40" i="59"/>
  <c r="I39" i="59"/>
  <c r="I38" i="59"/>
  <c r="I37" i="59"/>
  <c r="I36" i="59"/>
  <c r="I35" i="59"/>
  <c r="I34" i="59"/>
  <c r="I33" i="59"/>
  <c r="I32" i="59"/>
  <c r="I31" i="59"/>
  <c r="I30" i="59"/>
  <c r="I29" i="59"/>
  <c r="I28" i="59"/>
  <c r="I27" i="59"/>
  <c r="I26" i="59"/>
  <c r="I25" i="59"/>
  <c r="I24" i="59"/>
  <c r="I23" i="59"/>
  <c r="I22" i="59"/>
  <c r="I21" i="59"/>
  <c r="I20" i="59"/>
  <c r="I19" i="59"/>
  <c r="I18" i="59"/>
  <c r="I17" i="59"/>
  <c r="I16" i="59"/>
  <c r="I15" i="59"/>
  <c r="I14" i="59"/>
  <c r="I13" i="59"/>
  <c r="I12" i="59"/>
  <c r="I11" i="59"/>
  <c r="I10" i="59"/>
  <c r="I9" i="59"/>
  <c r="I8" i="59"/>
  <c r="I7" i="59"/>
  <c r="I6" i="59"/>
  <c r="C47" i="58"/>
  <c r="I46" i="58"/>
  <c r="I45" i="58"/>
  <c r="I44" i="58"/>
  <c r="I43" i="58"/>
  <c r="I42" i="58"/>
  <c r="I41" i="58"/>
  <c r="I40" i="58"/>
  <c r="I39" i="58"/>
  <c r="I38" i="58"/>
  <c r="I37" i="58"/>
  <c r="I36" i="58"/>
  <c r="I35" i="58"/>
  <c r="I34" i="58"/>
  <c r="I33" i="58"/>
  <c r="I32" i="58"/>
  <c r="I31" i="58"/>
  <c r="I30" i="58"/>
  <c r="I29" i="58"/>
  <c r="I28" i="58"/>
  <c r="I27" i="58"/>
  <c r="I26" i="58"/>
  <c r="I25" i="58"/>
  <c r="I24" i="58"/>
  <c r="I23" i="58"/>
  <c r="I22" i="58"/>
  <c r="I21" i="58"/>
  <c r="I20" i="58"/>
  <c r="I19" i="58"/>
  <c r="I18" i="58"/>
  <c r="I17" i="58"/>
  <c r="I16" i="58"/>
  <c r="I15" i="58"/>
  <c r="I14" i="58"/>
  <c r="I13" i="58"/>
  <c r="I12" i="58"/>
  <c r="I11" i="58"/>
  <c r="I10" i="58"/>
  <c r="I9" i="58"/>
  <c r="I8" i="58"/>
  <c r="I7" i="58"/>
  <c r="I6" i="58"/>
  <c r="C47" i="57"/>
  <c r="I46" i="57"/>
  <c r="I45" i="57"/>
  <c r="I44" i="57"/>
  <c r="I43" i="57"/>
  <c r="I42" i="57"/>
  <c r="I41" i="57"/>
  <c r="I40" i="57"/>
  <c r="I39" i="57"/>
  <c r="I38" i="57"/>
  <c r="I37" i="57"/>
  <c r="I36" i="57"/>
  <c r="I35" i="57"/>
  <c r="I34" i="57"/>
  <c r="I33" i="57"/>
  <c r="I32" i="57"/>
  <c r="I31" i="57"/>
  <c r="I30" i="57"/>
  <c r="I29" i="57"/>
  <c r="I28" i="57"/>
  <c r="I27" i="57"/>
  <c r="I26" i="57"/>
  <c r="I25" i="57"/>
  <c r="I24" i="57"/>
  <c r="I23" i="57"/>
  <c r="I22" i="57"/>
  <c r="I21" i="57"/>
  <c r="I20" i="57"/>
  <c r="I19" i="57"/>
  <c r="I18" i="57"/>
  <c r="I17" i="57"/>
  <c r="I16" i="57"/>
  <c r="I15" i="57"/>
  <c r="I14" i="57"/>
  <c r="I13" i="57"/>
  <c r="I12" i="57"/>
  <c r="I11" i="57"/>
  <c r="I10" i="57"/>
  <c r="I9" i="57"/>
  <c r="I8" i="57"/>
  <c r="I7" i="57"/>
  <c r="I6" i="57"/>
  <c r="C47" i="56"/>
  <c r="I46" i="56"/>
  <c r="I45" i="56"/>
  <c r="I44" i="56"/>
  <c r="I43" i="56"/>
  <c r="I42" i="56"/>
  <c r="I41" i="56"/>
  <c r="I40" i="56"/>
  <c r="I39" i="56"/>
  <c r="I38" i="56"/>
  <c r="I37" i="56"/>
  <c r="I36" i="56"/>
  <c r="I35" i="56"/>
  <c r="I34" i="56"/>
  <c r="I33" i="56"/>
  <c r="I32" i="56"/>
  <c r="I31" i="56"/>
  <c r="I30" i="56"/>
  <c r="I29" i="56"/>
  <c r="I28" i="56"/>
  <c r="I27" i="56"/>
  <c r="I26" i="56"/>
  <c r="I25" i="56"/>
  <c r="I24" i="56"/>
  <c r="I23" i="56"/>
  <c r="I22" i="56"/>
  <c r="I21" i="56"/>
  <c r="I20" i="56"/>
  <c r="I19" i="56"/>
  <c r="I18" i="56"/>
  <c r="I17" i="56"/>
  <c r="I16" i="56"/>
  <c r="I15" i="56"/>
  <c r="I14" i="56"/>
  <c r="I13" i="56"/>
  <c r="I12" i="56"/>
  <c r="I11" i="56"/>
  <c r="I10" i="56"/>
  <c r="I9" i="56"/>
  <c r="I8" i="56"/>
  <c r="I7" i="56"/>
  <c r="I6" i="56"/>
  <c r="C47" i="55"/>
  <c r="I46" i="55"/>
  <c r="I45" i="55"/>
  <c r="I44" i="55"/>
  <c r="I43" i="55"/>
  <c r="I42" i="55"/>
  <c r="I41" i="55"/>
  <c r="I40" i="55"/>
  <c r="I39" i="55"/>
  <c r="I38" i="55"/>
  <c r="I37" i="55"/>
  <c r="I36" i="55"/>
  <c r="I35" i="55"/>
  <c r="I34" i="55"/>
  <c r="I33" i="55"/>
  <c r="I32" i="55"/>
  <c r="I31" i="55"/>
  <c r="I30" i="55"/>
  <c r="I29" i="55"/>
  <c r="I28" i="55"/>
  <c r="I27" i="55"/>
  <c r="I26" i="55"/>
  <c r="I25" i="55"/>
  <c r="I24" i="55"/>
  <c r="I23" i="55"/>
  <c r="I22" i="55"/>
  <c r="I21" i="55"/>
  <c r="I20" i="55"/>
  <c r="I19" i="55"/>
  <c r="I18" i="55"/>
  <c r="I17" i="55"/>
  <c r="I16" i="55"/>
  <c r="I15" i="55"/>
  <c r="I14" i="55"/>
  <c r="I13" i="55"/>
  <c r="I12" i="55"/>
  <c r="I11" i="55"/>
  <c r="I10" i="55"/>
  <c r="I9" i="55"/>
  <c r="I8" i="55"/>
  <c r="I7" i="55"/>
  <c r="I6" i="55"/>
  <c r="C47" i="54"/>
  <c r="I46" i="54"/>
  <c r="I45" i="54"/>
  <c r="I44" i="54"/>
  <c r="I43" i="54"/>
  <c r="I42" i="54"/>
  <c r="I41" i="54"/>
  <c r="I40" i="54"/>
  <c r="I39" i="54"/>
  <c r="I38" i="54"/>
  <c r="I37" i="54"/>
  <c r="I36" i="54"/>
  <c r="I35" i="54"/>
  <c r="I34" i="54"/>
  <c r="I33" i="54"/>
  <c r="I32" i="54"/>
  <c r="I31" i="54"/>
  <c r="I30" i="54"/>
  <c r="I29" i="54"/>
  <c r="I28" i="54"/>
  <c r="I27" i="54"/>
  <c r="I26" i="54"/>
  <c r="I25" i="54"/>
  <c r="I24" i="54"/>
  <c r="I23" i="54"/>
  <c r="I22" i="54"/>
  <c r="I21" i="54"/>
  <c r="I20" i="54"/>
  <c r="I19" i="54"/>
  <c r="I18" i="54"/>
  <c r="I17" i="54"/>
  <c r="I16" i="54"/>
  <c r="I15" i="54"/>
  <c r="I14" i="54"/>
  <c r="I13" i="54"/>
  <c r="I12" i="54"/>
  <c r="I11" i="54"/>
  <c r="I10" i="54"/>
  <c r="I9" i="54"/>
  <c r="I8" i="54"/>
  <c r="I7" i="54"/>
  <c r="I6" i="54"/>
  <c r="C47" i="53"/>
  <c r="I46" i="53"/>
  <c r="I45" i="53"/>
  <c r="I44" i="53"/>
  <c r="I43" i="53"/>
  <c r="I42" i="53"/>
  <c r="I41" i="53"/>
  <c r="I40" i="53"/>
  <c r="I39" i="53"/>
  <c r="I38" i="53"/>
  <c r="I37" i="53"/>
  <c r="I36" i="53"/>
  <c r="I35" i="53"/>
  <c r="I34" i="53"/>
  <c r="I33" i="53"/>
  <c r="I32" i="53"/>
  <c r="I31" i="53"/>
  <c r="I30" i="53"/>
  <c r="I29" i="53"/>
  <c r="I28" i="53"/>
  <c r="I27" i="53"/>
  <c r="I26" i="53"/>
  <c r="I25" i="53"/>
  <c r="I24" i="53"/>
  <c r="I23" i="53"/>
  <c r="I22" i="53"/>
  <c r="I21" i="53"/>
  <c r="I20" i="53"/>
  <c r="I19" i="53"/>
  <c r="I18" i="53"/>
  <c r="I17" i="53"/>
  <c r="I16" i="53"/>
  <c r="I15" i="53"/>
  <c r="I14" i="53"/>
  <c r="I13" i="53"/>
  <c r="I12" i="53"/>
  <c r="I11" i="53"/>
  <c r="I10" i="53"/>
  <c r="I9" i="53"/>
  <c r="I8" i="53"/>
  <c r="I7" i="53"/>
  <c r="I6" i="53"/>
  <c r="C47" i="52"/>
  <c r="I46" i="52"/>
  <c r="I45" i="52"/>
  <c r="I44" i="52"/>
  <c r="I43" i="52"/>
  <c r="I42" i="52"/>
  <c r="I41" i="52"/>
  <c r="I40" i="52"/>
  <c r="I39" i="52"/>
  <c r="I38" i="52"/>
  <c r="I37" i="52"/>
  <c r="I36" i="52"/>
  <c r="I35" i="52"/>
  <c r="I34" i="52"/>
  <c r="I33" i="52"/>
  <c r="I32" i="52"/>
  <c r="I31" i="52"/>
  <c r="I30" i="52"/>
  <c r="I29" i="52"/>
  <c r="I28" i="52"/>
  <c r="I27" i="52"/>
  <c r="I26" i="52"/>
  <c r="I25" i="52"/>
  <c r="I24" i="52"/>
  <c r="I23" i="52"/>
  <c r="I22" i="52"/>
  <c r="I21" i="52"/>
  <c r="I20" i="52"/>
  <c r="I19" i="52"/>
  <c r="I18" i="52"/>
  <c r="I17" i="52"/>
  <c r="I16" i="52"/>
  <c r="I15" i="52"/>
  <c r="I14" i="52"/>
  <c r="I13" i="52"/>
  <c r="I12" i="52"/>
  <c r="I11" i="52"/>
  <c r="I10" i="52"/>
  <c r="I9" i="52"/>
  <c r="I8" i="52"/>
  <c r="I7" i="52"/>
  <c r="I6" i="52"/>
  <c r="C47" i="51"/>
  <c r="I46" i="51"/>
  <c r="I45" i="51"/>
  <c r="I44" i="51"/>
  <c r="I43" i="51"/>
  <c r="I42" i="51"/>
  <c r="I41" i="51"/>
  <c r="I40" i="51"/>
  <c r="I39" i="51"/>
  <c r="I38" i="51"/>
  <c r="I37" i="51"/>
  <c r="I36" i="51"/>
  <c r="I35" i="51"/>
  <c r="I34" i="51"/>
  <c r="I33" i="51"/>
  <c r="I32" i="51"/>
  <c r="I31" i="51"/>
  <c r="I30" i="51"/>
  <c r="I29" i="51"/>
  <c r="I28" i="51"/>
  <c r="I27" i="51"/>
  <c r="I26" i="51"/>
  <c r="I25" i="51"/>
  <c r="I24" i="51"/>
  <c r="I23" i="51"/>
  <c r="I22" i="51"/>
  <c r="I21" i="51"/>
  <c r="I20" i="51"/>
  <c r="I19" i="51"/>
  <c r="I18" i="51"/>
  <c r="I17" i="51"/>
  <c r="I16" i="51"/>
  <c r="I15" i="51"/>
  <c r="I14" i="51"/>
  <c r="I13" i="51"/>
  <c r="I12" i="51"/>
  <c r="I11" i="51"/>
  <c r="I10" i="51"/>
  <c r="I9" i="51"/>
  <c r="I8" i="51"/>
  <c r="I7" i="51"/>
  <c r="I6" i="51"/>
  <c r="C47" i="50"/>
  <c r="I46" i="50"/>
  <c r="I45" i="50"/>
  <c r="I44" i="50"/>
  <c r="I43" i="50"/>
  <c r="I42" i="50"/>
  <c r="I41" i="50"/>
  <c r="I40" i="50"/>
  <c r="I39" i="50"/>
  <c r="I38" i="50"/>
  <c r="I37" i="50"/>
  <c r="I36" i="50"/>
  <c r="I35" i="50"/>
  <c r="I34" i="50"/>
  <c r="I33" i="50"/>
  <c r="I32" i="50"/>
  <c r="I31" i="50"/>
  <c r="I30" i="50"/>
  <c r="I29" i="50"/>
  <c r="I28" i="50"/>
  <c r="I27" i="50"/>
  <c r="I26" i="50"/>
  <c r="I25" i="50"/>
  <c r="I24" i="50"/>
  <c r="I23" i="50"/>
  <c r="I22" i="50"/>
  <c r="I21" i="50"/>
  <c r="I20" i="50"/>
  <c r="I19" i="50"/>
  <c r="I18" i="50"/>
  <c r="I17" i="50"/>
  <c r="I16" i="50"/>
  <c r="I15" i="50"/>
  <c r="I14" i="50"/>
  <c r="I13" i="50"/>
  <c r="I12" i="50"/>
  <c r="I11" i="50"/>
  <c r="I10" i="50"/>
  <c r="I9" i="50"/>
  <c r="I8" i="50"/>
  <c r="I7" i="50"/>
  <c r="I6" i="50"/>
  <c r="C47" i="49"/>
  <c r="I46" i="49"/>
  <c r="I45" i="49"/>
  <c r="I44" i="49"/>
  <c r="I43" i="49"/>
  <c r="I42" i="49"/>
  <c r="I41" i="49"/>
  <c r="I40" i="49"/>
  <c r="I39" i="49"/>
  <c r="I38" i="49"/>
  <c r="I37" i="49"/>
  <c r="I36" i="49"/>
  <c r="I35" i="49"/>
  <c r="I34" i="49"/>
  <c r="I33" i="49"/>
  <c r="I32" i="49"/>
  <c r="I31" i="49"/>
  <c r="I30" i="49"/>
  <c r="I29" i="49"/>
  <c r="I28" i="49"/>
  <c r="I27" i="49"/>
  <c r="I26" i="49"/>
  <c r="I25" i="49"/>
  <c r="I24" i="49"/>
  <c r="I23" i="49"/>
  <c r="I22" i="49"/>
  <c r="I21" i="49"/>
  <c r="I20" i="49"/>
  <c r="I19" i="49"/>
  <c r="I18" i="49"/>
  <c r="I17" i="49"/>
  <c r="I16" i="49"/>
  <c r="I15" i="49"/>
  <c r="I14" i="49"/>
  <c r="I13" i="49"/>
  <c r="I12" i="49"/>
  <c r="I11" i="49"/>
  <c r="I10" i="49"/>
  <c r="I9" i="49"/>
  <c r="I8" i="49"/>
  <c r="I7" i="49"/>
  <c r="I6" i="49"/>
  <c r="C47" i="48"/>
  <c r="I46" i="48"/>
  <c r="I45" i="48"/>
  <c r="I44" i="48"/>
  <c r="I43" i="48"/>
  <c r="I42" i="48"/>
  <c r="I41" i="48"/>
  <c r="I40" i="48"/>
  <c r="I39" i="48"/>
  <c r="I38" i="48"/>
  <c r="I37" i="48"/>
  <c r="I36" i="48"/>
  <c r="I35" i="48"/>
  <c r="I34" i="48"/>
  <c r="I33" i="48"/>
  <c r="I32" i="48"/>
  <c r="I31" i="48"/>
  <c r="I30" i="48"/>
  <c r="I29" i="48"/>
  <c r="I28" i="48"/>
  <c r="I27" i="48"/>
  <c r="I26" i="48"/>
  <c r="I25" i="48"/>
  <c r="I24" i="48"/>
  <c r="I23" i="48"/>
  <c r="I22" i="48"/>
  <c r="I21" i="48"/>
  <c r="I20" i="48"/>
  <c r="I19" i="48"/>
  <c r="I18" i="48"/>
  <c r="I17" i="48"/>
  <c r="I16" i="48"/>
  <c r="I15" i="48"/>
  <c r="I14" i="48"/>
  <c r="I13" i="48"/>
  <c r="I12" i="48"/>
  <c r="I11" i="48"/>
  <c r="I10" i="48"/>
  <c r="I9" i="48"/>
  <c r="I8" i="48"/>
  <c r="I7" i="48"/>
  <c r="I6" i="48"/>
  <c r="C47" i="47"/>
  <c r="I46" i="47"/>
  <c r="I45" i="47"/>
  <c r="I44" i="47"/>
  <c r="I43" i="47"/>
  <c r="I42" i="47"/>
  <c r="I41" i="47"/>
  <c r="I40" i="47"/>
  <c r="I39" i="47"/>
  <c r="I38" i="47"/>
  <c r="I37" i="47"/>
  <c r="I36" i="47"/>
  <c r="I35" i="47"/>
  <c r="I34" i="47"/>
  <c r="I33" i="47"/>
  <c r="I32" i="47"/>
  <c r="I31" i="47"/>
  <c r="I30" i="47"/>
  <c r="I29" i="47"/>
  <c r="I28" i="47"/>
  <c r="I27" i="47"/>
  <c r="I26" i="47"/>
  <c r="I25" i="47"/>
  <c r="I24" i="47"/>
  <c r="I23" i="47"/>
  <c r="I22" i="47"/>
  <c r="I21" i="47"/>
  <c r="I20" i="47"/>
  <c r="I19" i="47"/>
  <c r="I18" i="47"/>
  <c r="I17" i="47"/>
  <c r="I16" i="47"/>
  <c r="I15" i="47"/>
  <c r="I14" i="47"/>
  <c r="I13" i="47"/>
  <c r="I12" i="47"/>
  <c r="I11" i="47"/>
  <c r="I10" i="47"/>
  <c r="I9" i="47"/>
  <c r="I8" i="47"/>
  <c r="I7" i="47"/>
  <c r="I6" i="47"/>
  <c r="C47" i="46"/>
  <c r="I46" i="46"/>
  <c r="I45" i="46"/>
  <c r="I44" i="46"/>
  <c r="I43" i="46"/>
  <c r="I42" i="46"/>
  <c r="I41" i="46"/>
  <c r="I40" i="46"/>
  <c r="I39" i="46"/>
  <c r="I38" i="46"/>
  <c r="I37" i="46"/>
  <c r="I36" i="46"/>
  <c r="I35" i="46"/>
  <c r="I34" i="46"/>
  <c r="I33" i="46"/>
  <c r="I32" i="46"/>
  <c r="I31" i="46"/>
  <c r="I30" i="46"/>
  <c r="I29" i="46"/>
  <c r="I28" i="46"/>
  <c r="I27" i="46"/>
  <c r="I26" i="46"/>
  <c r="I25" i="46"/>
  <c r="I24" i="46"/>
  <c r="I23" i="46"/>
  <c r="I22" i="46"/>
  <c r="I21" i="46"/>
  <c r="I20" i="46"/>
  <c r="I19" i="46"/>
  <c r="I18" i="46"/>
  <c r="I17" i="46"/>
  <c r="I16" i="46"/>
  <c r="I15" i="46"/>
  <c r="I14" i="46"/>
  <c r="I13" i="46"/>
  <c r="I12" i="46"/>
  <c r="I11" i="46"/>
  <c r="I10" i="46"/>
  <c r="I9" i="46"/>
  <c r="I8" i="46"/>
  <c r="I7" i="46"/>
  <c r="I6" i="46"/>
  <c r="C47" i="45"/>
  <c r="I46" i="45"/>
  <c r="I45" i="45"/>
  <c r="I44" i="45"/>
  <c r="I43" i="45"/>
  <c r="I42" i="45"/>
  <c r="I41" i="45"/>
  <c r="I40" i="45"/>
  <c r="I39" i="45"/>
  <c r="I38" i="45"/>
  <c r="I37" i="45"/>
  <c r="I36" i="45"/>
  <c r="I35" i="45"/>
  <c r="I34" i="45"/>
  <c r="I33" i="45"/>
  <c r="I32" i="45"/>
  <c r="I31" i="45"/>
  <c r="I30" i="45"/>
  <c r="I29" i="45"/>
  <c r="I28" i="45"/>
  <c r="I27" i="45"/>
  <c r="I26" i="45"/>
  <c r="I25" i="45"/>
  <c r="I24" i="45"/>
  <c r="I23" i="45"/>
  <c r="I22" i="45"/>
  <c r="I21" i="45"/>
  <c r="I20" i="45"/>
  <c r="I19" i="45"/>
  <c r="I18" i="45"/>
  <c r="I17" i="45"/>
  <c r="I16" i="45"/>
  <c r="I15" i="45"/>
  <c r="I14" i="45"/>
  <c r="I13" i="45"/>
  <c r="I12" i="45"/>
  <c r="I11" i="45"/>
  <c r="I10" i="45"/>
  <c r="I9" i="45"/>
  <c r="I8" i="45"/>
  <c r="I7" i="45"/>
  <c r="I6" i="45"/>
  <c r="C47" i="42"/>
  <c r="I46" i="42"/>
  <c r="I45" i="42"/>
  <c r="I44" i="42"/>
  <c r="I43" i="42"/>
  <c r="I42" i="42"/>
  <c r="I41" i="42"/>
  <c r="I40" i="42"/>
  <c r="I39" i="42"/>
  <c r="I38" i="42"/>
  <c r="I37" i="42"/>
  <c r="I36" i="42"/>
  <c r="I35" i="42"/>
  <c r="I34" i="42"/>
  <c r="I33" i="42"/>
  <c r="I32" i="42"/>
  <c r="I31" i="42"/>
  <c r="I30" i="42"/>
  <c r="I29" i="42"/>
  <c r="I28" i="42"/>
  <c r="I27" i="42"/>
  <c r="I26" i="42"/>
  <c r="I25" i="42"/>
  <c r="I24" i="42"/>
  <c r="I23" i="42"/>
  <c r="I22" i="42"/>
  <c r="I21" i="42"/>
  <c r="I20" i="42"/>
  <c r="I19" i="42"/>
  <c r="I18" i="42"/>
  <c r="I17" i="42"/>
  <c r="I16" i="42"/>
  <c r="I15" i="42"/>
  <c r="I14" i="42"/>
  <c r="I13" i="42"/>
  <c r="I12" i="42"/>
  <c r="I11" i="42"/>
  <c r="I10" i="42"/>
  <c r="I9" i="42"/>
  <c r="I8" i="42"/>
  <c r="I7" i="42"/>
  <c r="I6" i="42"/>
  <c r="C47" i="41"/>
  <c r="I46" i="41"/>
  <c r="I45" i="41"/>
  <c r="I44" i="41"/>
  <c r="I43" i="41"/>
  <c r="I42" i="41"/>
  <c r="I41" i="41"/>
  <c r="I40" i="41"/>
  <c r="I39" i="41"/>
  <c r="I38" i="41"/>
  <c r="I37" i="41"/>
  <c r="I36" i="41"/>
  <c r="I35" i="41"/>
  <c r="I34" i="41"/>
  <c r="I33" i="41"/>
  <c r="I32" i="41"/>
  <c r="I31" i="41"/>
  <c r="I30" i="41"/>
  <c r="I29" i="41"/>
  <c r="I28" i="41"/>
  <c r="I27" i="41"/>
  <c r="I26" i="41"/>
  <c r="I25" i="41"/>
  <c r="I24" i="41"/>
  <c r="I23" i="41"/>
  <c r="I22" i="41"/>
  <c r="I21" i="41"/>
  <c r="I20" i="41"/>
  <c r="I19" i="41"/>
  <c r="I18" i="41"/>
  <c r="I17" i="41"/>
  <c r="I16" i="41"/>
  <c r="I15" i="41"/>
  <c r="I14" i="41"/>
  <c r="I13" i="41"/>
  <c r="I12" i="41"/>
  <c r="I11" i="41"/>
  <c r="I10" i="41"/>
  <c r="I9" i="41"/>
  <c r="I8" i="41"/>
  <c r="I7" i="41"/>
  <c r="I6" i="41"/>
  <c r="C47" i="40"/>
  <c r="C47" i="39"/>
  <c r="I46" i="39"/>
  <c r="I45" i="39"/>
  <c r="I44" i="39"/>
  <c r="I43" i="39"/>
  <c r="I42" i="39"/>
  <c r="I41" i="39"/>
  <c r="I40" i="39"/>
  <c r="I39" i="39"/>
  <c r="I38" i="39"/>
  <c r="I37" i="39"/>
  <c r="I36" i="39"/>
  <c r="I35" i="39"/>
  <c r="I34" i="39"/>
  <c r="I33" i="39"/>
  <c r="I32" i="39"/>
  <c r="I31" i="39"/>
  <c r="I30" i="39"/>
  <c r="I29" i="39"/>
  <c r="I28" i="39"/>
  <c r="I27" i="39"/>
  <c r="I26" i="39"/>
  <c r="I25" i="39"/>
  <c r="I24" i="39"/>
  <c r="I23" i="39"/>
  <c r="I22" i="39"/>
  <c r="I21" i="39"/>
  <c r="I20" i="39"/>
  <c r="I19" i="39"/>
  <c r="I18" i="39"/>
  <c r="I17" i="39"/>
  <c r="I16" i="39"/>
  <c r="I15" i="39"/>
  <c r="I14" i="39"/>
  <c r="I13" i="39"/>
  <c r="I12" i="39"/>
  <c r="I11" i="39"/>
  <c r="I10" i="39"/>
  <c r="I9" i="39"/>
  <c r="I8" i="39"/>
  <c r="I7" i="39"/>
  <c r="I6" i="39"/>
  <c r="C47" i="38"/>
  <c r="I46" i="38"/>
  <c r="I45" i="38"/>
  <c r="I44" i="38"/>
  <c r="I43" i="38"/>
  <c r="I42" i="38"/>
  <c r="I41" i="38"/>
  <c r="I40" i="38"/>
  <c r="I39" i="38"/>
  <c r="I38" i="38"/>
  <c r="I37" i="38"/>
  <c r="I36" i="38"/>
  <c r="I35" i="38"/>
  <c r="I34" i="38"/>
  <c r="I33" i="38"/>
  <c r="I32" i="38"/>
  <c r="I31" i="38"/>
  <c r="I30" i="38"/>
  <c r="I29" i="38"/>
  <c r="I28" i="38"/>
  <c r="I27" i="38"/>
  <c r="I26" i="38"/>
  <c r="I25" i="38"/>
  <c r="I24" i="38"/>
  <c r="I23" i="38"/>
  <c r="I22" i="38"/>
  <c r="I21" i="38"/>
  <c r="I20" i="38"/>
  <c r="I19" i="38"/>
  <c r="I18" i="38"/>
  <c r="I17" i="38"/>
  <c r="I16" i="38"/>
  <c r="I15" i="38"/>
  <c r="I14" i="38"/>
  <c r="I13" i="38"/>
  <c r="I12" i="38"/>
  <c r="I11" i="38"/>
  <c r="I10" i="38"/>
  <c r="I9" i="38"/>
  <c r="I8" i="38"/>
  <c r="I7" i="38"/>
  <c r="I6" i="38"/>
  <c r="C47" i="37"/>
  <c r="I46" i="37"/>
  <c r="I45" i="37"/>
  <c r="I44" i="37"/>
  <c r="I43" i="37"/>
  <c r="I42" i="37"/>
  <c r="I41" i="37"/>
  <c r="I40" i="37"/>
  <c r="I39" i="37"/>
  <c r="I38" i="37"/>
  <c r="I37" i="37"/>
  <c r="I36" i="37"/>
  <c r="I35" i="37"/>
  <c r="I34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C47" i="36"/>
  <c r="I46" i="36"/>
  <c r="I45" i="36"/>
  <c r="I44" i="36"/>
  <c r="I43" i="36"/>
  <c r="I42" i="36"/>
  <c r="I41" i="36"/>
  <c r="I40" i="36"/>
  <c r="I39" i="36"/>
  <c r="I38" i="36"/>
  <c r="I37" i="36"/>
  <c r="I36" i="36"/>
  <c r="I35" i="36"/>
  <c r="I34" i="36"/>
  <c r="I33" i="36"/>
  <c r="I32" i="36"/>
  <c r="I31" i="36"/>
  <c r="I30" i="36"/>
  <c r="I29" i="36"/>
  <c r="I28" i="36"/>
  <c r="I27" i="36"/>
  <c r="I26" i="36"/>
  <c r="I25" i="36"/>
  <c r="I24" i="36"/>
  <c r="I23" i="36"/>
  <c r="I22" i="36"/>
  <c r="I21" i="36"/>
  <c r="I20" i="36"/>
  <c r="I19" i="36"/>
  <c r="I18" i="36"/>
  <c r="I17" i="36"/>
  <c r="I16" i="36"/>
  <c r="I15" i="36"/>
  <c r="I14" i="36"/>
  <c r="I13" i="36"/>
  <c r="I12" i="36"/>
  <c r="I11" i="36"/>
  <c r="I10" i="36"/>
  <c r="I9" i="36"/>
  <c r="I8" i="36"/>
  <c r="I7" i="36"/>
  <c r="I6" i="36"/>
  <c r="C47" i="35"/>
  <c r="I46" i="35"/>
  <c r="I45" i="35"/>
  <c r="I44" i="35"/>
  <c r="I43" i="35"/>
  <c r="I42" i="35"/>
  <c r="I41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G2" i="1"/>
  <c r="J8" i="1" l="1"/>
  <c r="I8" i="1"/>
  <c r="B10" i="1" l="1"/>
  <c r="C10" i="1" s="1"/>
  <c r="H5" i="1"/>
  <c r="C12" i="1" l="1"/>
  <c r="C11" i="1"/>
  <c r="D10" i="1"/>
  <c r="D12" i="1" l="1"/>
  <c r="D11" i="1"/>
  <c r="E10" i="1"/>
  <c r="F10" i="1" s="1"/>
  <c r="E12" i="1" l="1"/>
  <c r="E11" i="1"/>
  <c r="F12" i="1"/>
  <c r="F11" i="1" l="1"/>
  <c r="G10" i="1"/>
  <c r="G11" i="1" l="1"/>
  <c r="G12" i="1"/>
  <c r="H10" i="1"/>
  <c r="C15" i="1" l="1"/>
  <c r="C16" i="1"/>
  <c r="D16" i="1" l="1"/>
  <c r="D15" i="1"/>
  <c r="E15" i="1" l="1"/>
  <c r="E16" i="1"/>
  <c r="F15" i="1" l="1"/>
  <c r="F16" i="1"/>
  <c r="G2" i="51" l="1"/>
  <c r="H2" i="51" s="1"/>
  <c r="F2" i="51" s="1"/>
  <c r="G2" i="35"/>
  <c r="H2" i="35" s="1"/>
  <c r="F2" i="35" s="1"/>
  <c r="G15" i="1"/>
  <c r="G16" i="1"/>
  <c r="G2" i="37" l="1"/>
  <c r="H2" i="37" s="1"/>
  <c r="F2" i="37" s="1"/>
  <c r="C20" i="1" l="1"/>
  <c r="C19" i="1"/>
  <c r="G2" i="45"/>
  <c r="H2" i="45" s="1"/>
  <c r="F2" i="45" s="1"/>
  <c r="D20" i="1" l="1"/>
  <c r="D19" i="1"/>
  <c r="G2" i="46"/>
  <c r="H2" i="46" s="1"/>
  <c r="F2" i="46" s="1"/>
  <c r="E19" i="1" l="1"/>
  <c r="E20" i="1"/>
  <c r="G2" i="47"/>
  <c r="H2" i="47" s="1"/>
  <c r="F2" i="47" s="1"/>
  <c r="F19" i="1" l="1"/>
  <c r="F20" i="1"/>
  <c r="G2" i="36"/>
  <c r="H2" i="36" s="1"/>
  <c r="F2" i="36" s="1"/>
  <c r="G19" i="1" l="1"/>
  <c r="G20" i="1"/>
  <c r="G2" i="48" l="1"/>
  <c r="H2" i="48" s="1"/>
  <c r="F2" i="48" s="1"/>
  <c r="C23" i="1" l="1"/>
  <c r="C24" i="1"/>
  <c r="G2" i="49"/>
  <c r="H2" i="49" s="1"/>
  <c r="F2" i="49" s="1"/>
  <c r="D24" i="1" l="1"/>
  <c r="D23" i="1"/>
  <c r="G2" i="50"/>
  <c r="H2" i="50" s="1"/>
  <c r="F2" i="50" s="1"/>
  <c r="E23" i="1" l="1"/>
  <c r="E24" i="1"/>
  <c r="G2" i="66"/>
  <c r="H2" i="66" s="1"/>
  <c r="F2" i="66" s="1"/>
  <c r="F23" i="1" l="1"/>
  <c r="F24" i="1"/>
  <c r="G2" i="38"/>
  <c r="H2" i="38" s="1"/>
  <c r="F2" i="38" s="1"/>
  <c r="G23" i="1" l="1"/>
  <c r="G24" i="1"/>
  <c r="G2" i="39" l="1"/>
  <c r="H2" i="39" s="1"/>
  <c r="F2" i="39" s="1"/>
  <c r="C27" i="1" l="1"/>
  <c r="C28" i="1"/>
  <c r="G2" i="40" l="1"/>
  <c r="H2" i="40" s="1"/>
  <c r="F2" i="40" s="1"/>
  <c r="D28" i="1"/>
  <c r="D27" i="1"/>
  <c r="G2" i="41"/>
  <c r="H2" i="41" s="1"/>
  <c r="F2" i="41" s="1"/>
  <c r="E27" i="1" l="1"/>
  <c r="E28" i="1"/>
  <c r="G2" i="42"/>
  <c r="H2" i="42" s="1"/>
  <c r="F2" i="42" s="1"/>
  <c r="F27" i="1" l="1"/>
  <c r="F28" i="1"/>
  <c r="G27" i="1" l="1"/>
  <c r="G28" i="1"/>
  <c r="C31" i="1" l="1"/>
  <c r="C32" i="1"/>
  <c r="D31" i="1" l="1"/>
  <c r="D32" i="1"/>
  <c r="E31" i="1" l="1"/>
  <c r="E32" i="1"/>
  <c r="F31" i="1" l="1"/>
  <c r="F32" i="1"/>
  <c r="G31" i="1" l="1"/>
  <c r="G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 diagnósticos</author>
  </authors>
  <commentList>
    <comment ref="G14" authorId="0" shapeId="0" xr:uid="{D16A40DE-2D9F-442C-9DC0-81CF3770B357}">
      <text>
        <r>
          <rPr>
            <sz val="11"/>
            <color theme="1"/>
            <rFont val="Calibri"/>
            <family val="2"/>
            <scheme val="minor"/>
          </rPr>
          <t xml:space="preserve">mac diagnósticos:
</t>
        </r>
      </text>
    </comment>
  </commentList>
</comments>
</file>

<file path=xl/sharedStrings.xml><?xml version="1.0" encoding="utf-8"?>
<sst xmlns="http://schemas.openxmlformats.org/spreadsheetml/2006/main" count="1819" uniqueCount="142">
  <si>
    <t>AGENDA  - ULTRASSOM</t>
  </si>
  <si>
    <t>MÊS</t>
  </si>
  <si>
    <t>ANO</t>
  </si>
  <si>
    <t>PRIMEIRO DIA DA SEMANA</t>
  </si>
  <si>
    <t>DIAS DA SEMANA</t>
  </si>
  <si>
    <t>PRIMEIRO DIA DO MÊS</t>
  </si>
  <si>
    <t>ÚLTIMO DIA DO MÊS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</si>
  <si>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</si>
  <si>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</si>
  <si>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</si>
  <si>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</si>
  <si>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</si>
  <si>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</si>
  <si>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</si>
  <si>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MÉDICA</t>
  </si>
  <si>
    <t>Dra. Joizeanne</t>
  </si>
  <si>
    <t>HORÁRIO</t>
  </si>
  <si>
    <t>NOME</t>
  </si>
  <si>
    <t>IDADE</t>
  </si>
  <si>
    <t>EXAME</t>
  </si>
  <si>
    <t>CONVÊNIO</t>
  </si>
  <si>
    <t>GUIA CONVÊNIO</t>
  </si>
  <si>
    <t>VALOR</t>
  </si>
  <si>
    <t>TELEFONE</t>
  </si>
  <si>
    <t>CONFIRMAÇÃO</t>
  </si>
  <si>
    <t>COMPARECEU?</t>
  </si>
  <si>
    <t>FILA DE ESPERA</t>
  </si>
  <si>
    <t>NÃO VAI ATENDER</t>
  </si>
  <si>
    <t xml:space="preserve">NÃO VAI ATENDER </t>
  </si>
  <si>
    <t>ELAINE NEVES DE LIMA</t>
  </si>
  <si>
    <t>US DE MAMAS E AXILAS</t>
  </si>
  <si>
    <t>PARTICULAR</t>
  </si>
  <si>
    <t>Confirmado</t>
  </si>
  <si>
    <t>MARIA DIRCEIA P. CHUINA</t>
  </si>
  <si>
    <t xml:space="preserve">PLINIO SAMACLAY DE LIMA MORAN </t>
  </si>
  <si>
    <t>NEUSA BARBOZA SATTIN</t>
  </si>
  <si>
    <t xml:space="preserve">CLEUZA VIEIRA SANCHES MIGUEL </t>
  </si>
  <si>
    <t xml:space="preserve">LAUDELINA CAMARA CANTO </t>
  </si>
  <si>
    <t>CORE BIOPSY</t>
  </si>
  <si>
    <t>SUS</t>
  </si>
  <si>
    <t>FOI FEITA TRANSFERENCIA SECRETARIA DE SAUDE</t>
  </si>
  <si>
    <t xml:space="preserve">NELI DA SILVA PARADELA </t>
  </si>
  <si>
    <t>BEATRIZ DE SANTOS OLIVEIRA</t>
  </si>
  <si>
    <t>ANA CLARA GOULART MELO REIS</t>
  </si>
  <si>
    <t xml:space="preserve">VALQUIRIA RODRIGUES DE OLIVEIRA </t>
  </si>
  <si>
    <t>ELIANE DOS SANTOS AQUINO</t>
  </si>
  <si>
    <t>LEANDRA NUNES</t>
  </si>
  <si>
    <t>AMOR SAÚDE</t>
  </si>
  <si>
    <t xml:space="preserve">ANA ROSA DE JESUIS </t>
  </si>
  <si>
    <t>SUZELENE APARECIDA DE ALMEIDA DA SILVA</t>
  </si>
  <si>
    <t>EMILIA MARIA DA SILVA</t>
  </si>
  <si>
    <t>pago em transferencia 28/02/23</t>
  </si>
  <si>
    <t xml:space="preserve">JOCIMARA FIALHO DA SILVA </t>
  </si>
  <si>
    <t>NÃO AGENDAR</t>
  </si>
  <si>
    <t xml:space="preserve">CLAUDINEIA SANTOLIN DE ARRUDA </t>
  </si>
  <si>
    <t xml:space="preserve">BEATRIZ DE SANTOS OLIVEIRA </t>
  </si>
  <si>
    <t xml:space="preserve">ARIANE DA SILVA </t>
  </si>
  <si>
    <t>Dra. Ilca</t>
  </si>
  <si>
    <t>RAFAELA PARADELA DA SILVA</t>
  </si>
  <si>
    <t>US TRANSVAGINAL</t>
  </si>
  <si>
    <t>CAROLINA MOSENA</t>
  </si>
  <si>
    <t>UNIMED</t>
  </si>
  <si>
    <t>US ABD TOTAL/SUPERIOR</t>
  </si>
  <si>
    <t>US TIREÓIDE</t>
  </si>
  <si>
    <t>ALESSANDRA APA ELZANA TAVARES</t>
  </si>
  <si>
    <t>LORRAYNE LUIZ SILVA</t>
  </si>
  <si>
    <t>ADEVANILCE MARIA</t>
  </si>
  <si>
    <t xml:space="preserve">CECILIA DE MIRANDA DA SILVA </t>
  </si>
  <si>
    <t>US VIAS URINÁRIAS/ RENAIS</t>
  </si>
  <si>
    <t xml:space="preserve">MARIA JULIA SILVA DESFINO </t>
  </si>
  <si>
    <t xml:space="preserve">mARIA DO CARMO BALBINO DA SILVA </t>
  </si>
  <si>
    <t xml:space="preserve">MARIA DO CARMO BALBINO DA SILVA </t>
  </si>
  <si>
    <t xml:space="preserve">PAMELA CRISTINA CRIADO </t>
  </si>
  <si>
    <t>JULIA SILVA BORIM</t>
  </si>
  <si>
    <t>CAMILA TAVARES DA SILVA</t>
  </si>
  <si>
    <t xml:space="preserve">ERANIR ROSA DE SOUZA </t>
  </si>
  <si>
    <t>ALEXSANDRA LEITE DE FARIA RAMOS</t>
  </si>
  <si>
    <t>POLIANA RODRIGUES DA COSTA</t>
  </si>
  <si>
    <t>US OBSTÉTRICO</t>
  </si>
  <si>
    <t>LUCIEN SILVA GARCIA</t>
  </si>
  <si>
    <t>GERALDO MANOEL J SILVA</t>
  </si>
  <si>
    <t xml:space="preserve">DOMINGAS CHAVES TAVARES RIBEIRO </t>
  </si>
  <si>
    <t xml:space="preserve">MATHEUS DE JESUS FARIA </t>
  </si>
  <si>
    <t xml:space="preserve">ANGELA FERREIRA GARCIA </t>
  </si>
  <si>
    <t xml:space="preserve">MANOEL ALVAREZ DA SILVA </t>
  </si>
  <si>
    <t>JOÃO DIAS OLIVEIRA</t>
  </si>
  <si>
    <t>MARIA EDUARDA LEMOS RODRIGUES</t>
  </si>
  <si>
    <t>US PARTES MOLES</t>
  </si>
  <si>
    <t xml:space="preserve">POSCIDONIO ALVES NOGUEIRA </t>
  </si>
  <si>
    <t>US ABD INFERIOR</t>
  </si>
  <si>
    <t xml:space="preserve">JULIA DE ARRUDA </t>
  </si>
  <si>
    <t xml:space="preserve">JUAREZ ALVES DA SILVA </t>
  </si>
  <si>
    <t>JOICE DA SILVA ALMEIDA</t>
  </si>
  <si>
    <t>ROBSON ALVARENGA DE CAMPOS</t>
  </si>
  <si>
    <t>ROSILDA GONÇALVES</t>
  </si>
  <si>
    <t>FRANCIELLE MARCAL GARCIA DE QUEIROZ</t>
  </si>
  <si>
    <t xml:space="preserve">ANA RUBIA DE OLIVEIRA </t>
  </si>
  <si>
    <t>GREICIELEN D LEITE</t>
  </si>
  <si>
    <t>US MORFOLÓGICO</t>
  </si>
  <si>
    <t>JESSICA NUNES DE OLIVEIRA</t>
  </si>
  <si>
    <t>GRACINDA ESPINDOZA</t>
  </si>
  <si>
    <t>APARECIDA TERTULIANO DE OLIVEIRA</t>
  </si>
  <si>
    <t xml:space="preserve">ELIANE DA SILVA SANTOS </t>
  </si>
  <si>
    <t>ANA PAULA</t>
  </si>
  <si>
    <t>DRA DO IMEDI</t>
  </si>
  <si>
    <t>ANA CLARA GOULART DE MELO REIS</t>
  </si>
  <si>
    <t>POLIANA RODRIGUES</t>
  </si>
  <si>
    <t xml:space="preserve">SUELENE SURUBI DE MELO </t>
  </si>
  <si>
    <t xml:space="preserve">MARCIA DE MOURA BARRETO </t>
  </si>
  <si>
    <t xml:space="preserve">EDMILSON DE O. ROCHA </t>
  </si>
  <si>
    <t>ANA CARMEN VIANA VIDAL</t>
  </si>
  <si>
    <t>MARINA AMANCIO DO NASCIMENTO LIMA</t>
  </si>
  <si>
    <t xml:space="preserve">LUZIA LEITE DA SILVA </t>
  </si>
  <si>
    <t xml:space="preserve">QUELI CHARMO DA COSTA </t>
  </si>
  <si>
    <t xml:space="preserve">MARTA FERREIRA DE A DO NASCIMENTO </t>
  </si>
  <si>
    <t xml:space="preserve">ALEXSANDRA LEITE FARIA RAMOS </t>
  </si>
  <si>
    <t>NAYARA GLEICE DE O. CARVALHO</t>
  </si>
  <si>
    <t>JOÃO SERAFIM FONSECA</t>
  </si>
  <si>
    <t>LILIAN KEMPER</t>
  </si>
  <si>
    <t xml:space="preserve">DANIELY LORRAYNE DA SILVA BASSOLI </t>
  </si>
  <si>
    <t>ISABEL FONSECA DA MAIA</t>
  </si>
  <si>
    <t>CARLIENE FRANÇA</t>
  </si>
  <si>
    <t>PLÍNIO SAMACLAY LIMA AMORAM</t>
  </si>
  <si>
    <t xml:space="preserve">LISBERIA ORVANDO CRISTALDO </t>
  </si>
  <si>
    <t>DINAIRAN DANTAS SOUZA</t>
  </si>
  <si>
    <t xml:space="preserve">MARINA FLAVIA NOGUEIRA CIRALLI </t>
  </si>
  <si>
    <t xml:space="preserve">KELLER DA COSTA MENDONÇA </t>
  </si>
  <si>
    <t>VITÓRIA FILIZAMA JARA DE ALMEIDA</t>
  </si>
  <si>
    <t>MARIA ELAINE L SILVA</t>
  </si>
  <si>
    <t>ADRIELLY ALEXANDRA ADAMS GARCIA</t>
  </si>
  <si>
    <t>NICOLLY EMANUELLY LUCENA DE MORAES</t>
  </si>
  <si>
    <t>VALOR PARTICULAR</t>
  </si>
  <si>
    <t>VALOR CONVÊNIO</t>
  </si>
  <si>
    <t>US CERVICAL</t>
  </si>
  <si>
    <t>US PÉLVICO</t>
  </si>
  <si>
    <t>US TRANSVAGINAL NUCAL</t>
  </si>
  <si>
    <t>US BOLSA ESCROTAL</t>
  </si>
  <si>
    <t>US PRÓSTATA</t>
  </si>
  <si>
    <t>US FONTANELA</t>
  </si>
  <si>
    <t>US INGUINAL (CADA LADO)</t>
  </si>
  <si>
    <t>US TÓRAX</t>
  </si>
  <si>
    <t>PAAF DE MAMAS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</si>
</sst>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(&quot;##&quot;)&quot;\ #####\-####"/>
    <numFmt numFmtId="165" formatCode="_-[$R$-416]\ * #,##0.00_-;\-[$R$-416]\ * #,##0.00_-;_-[$R$-416]\ * &quot;-&quot;??_-;_-@_-"/>
  </numFmts>
  <fonts count="2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0000"/>
      <name val="Calibri"/>
      <charset val="1"/>
    </font>
    <font>
      <sz val="11"/>
      <color rgb="FF676A6C"/>
      <name val="Segoe UI"/>
      <charset val="1"/>
    </font>
    <font>
      <sz val="13"/>
      <color rgb="FF000000"/>
      <name val="Open Sans"/>
      <charset val="1"/>
    </font>
    <font>
      <sz val="11"/>
      <color rgb="FF6F7380"/>
      <name val="Gordita"/>
      <charset val="1"/>
    </font>
    <font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indexed="9"/>
      <name val="Calibri"/>
      <family val="2"/>
      <scheme val="minor"/>
    </font>
    <font>
      <sz val="11"/>
      <color rgb="FFFFFFFF"/>
      <name val="Poppins"/>
      <charset val="1"/>
    </font>
    <font>
      <sz val="11"/>
      <color rgb="FF6F7380"/>
      <name val="Poppins"/>
      <charset val="1"/>
    </font>
    <font>
      <sz val="11"/>
      <color rgb="FF444444"/>
      <name val="Calibri"/>
      <family val="2"/>
      <charset val="1"/>
    </font>
    <font>
      <sz val="11"/>
      <color rgb="FF0A0F20"/>
      <name val="Poppins"/>
      <charset val="1"/>
    </font>
    <font>
      <sz val="11"/>
      <color rgb="FFFF0000"/>
      <name val="Poppins"/>
    </font>
    <font>
      <sz val="11"/>
      <color rgb="FF000000"/>
      <name val="Poppins"/>
      <charset val="1"/>
    </font>
    <font>
      <sz val="11"/>
      <color rgb="FFFFFFFF"/>
      <name val="Poppins"/>
      <family val="2"/>
      <charset val="1"/>
    </font>
    <font>
      <sz val="11"/>
      <color rgb="FFE1E1E1"/>
      <name val="Poppins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3" fillId="4" borderId="0" xfId="0" applyFont="1" applyFill="1"/>
    <xf numFmtId="0" fontId="7" fillId="4" borderId="0" xfId="0" applyFont="1" applyFill="1" applyAlignment="1">
      <alignment vertical="center"/>
    </xf>
    <xf numFmtId="20" fontId="0" fillId="6" borderId="4" xfId="0" applyNumberFormat="1" applyFill="1" applyBorder="1"/>
    <xf numFmtId="20" fontId="0" fillId="0" borderId="4" xfId="0" applyNumberFormat="1" applyBorder="1"/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8" fillId="4" borderId="0" xfId="0" applyFont="1" applyFill="1" applyAlignment="1">
      <alignment vertical="center"/>
    </xf>
    <xf numFmtId="0" fontId="1" fillId="5" borderId="4" xfId="0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/>
    </xf>
    <xf numFmtId="0" fontId="0" fillId="7" borderId="2" xfId="0" applyFill="1" applyBorder="1"/>
    <xf numFmtId="0" fontId="0" fillId="7" borderId="3" xfId="0" applyFill="1" applyBorder="1"/>
    <xf numFmtId="0" fontId="10" fillId="2" borderId="0" xfId="0" applyFont="1" applyFill="1"/>
    <xf numFmtId="0" fontId="11" fillId="2" borderId="0" xfId="0" applyFont="1" applyFill="1"/>
    <xf numFmtId="14" fontId="11" fillId="2" borderId="0" xfId="0" applyNumberFormat="1" applyFont="1" applyFill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164" fontId="12" fillId="0" borderId="0" xfId="0" applyNumberFormat="1" applyFont="1" applyProtection="1">
      <protection locked="0"/>
    </xf>
    <xf numFmtId="164" fontId="13" fillId="0" borderId="0" xfId="0" applyNumberFormat="1" applyFont="1" applyProtection="1">
      <protection locked="0"/>
    </xf>
    <xf numFmtId="164" fontId="14" fillId="0" borderId="0" xfId="0" applyNumberFormat="1" applyFont="1" applyProtection="1">
      <protection locked="0"/>
    </xf>
    <xf numFmtId="0" fontId="13" fillId="0" borderId="0" xfId="0" applyFont="1" applyProtection="1">
      <protection locked="0"/>
    </xf>
    <xf numFmtId="14" fontId="0" fillId="0" borderId="0" xfId="0" applyNumberFormat="1" applyProtection="1">
      <protection locked="0"/>
    </xf>
    <xf numFmtId="0" fontId="15" fillId="0" borderId="0" xfId="0" applyFont="1" applyProtection="1">
      <protection locked="0"/>
    </xf>
    <xf numFmtId="0" fontId="12" fillId="0" borderId="0" xfId="0" applyFont="1" applyProtection="1">
      <protection locked="0"/>
    </xf>
    <xf numFmtId="0" fontId="16" fillId="0" borderId="0" xfId="0" applyFont="1"/>
    <xf numFmtId="0" fontId="0" fillId="0" borderId="2" xfId="0" applyBorder="1"/>
    <xf numFmtId="0" fontId="17" fillId="0" borderId="0" xfId="0" applyFont="1"/>
    <xf numFmtId="0" fontId="9" fillId="0" borderId="0" xfId="1" applyFill="1"/>
    <xf numFmtId="0" fontId="9" fillId="0" borderId="5" xfId="1" applyFill="1" applyBorder="1"/>
    <xf numFmtId="0" fontId="9" fillId="0" borderId="2" xfId="1" applyFill="1" applyBorder="1"/>
    <xf numFmtId="0" fontId="9" fillId="0" borderId="0" xfId="1"/>
    <xf numFmtId="0" fontId="9" fillId="0" borderId="5" xfId="1" applyBorder="1"/>
    <xf numFmtId="0" fontId="9" fillId="0" borderId="2" xfId="1" applyBorder="1"/>
    <xf numFmtId="0" fontId="18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20" fillId="0" borderId="0" xfId="0" applyFont="1" applyProtection="1">
      <protection locked="0"/>
    </xf>
    <xf numFmtId="0" fontId="21" fillId="0" borderId="0" xfId="0" applyFont="1" applyProtection="1">
      <protection locked="0"/>
    </xf>
    <xf numFmtId="164" fontId="22" fillId="0" borderId="0" xfId="0" applyNumberFormat="1" applyFont="1" applyProtection="1">
      <protection locked="0"/>
    </xf>
    <xf numFmtId="0" fontId="22" fillId="0" borderId="0" xfId="0" applyFont="1" applyProtection="1">
      <protection locked="0"/>
    </xf>
    <xf numFmtId="164" fontId="23" fillId="0" borderId="0" xfId="0" applyNumberFormat="1" applyFont="1" applyProtection="1">
      <protection locked="0"/>
    </xf>
    <xf numFmtId="164" fontId="0" fillId="0" borderId="0" xfId="0" applyNumberFormat="1" applyAlignment="1" applyProtection="1">
      <alignment wrapText="1"/>
      <protection locked="0"/>
    </xf>
    <xf numFmtId="0" fontId="9" fillId="7" borderId="2" xfId="1" applyFill="1" applyBorder="1"/>
    <xf numFmtId="0" fontId="9" fillId="7" borderId="0" xfId="1" applyFill="1"/>
    <xf numFmtId="0" fontId="24" fillId="0" borderId="0" xfId="0" applyFont="1" applyProtection="1">
      <protection locked="0"/>
    </xf>
    <xf numFmtId="0" fontId="25" fillId="0" borderId="0" xfId="0" applyFont="1" applyProtection="1">
      <protection locked="0"/>
    </xf>
    <xf numFmtId="0" fontId="26" fillId="0" borderId="0" xfId="0" applyFont="1" applyProtection="1">
      <protection locked="0"/>
    </xf>
    <xf numFmtId="164" fontId="27" fillId="0" borderId="0" xfId="0" applyNumberFormat="1" applyFont="1" applyProtection="1">
      <protection locked="0"/>
    </xf>
  </cellXfs>
  <cellStyles count="2">
    <cellStyle name="Hyperlink" xfId="1" builtinId="8"/>
    <cellStyle name="Normal" xfId="0" builtinId="0"/>
  </cellStyles>
  <dxfs count="739"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Tabela de Pre&#231;os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11906</xdr:rowOff>
    </xdr:from>
    <xdr:to>
      <xdr:col>2</xdr:col>
      <xdr:colOff>0</xdr:colOff>
      <xdr:row>41</xdr:row>
      <xdr:rowOff>178593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2D3243-092B-9F21-5D07-2BC2FDC69980}"/>
            </a:ext>
          </a:extLst>
        </xdr:cNvPr>
        <xdr:cNvSpPr/>
      </xdr:nvSpPr>
      <xdr:spPr>
        <a:xfrm>
          <a:off x="3702844" y="7369969"/>
          <a:ext cx="1119187" cy="166687"/>
        </a:xfrm>
        <a:prstGeom prst="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ysClr val="windowText" lastClr="000000"/>
              </a:solidFill>
            </a:rPr>
            <a:t>TABELA</a:t>
          </a:r>
          <a:endParaRPr lang="pt-BR" sz="2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807257</xdr:colOff>
      <xdr:row>0</xdr:row>
      <xdr:rowOff>47625</xdr:rowOff>
    </xdr:from>
    <xdr:to>
      <xdr:col>9</xdr:col>
      <xdr:colOff>69819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427507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807257</xdr:colOff>
      <xdr:row>0</xdr:row>
      <xdr:rowOff>47625</xdr:rowOff>
    </xdr:from>
    <xdr:to>
      <xdr:col>9</xdr:col>
      <xdr:colOff>69819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427507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771539</xdr:colOff>
      <xdr:row>0</xdr:row>
      <xdr:rowOff>47625</xdr:rowOff>
    </xdr:from>
    <xdr:to>
      <xdr:col>9</xdr:col>
      <xdr:colOff>88101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391789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759629</xdr:colOff>
      <xdr:row>0</xdr:row>
      <xdr:rowOff>47625</xdr:rowOff>
    </xdr:from>
    <xdr:to>
      <xdr:col>9</xdr:col>
      <xdr:colOff>76191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379879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783507</xdr:colOff>
      <xdr:row>0</xdr:row>
      <xdr:rowOff>47625</xdr:rowOff>
    </xdr:from>
    <xdr:to>
      <xdr:col>9</xdr:col>
      <xdr:colOff>100069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403757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759673</xdr:colOff>
      <xdr:row>0</xdr:row>
      <xdr:rowOff>47625</xdr:rowOff>
    </xdr:from>
    <xdr:to>
      <xdr:col>9</xdr:col>
      <xdr:colOff>76235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379923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771524</xdr:colOff>
      <xdr:row>0</xdr:row>
      <xdr:rowOff>47625</xdr:rowOff>
    </xdr:from>
    <xdr:to>
      <xdr:col>9</xdr:col>
      <xdr:colOff>88086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391774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9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07FDB8-75E4-4A76-A7EB-64F0D8AE2CAD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3CFE21-30E8-4CAD-83F3-EE2780803E7D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838091-B75B-45FF-9262-68B3E8B83A2A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9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9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246F05-E9A5-4449-B3C3-9D68096F08A7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97A777-F516-4406-8FBA-296C1AE3FCB8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85664D-0C92-4BF5-90F4-2B467A8209EB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8</xdr:col>
      <xdr:colOff>454800</xdr:colOff>
      <xdr:row>2</xdr:row>
      <xdr:rowOff>169500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E8C1E1-F307-46F4-8581-19E2C67739F1}"/>
            </a:ext>
          </a:extLst>
        </xdr:cNvPr>
        <xdr:cNvSpPr/>
      </xdr:nvSpPr>
      <xdr:spPr>
        <a:xfrm>
          <a:off x="6496050" y="190500"/>
          <a:ext cx="1674000" cy="360000"/>
        </a:xfrm>
        <a:prstGeom prst="round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</a:rPr>
            <a:t>CALENDÁRIO</a:t>
          </a:r>
        </a:p>
      </xdr:txBody>
    </xdr:sp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9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9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785810</xdr:colOff>
      <xdr:row>0</xdr:row>
      <xdr:rowOff>47625</xdr:rowOff>
    </xdr:from>
    <xdr:to>
      <xdr:col>9</xdr:col>
      <xdr:colOff>48372</xdr:colOff>
      <xdr:row>2</xdr:row>
      <xdr:rowOff>38531</xdr:rowOff>
    </xdr:to>
    <xdr:sp macro="" textlink="">
      <xdr:nvSpPr>
        <xdr:cNvPr id="3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0406060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807253</xdr:colOff>
      <xdr:row>0</xdr:row>
      <xdr:rowOff>47625</xdr:rowOff>
    </xdr:from>
    <xdr:to>
      <xdr:col>9</xdr:col>
      <xdr:colOff>69815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427503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831070</xdr:colOff>
      <xdr:row>0</xdr:row>
      <xdr:rowOff>47625</xdr:rowOff>
    </xdr:from>
    <xdr:to>
      <xdr:col>9</xdr:col>
      <xdr:colOff>93632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451320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2000000}" name="Tabela8J14383940" displayName="Tabela8J14383940" ref="C5:M47" totalsRowCount="1" headerRowDxfId="690" totalsRowDxfId="689">
  <autoFilter ref="C5:M46" xr:uid="{00000000-0009-0000-0100-000027000000}"/>
  <tableColumns count="11">
    <tableColumn id="1" xr3:uid="{00000000-0010-0000-0200-000001000000}" name="NOME" totalsRowFunction="count" dataDxfId="688"/>
    <tableColumn id="2" xr3:uid="{00000000-0010-0000-0200-000002000000}" name="IDADE" dataDxfId="687"/>
    <tableColumn id="3" xr3:uid="{00000000-0010-0000-0200-000003000000}" name="EXAME" dataDxfId="686"/>
    <tableColumn id="4" xr3:uid="{00000000-0010-0000-0200-000004000000}" name="CONVÊNIO" dataDxfId="685"/>
    <tableColumn id="10" xr3:uid="{00000000-0010-0000-0200-00000A000000}" name="GUIA CONVÊNIO" dataDxfId="684"/>
    <tableColumn id="9" xr3:uid="{00000000-0010-0000-0200-000009000000}" name="VALOR" dataDxfId="683">
      <calculatedColumnFormula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Preços'!E22,IF(AND(Tabela8J14383940[[#This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calculatedColumnFormula>
    </tableColumn>
    <tableColumn id="5" xr3:uid="{00000000-0010-0000-0200-000005000000}" name="MÉDICA" dataDxfId="682">
      <calculatedColumnFormula>IF(Tabela8J14383940[[#This Row],[EXAME]]&lt;&gt;"","Dra. Joizeanne","")</calculatedColumnFormula>
    </tableColumn>
    <tableColumn id="6" xr3:uid="{00000000-0010-0000-0200-000006000000}" name="TELEFONE" dataDxfId="681"/>
    <tableColumn id="7" xr3:uid="{00000000-0010-0000-0200-000007000000}" name="CONFIRMAÇÃO" dataDxfId="680"/>
    <tableColumn id="16" xr3:uid="{00000000-0010-0000-0200-000010000000}" name="COMPARECEU?" dataDxfId="679"/>
    <tableColumn id="8" xr3:uid="{00000000-0010-0000-0200-000008000000}" name="FILA DE ESPERA" dataDxfId="67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9000000}" name="Tabela8J567891011121314151617" displayName="Tabela8J567891011121314151617" ref="C5:M47" totalsRowCount="1" headerRowDxfId="555" totalsRowDxfId="554">
  <autoFilter ref="C5:M46" xr:uid="{00000000-0009-0000-0100-000010000000}"/>
  <tableColumns count="11">
    <tableColumn id="1" xr3:uid="{00000000-0010-0000-0900-000001000000}" name="NOME" totalsRowFunction="count" dataDxfId="553"/>
    <tableColumn id="2" xr3:uid="{00000000-0010-0000-0900-000002000000}" name="IDADE" dataDxfId="552"/>
    <tableColumn id="3" xr3:uid="{00000000-0010-0000-0900-000003000000}" name="EXAME" dataDxfId="551"/>
    <tableColumn id="4" xr3:uid="{00000000-0010-0000-0900-000004000000}" name="CONVÊNIO" dataDxfId="550"/>
    <tableColumn id="10" xr3:uid="{00000000-0010-0000-0900-00000A000000}" name="GUIA CONVÊNIO" dataDxfId="549"/>
    <tableColumn id="9" xr3:uid="{00000000-0010-0000-0900-000009000000}" name="VALOR" dataDxfId="548">
      <calculatedColumnFormula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calculatedColumnFormula>
    </tableColumn>
    <tableColumn id="5" xr3:uid="{00000000-0010-0000-0900-000005000000}" name="MÉDICA" dataDxfId="547">
      <calculatedColumnFormula>IF(Tabela8J567891011121314151617[[#This Row],[EXAME]]&lt;&gt;"","Dra. Joizeanne","")</calculatedColumnFormula>
    </tableColumn>
    <tableColumn id="6" xr3:uid="{00000000-0010-0000-0900-000006000000}" name="TELEFONE" dataDxfId="546"/>
    <tableColumn id="7" xr3:uid="{00000000-0010-0000-0900-000007000000}" name="CONFIRMAÇÃO" dataDxfId="545"/>
    <tableColumn id="11" xr3:uid="{00000000-0010-0000-0900-00000B000000}" name="COMPARECEU?" dataDxfId="544"/>
    <tableColumn id="8" xr3:uid="{00000000-0010-0000-0900-000008000000}" name="FILA DE ESPERA" dataDxfId="54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A000000}" name="Tabela8J56" displayName="Tabela8J56" ref="C5:M47" totalsRowCount="1" headerRowDxfId="540" totalsRowDxfId="539">
  <autoFilter ref="C5:M46" xr:uid="{00000000-0009-0000-0100-000005000000}"/>
  <tableColumns count="11">
    <tableColumn id="1" xr3:uid="{00000000-0010-0000-0A00-000001000000}" name="NOME" totalsRowFunction="count" dataDxfId="538"/>
    <tableColumn id="2" xr3:uid="{00000000-0010-0000-0A00-000002000000}" name="IDADE" dataDxfId="537"/>
    <tableColumn id="3" xr3:uid="{00000000-0010-0000-0A00-000003000000}" name="EXAME" dataDxfId="536"/>
    <tableColumn id="4" xr3:uid="{00000000-0010-0000-0A00-000004000000}" name="CONVÊNIO" dataDxfId="535"/>
    <tableColumn id="10" xr3:uid="{00000000-0010-0000-0A00-00000A000000}" name="GUIA CONVÊNIO" dataDxfId="534"/>
    <tableColumn id="9" xr3:uid="{00000000-0010-0000-0A00-000009000000}" name="VALOR" dataDxfId="533">
      <calculatedColumnFormula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Preços'!E22,IF(AND(Tabela8J56[[#This Row],[EXAME]]="CORE BIOPSY",Tabela8J56[[#This Row],[CONVÊNIO]]="PARTICULAR"),'Tabela de Preços'!$C$23,IF(AND(Tabela8J56[[#This Row],[EXAME]]="CORE BIOPSY",Tabela8J56[[#This Row],[CONVÊNIO]]="SUS"),'Tabela de Preços'!$E$23,""))))))</calculatedColumnFormula>
    </tableColumn>
    <tableColumn id="5" xr3:uid="{00000000-0010-0000-0A00-000005000000}" name="MÉDICA" dataDxfId="532">
      <calculatedColumnFormula>IF(Tabela8J56[[#This Row],[EXAME]]&lt;&gt;"","Dra. Joizeanne","")</calculatedColumnFormula>
    </tableColumn>
    <tableColumn id="6" xr3:uid="{00000000-0010-0000-0A00-000006000000}" name="TELEFONE" dataDxfId="531"/>
    <tableColumn id="7" xr3:uid="{00000000-0010-0000-0A00-000007000000}" name="CONFIRMAÇÃO" dataDxfId="530"/>
    <tableColumn id="11" xr3:uid="{00000000-0010-0000-0A00-00000B000000}" name="COMPARECEU?" dataDxfId="529"/>
    <tableColumn id="8" xr3:uid="{00000000-0010-0000-0A00-000008000000}" name="FILA DE ESPERA" dataDxfId="52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B000000}" name="Tabela8J56789101112131415161718" displayName="Tabela8J56789101112131415161718" ref="C5:M47" totalsRowCount="1" headerRowDxfId="525" totalsRowDxfId="524">
  <autoFilter ref="C5:M46" xr:uid="{00000000-0009-0000-0100-000011000000}"/>
  <tableColumns count="11">
    <tableColumn id="1" xr3:uid="{00000000-0010-0000-0B00-000001000000}" name="NOME" totalsRowFunction="count" dataDxfId="523"/>
    <tableColumn id="2" xr3:uid="{00000000-0010-0000-0B00-000002000000}" name="IDADE" dataDxfId="522"/>
    <tableColumn id="3" xr3:uid="{00000000-0010-0000-0B00-000003000000}" name="EXAME" dataDxfId="521"/>
    <tableColumn id="4" xr3:uid="{00000000-0010-0000-0B00-000004000000}" name="CONVÊNIO" dataDxfId="520"/>
    <tableColumn id="10" xr3:uid="{00000000-0010-0000-0B00-00000A000000}" name="GUIA CONVÊNIO" dataDxfId="519"/>
    <tableColumn id="9" xr3:uid="{00000000-0010-0000-0B00-000009000000}" name="VALOR" dataDxfId="518">
      <calculatedColumnFormula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calculatedColumnFormula>
    </tableColumn>
    <tableColumn id="5" xr3:uid="{00000000-0010-0000-0B00-000005000000}" name="MÉDICA" dataDxfId="517">
      <calculatedColumnFormula>IF(Tabela8J56789101112131415161718[[#This Row],[EXAME]]&lt;&gt;"","Dra. Joizeanne","")</calculatedColumnFormula>
    </tableColumn>
    <tableColumn id="6" xr3:uid="{00000000-0010-0000-0B00-000006000000}" name="TELEFONE" dataDxfId="516"/>
    <tableColumn id="7" xr3:uid="{00000000-0010-0000-0B00-000007000000}" name="CONFIRMAÇÃO" dataDxfId="515"/>
    <tableColumn id="11" xr3:uid="{00000000-0010-0000-0B00-00000B000000}" name="COMPARECEU?" dataDxfId="514"/>
    <tableColumn id="8" xr3:uid="{00000000-0010-0000-0B00-000008000000}" name="FILA DE ESPERA" dataDxfId="51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C000000}" name="Tabela8J5678910111213141516171819" displayName="Tabela8J5678910111213141516171819" ref="C5:M47" totalsRowCount="1" headerRowDxfId="510" totalsRowDxfId="509">
  <autoFilter ref="C5:M46" xr:uid="{00000000-0009-0000-0100-000012000000}"/>
  <tableColumns count="11">
    <tableColumn id="1" xr3:uid="{00000000-0010-0000-0C00-000001000000}" name="NOME" totalsRowFunction="count" dataDxfId="508"/>
    <tableColumn id="2" xr3:uid="{00000000-0010-0000-0C00-000002000000}" name="IDADE" dataDxfId="507"/>
    <tableColumn id="3" xr3:uid="{00000000-0010-0000-0C00-000003000000}" name="EXAME" dataDxfId="506"/>
    <tableColumn id="4" xr3:uid="{00000000-0010-0000-0C00-000004000000}" name="CONVÊNIO" dataDxfId="505"/>
    <tableColumn id="10" xr3:uid="{00000000-0010-0000-0C00-00000A000000}" name="GUIA CONVÊNIO" dataDxfId="504"/>
    <tableColumn id="9" xr3:uid="{00000000-0010-0000-0C00-000009000000}" name="VALOR" dataDxfId="503">
      <calculatedColumnFormula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calculatedColumnFormula>
    </tableColumn>
    <tableColumn id="5" xr3:uid="{00000000-0010-0000-0C00-000005000000}" name="MÉDICA" dataDxfId="502">
      <calculatedColumnFormula>IF(Tabela8J5678910111213141516171819[[#This Row],[EXAME]]&lt;&gt;"","Dra. Joizeanne","")</calculatedColumnFormula>
    </tableColumn>
    <tableColumn id="6" xr3:uid="{00000000-0010-0000-0C00-000006000000}" name="TELEFONE" dataDxfId="501"/>
    <tableColumn id="7" xr3:uid="{00000000-0010-0000-0C00-000007000000}" name="CONFIRMAÇÃO" dataDxfId="500"/>
    <tableColumn id="11" xr3:uid="{00000000-0010-0000-0C00-00000B000000}" name="COMPARECEU?" dataDxfId="499"/>
    <tableColumn id="8" xr3:uid="{00000000-0010-0000-0C00-000008000000}" name="FILA DE ESPERA" dataDxfId="49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D000000}" name="Tabela8J567891011121314151617181920" displayName="Tabela8J567891011121314151617181920" ref="C5:M47" totalsRowCount="1" headerRowDxfId="495" totalsRowDxfId="494">
  <autoFilter ref="C5:M46" xr:uid="{00000000-0009-0000-0100-000013000000}"/>
  <tableColumns count="11">
    <tableColumn id="1" xr3:uid="{00000000-0010-0000-0D00-000001000000}" name="NOME" totalsRowFunction="count" dataDxfId="493"/>
    <tableColumn id="2" xr3:uid="{00000000-0010-0000-0D00-000002000000}" name="IDADE" dataDxfId="492"/>
    <tableColumn id="3" xr3:uid="{00000000-0010-0000-0D00-000003000000}" name="EXAME" dataDxfId="491"/>
    <tableColumn id="4" xr3:uid="{00000000-0010-0000-0D00-000004000000}" name="CONVÊNIO" dataDxfId="490"/>
    <tableColumn id="10" xr3:uid="{00000000-0010-0000-0D00-00000A000000}" name="GUIA CONVÊNIO" dataDxfId="489"/>
    <tableColumn id="9" xr3:uid="{00000000-0010-0000-0D00-000009000000}" name="VALOR" dataDxfId="488">
      <calculatedColumnFormula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calculatedColumnFormula>
    </tableColumn>
    <tableColumn id="5" xr3:uid="{00000000-0010-0000-0D00-000005000000}" name="MÉDICA" dataDxfId="487">
      <calculatedColumnFormula>IF(Tabela8J567891011121314151617181920[[#This Row],[EXAME]]&lt;&gt;"","Dra. Joizeanne","")</calculatedColumnFormula>
    </tableColumn>
    <tableColumn id="6" xr3:uid="{00000000-0010-0000-0D00-000006000000}" name="TELEFONE" dataDxfId="486"/>
    <tableColumn id="7" xr3:uid="{00000000-0010-0000-0D00-000007000000}" name="CONFIRMAÇÃO" dataDxfId="485"/>
    <tableColumn id="11" xr3:uid="{00000000-0010-0000-0D00-00000B000000}" name="COMPARECEU?" dataDxfId="484"/>
    <tableColumn id="8" xr3:uid="{00000000-0010-0000-0D00-000008000000}" name="FILA DE ESPERA" dataDxfId="48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E000000}" name="Tabela8J567891011121314151617181936" displayName="Tabela8J567891011121314151617181936" ref="C5:M47" totalsRowCount="1" headerRowDxfId="480" totalsRowDxfId="479">
  <autoFilter ref="C5:M46" xr:uid="{00000000-0009-0000-0100-000023000000}"/>
  <tableColumns count="11">
    <tableColumn id="1" xr3:uid="{00000000-0010-0000-0E00-000001000000}" name="NOME" totalsRowFunction="count" dataDxfId="478"/>
    <tableColumn id="2" xr3:uid="{00000000-0010-0000-0E00-000002000000}" name="IDADE" dataDxfId="477"/>
    <tableColumn id="3" xr3:uid="{00000000-0010-0000-0E00-000003000000}" name="EXAME" dataDxfId="476"/>
    <tableColumn id="4" xr3:uid="{00000000-0010-0000-0E00-000004000000}" name="CONVÊNIO" dataDxfId="475"/>
    <tableColumn id="10" xr3:uid="{00000000-0010-0000-0E00-00000A000000}" name="GUIA CONVÊNIO" dataDxfId="474"/>
    <tableColumn id="9" xr3:uid="{00000000-0010-0000-0E00-000009000000}" name="VALOR" dataDxfId="473">
      <calculatedColumnFormula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calculatedColumnFormula>
    </tableColumn>
    <tableColumn id="5" xr3:uid="{00000000-0010-0000-0E00-000005000000}" name="MÉDICA" dataDxfId="472"/>
    <tableColumn id="6" xr3:uid="{00000000-0010-0000-0E00-000006000000}" name="TELEFONE" dataDxfId="471"/>
    <tableColumn id="7" xr3:uid="{00000000-0010-0000-0E00-000007000000}" name="CONFIRMAÇÃO" dataDxfId="470"/>
    <tableColumn id="11" xr3:uid="{00000000-0010-0000-0E00-00000B000000}" name="COMPARECEU?" dataDxfId="469"/>
    <tableColumn id="8" xr3:uid="{00000000-0010-0000-0E00-000008000000}" name="FILA DE ESPERA" dataDxfId="468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F000000}" name="Tabela8J5678" displayName="Tabela8J5678" ref="C5:M47" totalsRowCount="1" headerRowDxfId="465" totalsRowDxfId="464">
  <autoFilter ref="C5:M46" xr:uid="{00000000-0009-0000-0100-000007000000}"/>
  <tableColumns count="11">
    <tableColumn id="1" xr3:uid="{00000000-0010-0000-0F00-000001000000}" name="NOME" totalsRowFunction="count" dataDxfId="463"/>
    <tableColumn id="2" xr3:uid="{00000000-0010-0000-0F00-000002000000}" name="IDADE" dataDxfId="462"/>
    <tableColumn id="3" xr3:uid="{00000000-0010-0000-0F00-000003000000}" name="EXAME" dataDxfId="461"/>
    <tableColumn id="4" xr3:uid="{00000000-0010-0000-0F00-000004000000}" name="CONVÊNIO" dataDxfId="460"/>
    <tableColumn id="10" xr3:uid="{00000000-0010-0000-0F00-00000A000000}" name="GUIA CONVÊNIO" dataDxfId="459"/>
    <tableColumn id="9" xr3:uid="{00000000-0010-0000-0F00-000009000000}" name="VALOR" dataDxfId="458">
      <calculatedColumnFormula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Preços'!E22,IF(AND(Tabela8J5678[[#This Row],[EXAME]]="CORE BIOPSY",Tabela8J5678[[#This Row],[CONVÊNIO]]="PARTICULAR"),'Tabela de Preços'!$C$23,IF(AND(Tabela8J5678[[#This Row],[EXAME]]="CORE BIOPSY",Tabela8J5678[[#This Row],[CONVÊNIO]]="SUS"),'Tabela de Preços'!$E$23,""))))))</calculatedColumnFormula>
    </tableColumn>
    <tableColumn id="5" xr3:uid="{00000000-0010-0000-0F00-000005000000}" name="MÉDICA" dataDxfId="457">
      <calculatedColumnFormula>IF(Tabela8J5678[[#This Row],[EXAME]]&lt;&gt;"","Dra. Joizeanne","")</calculatedColumnFormula>
    </tableColumn>
    <tableColumn id="6" xr3:uid="{00000000-0010-0000-0F00-000006000000}" name="TELEFONE" dataDxfId="456"/>
    <tableColumn id="7" xr3:uid="{00000000-0010-0000-0F00-000007000000}" name="CONFIRMAÇÃO" dataDxfId="455"/>
    <tableColumn id="11" xr3:uid="{00000000-0010-0000-0F00-00000B000000}" name="COMPARECEU?" dataDxfId="454"/>
    <tableColumn id="8" xr3:uid="{00000000-0010-0000-0F00-000008000000}" name="FILA DE ESPERA" dataDxfId="45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10000000}" name="Tabela8J56789" displayName="Tabela8J56789" ref="C5:M47" totalsRowCount="1" headerRowDxfId="450" totalsRowDxfId="449">
  <autoFilter ref="C5:M46" xr:uid="{00000000-0009-0000-0100-000008000000}"/>
  <tableColumns count="11">
    <tableColumn id="1" xr3:uid="{00000000-0010-0000-1000-000001000000}" name="NOME" totalsRowFunction="count" dataDxfId="448"/>
    <tableColumn id="2" xr3:uid="{00000000-0010-0000-1000-000002000000}" name="IDADE" dataDxfId="447"/>
    <tableColumn id="3" xr3:uid="{00000000-0010-0000-1000-000003000000}" name="EXAME" dataDxfId="446"/>
    <tableColumn id="4" xr3:uid="{00000000-0010-0000-1000-000004000000}" name="CONVÊNIO" dataDxfId="445"/>
    <tableColumn id="10" xr3:uid="{00000000-0010-0000-1000-00000A000000}" name="GUIA CONVÊNIO" dataDxfId="444"/>
    <tableColumn id="9" xr3:uid="{00000000-0010-0000-1000-000009000000}" name="VALOR" dataDxfId="443">
      <calculatedColumnFormula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Preços'!E22,IF(AND(Tabela8J56789[[#This Row],[EXAME]]="CORE BIOPSY",Tabela8J56789[[#This Row],[CONVÊNIO]]="PARTICULAR"),'Tabela de Preços'!$C$23,IF(AND(Tabela8J56789[[#This Row],[EXAME]]="CORE BIOPSY",Tabela8J56789[[#This Row],[CONVÊNIO]]="SUS"),'Tabela de Preços'!$E$23,""))))))</calculatedColumnFormula>
    </tableColumn>
    <tableColumn id="5" xr3:uid="{00000000-0010-0000-1000-000005000000}" name="MÉDICA" dataDxfId="442">
      <calculatedColumnFormula>IF(Tabela8J56789[[#This Row],[EXAME]]&lt;&gt;"","Dra. Joizeanne","")</calculatedColumnFormula>
    </tableColumn>
    <tableColumn id="6" xr3:uid="{00000000-0010-0000-1000-000006000000}" name="TELEFONE" dataDxfId="441"/>
    <tableColumn id="7" xr3:uid="{00000000-0010-0000-1000-000007000000}" name="CONFIRMAÇÃO" dataDxfId="440"/>
    <tableColumn id="11" xr3:uid="{00000000-0010-0000-1000-00000B000000}" name="COMPARECEU?" dataDxfId="439"/>
    <tableColumn id="8" xr3:uid="{00000000-0010-0000-1000-000008000000}" name="FILA DE ESPERA" dataDxfId="43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11000000}" name="Tabela8J5678910" displayName="Tabela8J5678910" ref="C5:M47" totalsRowCount="1" headerRowDxfId="435" totalsRowDxfId="434">
  <autoFilter ref="C5:M46" xr:uid="{00000000-0009-0000-0100-000009000000}"/>
  <tableColumns count="11">
    <tableColumn id="1" xr3:uid="{00000000-0010-0000-1100-000001000000}" name="NOME" totalsRowFunction="count" dataDxfId="433"/>
    <tableColumn id="2" xr3:uid="{00000000-0010-0000-1100-000002000000}" name="IDADE" dataDxfId="432"/>
    <tableColumn id="3" xr3:uid="{00000000-0010-0000-1100-000003000000}" name="EXAME" dataDxfId="431"/>
    <tableColumn id="4" xr3:uid="{00000000-0010-0000-1100-000004000000}" name="CONVÊNIO" dataDxfId="430"/>
    <tableColumn id="10" xr3:uid="{00000000-0010-0000-1100-00000A000000}" name="GUIA CONVÊNIO" dataDxfId="429"/>
    <tableColumn id="9" xr3:uid="{00000000-0010-0000-1100-000009000000}" name="VALOR" dataDxfId="428">
      <calculatedColumnFormula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Preços'!E22,IF(AND(Tabela8J5678910[[#This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calculatedColumnFormula>
    </tableColumn>
    <tableColumn id="5" xr3:uid="{00000000-0010-0000-1100-000005000000}" name="MÉDICA" dataDxfId="427"/>
    <tableColumn id="6" xr3:uid="{00000000-0010-0000-1100-000006000000}" name="TELEFONE" dataDxfId="426"/>
    <tableColumn id="7" xr3:uid="{00000000-0010-0000-1100-000007000000}" name="CONFIRMAÇÃO" dataDxfId="425"/>
    <tableColumn id="11" xr3:uid="{00000000-0010-0000-1100-00000B000000}" name="COMPARECEU?" dataDxfId="424"/>
    <tableColumn id="8" xr3:uid="{00000000-0010-0000-1100-000008000000}" name="FILA DE ESPERA" dataDxfId="4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2000000}" name="Tabela8J567891011" displayName="Tabela8J567891011" ref="C5:M47" totalsRowCount="1" headerRowDxfId="420" totalsRowDxfId="419">
  <autoFilter ref="C5:M46" xr:uid="{00000000-0009-0000-0100-00000A000000}"/>
  <tableColumns count="11">
    <tableColumn id="1" xr3:uid="{00000000-0010-0000-1200-000001000000}" name="NOME" totalsRowFunction="count" dataDxfId="418"/>
    <tableColumn id="2" xr3:uid="{00000000-0010-0000-1200-000002000000}" name="IDADE" dataDxfId="417"/>
    <tableColumn id="3" xr3:uid="{00000000-0010-0000-1200-000003000000}" name="EXAME" dataDxfId="416"/>
    <tableColumn id="4" xr3:uid="{00000000-0010-0000-1200-000004000000}" name="CONVÊNIO" dataDxfId="415"/>
    <tableColumn id="10" xr3:uid="{00000000-0010-0000-1200-00000A000000}" name="GUIA CONVÊNIO" dataDxfId="414"/>
    <tableColumn id="9" xr3:uid="{00000000-0010-0000-1200-000009000000}" name="VALOR" dataDxfId="413">
      <calculatedColumnFormula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calculatedColumnFormula>
    </tableColumn>
    <tableColumn id="5" xr3:uid="{00000000-0010-0000-1200-000005000000}" name="MÉDICA" dataDxfId="412">
      <calculatedColumnFormula>IF(Tabela8J567891011[[#This Row],[EXAME]]&lt;&gt;"","Dra. Joizeanne","")</calculatedColumnFormula>
    </tableColumn>
    <tableColumn id="6" xr3:uid="{00000000-0010-0000-1200-000006000000}" name="TELEFONE" dataDxfId="411"/>
    <tableColumn id="7" xr3:uid="{00000000-0010-0000-1200-000007000000}" name="CONFIRMAÇÃO" dataDxfId="410"/>
    <tableColumn id="11" xr3:uid="{00000000-0010-0000-1200-00000B000000}" name="COMPARECEU?" dataDxfId="409"/>
    <tableColumn id="8" xr3:uid="{00000000-0010-0000-1200-000008000000}" name="FILA DE ESPERA" dataDxfId="40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Tabela8J1438" displayName="Tabela8J1438" ref="C5:M47" totalsRowCount="1" headerRowDxfId="675" totalsRowDxfId="674">
  <autoFilter ref="C5:M46" xr:uid="{00000000-0009-0000-0100-000025000000}"/>
  <tableColumns count="11">
    <tableColumn id="1" xr3:uid="{00000000-0010-0000-0000-000001000000}" name="NOME" totalsRowFunction="count" dataDxfId="673"/>
    <tableColumn id="2" xr3:uid="{00000000-0010-0000-0000-000002000000}" name="IDADE" dataDxfId="672"/>
    <tableColumn id="3" xr3:uid="{00000000-0010-0000-0000-000003000000}" name="EXAME" dataDxfId="671"/>
    <tableColumn id="4" xr3:uid="{00000000-0010-0000-0000-000004000000}" name="CONVÊNIO" dataDxfId="670"/>
    <tableColumn id="10" xr3:uid="{00000000-0010-0000-0000-00000A000000}" name="GUIA CONVÊNIO" dataDxfId="669"/>
    <tableColumn id="9" xr3:uid="{00000000-0010-0000-0000-000009000000}" name="VALOR" dataDxfId="668">
      <calculatedColumnFormula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Preços'!E22,IF(AND(Tabela8J1438[[#This Row],[EXAME]]="CORE BIOPSY",Tabela8J1438[[#This Row],[CONVÊNIO]]="PARTICULAR"),'Tabela de Preços'!$C$23,IF(AND(Tabela8J1438[[#This Row],[EXAME]]="CORE BIOPSY",Tabela8J1438[[#This Row],[CONVÊNIO]]="SUS"),'Tabela de Preços'!$E$23,""))))))</calculatedColumnFormula>
    </tableColumn>
    <tableColumn id="5" xr3:uid="{00000000-0010-0000-0000-000005000000}" name="MÉDICA" dataDxfId="667">
      <calculatedColumnFormula>IF(Tabela8J1438[[#This Row],[EXAME]]&lt;&gt;"","Dra. Joizeanne","")</calculatedColumnFormula>
    </tableColumn>
    <tableColumn id="6" xr3:uid="{00000000-0010-0000-0000-000006000000}" name="TELEFONE" dataDxfId="666"/>
    <tableColumn id="7" xr3:uid="{00000000-0010-0000-0000-000007000000}" name="CONFIRMAÇÃO" dataDxfId="665"/>
    <tableColumn id="16" xr3:uid="{00000000-0010-0000-0000-000010000000}" name="COMPARECEU?" dataDxfId="664"/>
    <tableColumn id="8" xr3:uid="{00000000-0010-0000-0000-000008000000}" name="FILA DE ESPERA" dataDxfId="66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13000000}" name="Tabela8J56789101112" displayName="Tabela8J56789101112" ref="C5:M47" totalsRowCount="1" headerRowDxfId="405" totalsRowDxfId="404">
  <autoFilter ref="C5:M46" xr:uid="{00000000-0009-0000-0100-00000B000000}"/>
  <tableColumns count="11">
    <tableColumn id="1" xr3:uid="{00000000-0010-0000-1300-000001000000}" name="NOME" totalsRowFunction="count" dataDxfId="403"/>
    <tableColumn id="2" xr3:uid="{00000000-0010-0000-1300-000002000000}" name="IDADE" dataDxfId="402"/>
    <tableColumn id="3" xr3:uid="{00000000-0010-0000-1300-000003000000}" name="EXAME" dataDxfId="401"/>
    <tableColumn id="4" xr3:uid="{00000000-0010-0000-1300-000004000000}" name="CONVÊNIO" dataDxfId="400"/>
    <tableColumn id="10" xr3:uid="{00000000-0010-0000-1300-00000A000000}" name="GUIA CONVÊNIO" dataDxfId="399"/>
    <tableColumn id="9" xr3:uid="{00000000-0010-0000-1300-000009000000}" name="VALOR" dataDxfId="398">
      <calculatedColumnFormula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calculatedColumnFormula>
    </tableColumn>
    <tableColumn id="5" xr3:uid="{00000000-0010-0000-1300-000005000000}" name="MÉDICA" dataDxfId="397">
      <calculatedColumnFormula>IF(Tabela8J56789101112[[#This Row],[EXAME]]&lt;&gt;"","Dra. Joizeanne","")</calculatedColumnFormula>
    </tableColumn>
    <tableColumn id="6" xr3:uid="{00000000-0010-0000-1300-000006000000}" name="TELEFONE" dataDxfId="396"/>
    <tableColumn id="7" xr3:uid="{00000000-0010-0000-1300-000007000000}" name="CONFIRMAÇÃO" dataDxfId="395"/>
    <tableColumn id="11" xr3:uid="{00000000-0010-0000-1300-00000B000000}" name="COMPARECEU?" dataDxfId="394"/>
    <tableColumn id="8" xr3:uid="{00000000-0010-0000-1300-000008000000}" name="FILA DE ESPERA" dataDxfId="39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E5E27C-2BBB-41FC-A589-3F9A9ECA7DF1}" name="Tabela8J567891011122" displayName="Tabela8J567891011122" ref="C5:M47" totalsRowCount="1" headerRowDxfId="390" totalsRowDxfId="389">
  <autoFilter ref="C5:M46" xr:uid="{00000000-0009-0000-0100-00000B000000}"/>
  <tableColumns count="11">
    <tableColumn id="1" xr3:uid="{170A3E1F-E791-4BBA-B894-ED2F9B5FAE15}" name="NOME" totalsRowFunction="count" dataDxfId="388"/>
    <tableColumn id="2" xr3:uid="{8698F9A1-EB9E-4908-858E-09B313AD52D7}" name="IDADE" dataDxfId="387"/>
    <tableColumn id="3" xr3:uid="{5622ECF6-07B4-48F5-AF7B-87ABDA51A5A1}" name="EXAME" dataDxfId="386"/>
    <tableColumn id="4" xr3:uid="{A34CA5B7-1F4F-4D79-94B1-1AE32AEBA9CF}" name="CONVÊNIO" dataDxfId="385"/>
    <tableColumn id="10" xr3:uid="{1A12CD54-9E6B-44AF-B8BF-7057C6443EF3}" name="GUIA CONVÊNIO" dataDxfId="384"/>
    <tableColumn id="9" xr3:uid="{42F6EEA3-9250-447C-B264-DC78EF82B9A4}" name="VALOR" dataDxfId="383">
      <calculatedColumnFormula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calculatedColumnFormula>
    </tableColumn>
    <tableColumn id="5" xr3:uid="{16E20616-8798-4CA9-AA1E-7230401F3D7F}" name="MÉDICA" dataDxfId="382">
      <calculatedColumnFormula>IF(Tabela8J567891011122[[#This Row],[EXAME]]&lt;&gt;"","Dra. Joizeanne","")</calculatedColumnFormula>
    </tableColumn>
    <tableColumn id="6" xr3:uid="{AA6BD87A-77F4-4E21-A06F-D33D0B242ACD}" name="TELEFONE" dataDxfId="381"/>
    <tableColumn id="7" xr3:uid="{25B83914-BBC9-4A43-9146-A03CA3E0116F}" name="CONFIRMAÇÃO" dataDxfId="380"/>
    <tableColumn id="11" xr3:uid="{2DED1C62-0B4A-4758-BAEE-BCAC3E5C0202}" name="COMPARECEU?" dataDxfId="379"/>
    <tableColumn id="8" xr3:uid="{189584A0-E7F3-4886-A1A8-296BF4A843E4}" name="FILA DE ESPERA" dataDxfId="37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9BBDD01-3D7D-4612-9BB8-92869CBA05CC}" name="Tabela8J567891011122313" displayName="Tabela8J567891011122313" ref="C5:M47" totalsRowCount="1" headerRowDxfId="375" totalsRowDxfId="374">
  <autoFilter ref="C5:M46" xr:uid="{00000000-0009-0000-0100-00000B000000}"/>
  <tableColumns count="11">
    <tableColumn id="1" xr3:uid="{852A6766-115C-4940-9CDD-2441DB97A232}" name="NOME" totalsRowFunction="count" dataDxfId="373"/>
    <tableColumn id="2" xr3:uid="{0C408981-0E09-4FC7-B8B8-3A48B615A1AC}" name="IDADE" dataDxfId="372"/>
    <tableColumn id="3" xr3:uid="{877AE4BC-E089-4BE5-8DC1-624F5C2D0375}" name="EXAME" dataDxfId="371"/>
    <tableColumn id="4" xr3:uid="{AE40D27F-75FC-4B35-A168-16770855E17F}" name="CONVÊNIO" dataDxfId="370"/>
    <tableColumn id="10" xr3:uid="{DA4B7C08-4D20-460C-8F2B-BD5415398DBE}" name="GUIA CONVÊNIO" dataDxfId="369"/>
    <tableColumn id="9" xr3:uid="{408E5FB4-2596-499E-B0AB-88F578879F86}" name="VALOR" dataDxfId="368">
      <calculatedColumnFormula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Preços'!E22,IF(AND(Tabela8J567891011122313[[#This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calculatedColumnFormula>
    </tableColumn>
    <tableColumn id="5" xr3:uid="{F0AB2194-592F-4F3D-92A5-393B93263710}" name="MÉDICA" dataDxfId="367">
      <calculatedColumnFormula>IF(Tabela8J567891011122313[[#This Row],[EXAME]]&lt;&gt;"","Dra. Joizeanne","")</calculatedColumnFormula>
    </tableColumn>
    <tableColumn id="6" xr3:uid="{44D691C3-441F-4F13-B270-5F8542BB44A6}" name="TELEFONE" dataDxfId="366"/>
    <tableColumn id="7" xr3:uid="{6324246D-E58D-4B73-B911-8C44E29DB273}" name="CONFIRMAÇÃO" dataDxfId="365"/>
    <tableColumn id="11" xr3:uid="{F0B1F0E1-AF3D-4D75-95C5-575BDC0C430F}" name="COMPARECEU?" dataDxfId="364"/>
    <tableColumn id="8" xr3:uid="{065BC74B-06C7-4840-B6E2-A7930781301E}" name="FILA DE ESPERA" dataDxfId="36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B7323C-3E23-4DC3-9EAA-30F9A63BB5C6}" name="Tabela8J5678910111223" displayName="Tabela8J5678910111223" ref="C5:M47" totalsRowCount="1" headerRowDxfId="360" totalsRowDxfId="359">
  <autoFilter ref="C5:M46" xr:uid="{00000000-0009-0000-0100-00000B000000}"/>
  <tableColumns count="11">
    <tableColumn id="1" xr3:uid="{B1CDC93A-5A7E-4CE3-A1BB-0A72BC11C9F2}" name="NOME" totalsRowFunction="count" dataDxfId="358"/>
    <tableColumn id="2" xr3:uid="{E69C9572-B86B-412E-A770-619D1526289E}" name="IDADE" dataDxfId="357"/>
    <tableColumn id="3" xr3:uid="{404F9A28-85CE-450B-A0B0-2EC174D7E4D4}" name="EXAME" dataDxfId="356"/>
    <tableColumn id="4" xr3:uid="{91680069-EE66-467E-8950-6D6ED045F948}" name="CONVÊNIO" dataDxfId="355"/>
    <tableColumn id="10" xr3:uid="{05E77588-4834-4CEE-A790-99A22C430EB2}" name="GUIA CONVÊNIO" dataDxfId="354"/>
    <tableColumn id="9" xr3:uid="{603C88D5-623F-4FA3-90AE-C7AB3C2777E6}" name="VALOR" dataDxfId="353">
      <calculatedColumnFormula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Preços'!E22,IF(AND(Tabela8J5678910111223[[#This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calculatedColumnFormula>
    </tableColumn>
    <tableColumn id="5" xr3:uid="{E2F7A614-D47A-485A-8ED3-E70F5FEE0C29}" name="MÉDICA" dataDxfId="352">
      <calculatedColumnFormula>IF(Tabela8J5678910111223[[#This Row],[EXAME]]&lt;&gt;"","Dra. Joizeanne","")</calculatedColumnFormula>
    </tableColumn>
    <tableColumn id="6" xr3:uid="{EC013003-8FFE-455E-9073-3F0E17477630}" name="TELEFONE" dataDxfId="351"/>
    <tableColumn id="7" xr3:uid="{4022F8E0-C2A7-4F9D-8B72-36DAA18ECDB9}" name="CONFIRMAÇÃO" dataDxfId="350"/>
    <tableColumn id="11" xr3:uid="{B3A00F40-4285-4D5D-93E5-E7FA864D7BCA}" name="COMPARECEU?" dataDxfId="349"/>
    <tableColumn id="8" xr3:uid="{518F143D-FEC3-435C-9916-321F890C4489}" name="FILA DE ESPERA" dataDxfId="348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16000000}" name="Tabela8I4445" displayName="Tabela8I4445" ref="C5:M47" totalsRowCount="1" headerRowDxfId="345" totalsRowDxfId="344">
  <autoFilter ref="C5:M46" xr:uid="{00000000-0009-0000-0100-00002C000000}"/>
  <tableColumns count="11">
    <tableColumn id="1" xr3:uid="{00000000-0010-0000-1600-000001000000}" name="NOME" totalsRowFunction="count" dataDxfId="343"/>
    <tableColumn id="2" xr3:uid="{00000000-0010-0000-1600-000002000000}" name="IDADE" dataDxfId="342"/>
    <tableColumn id="3" xr3:uid="{00000000-0010-0000-1600-000003000000}" name="EXAME" dataDxfId="341"/>
    <tableColumn id="4" xr3:uid="{00000000-0010-0000-1600-000004000000}" name="CONVÊNIO" dataDxfId="340"/>
    <tableColumn id="10" xr3:uid="{00000000-0010-0000-1600-00000A000000}" name="GUIA CONVÊNIO" dataDxfId="339"/>
    <tableColumn id="9" xr3:uid="{00000000-0010-0000-1600-000009000000}" name="VALOR" dataDxfId="338">
      <calculatedColumnFormula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calculatedColumnFormula>
    </tableColumn>
    <tableColumn id="5" xr3:uid="{00000000-0010-0000-1600-000005000000}" name="MÉDICA" dataDxfId="337">
      <calculatedColumnFormula>IF(Tabela8I4445[[#This Row],[EXAME]]&lt;&gt;"","Dra. Ilca","")</calculatedColumnFormula>
    </tableColumn>
    <tableColumn id="6" xr3:uid="{00000000-0010-0000-1600-000006000000}" name="TELEFONE" dataDxfId="336"/>
    <tableColumn id="7" xr3:uid="{00000000-0010-0000-1600-000007000000}" name="CONFIRMAÇÃO" dataDxfId="335"/>
    <tableColumn id="11" xr3:uid="{00000000-0010-0000-1600-00000B000000}" name="COMPARECEU?" dataDxfId="334"/>
    <tableColumn id="8" xr3:uid="{00000000-0010-0000-1600-000008000000}" name="FILA DE ESPERA" dataDxfId="33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18000000}" name="Tabela8I44454647" displayName="Tabela8I44454647" ref="C5:M47" totalsRowCount="1" headerRowDxfId="330" totalsRowDxfId="329">
  <autoFilter ref="C5:M46" xr:uid="{00000000-0009-0000-0100-00002E000000}"/>
  <tableColumns count="11">
    <tableColumn id="1" xr3:uid="{00000000-0010-0000-1800-000001000000}" name="NOME" totalsRowFunction="count" dataDxfId="328"/>
    <tableColumn id="2" xr3:uid="{00000000-0010-0000-1800-000002000000}" name="IDADE" dataDxfId="327"/>
    <tableColumn id="3" xr3:uid="{00000000-0010-0000-1800-000003000000}" name="EXAME" dataDxfId="326"/>
    <tableColumn id="4" xr3:uid="{00000000-0010-0000-1800-000004000000}" name="CONVÊNIO" dataDxfId="325"/>
    <tableColumn id="10" xr3:uid="{00000000-0010-0000-1800-00000A000000}" name="GUIA CONVÊNIO" dataDxfId="324"/>
    <tableColumn id="9" xr3:uid="{00000000-0010-0000-1800-000009000000}" name="VALOR" dataDxfId="323">
      <calculatedColumnFormula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calculatedColumnFormula>
    </tableColumn>
    <tableColumn id="5" xr3:uid="{00000000-0010-0000-1800-000005000000}" name="MÉDICA" dataDxfId="322">
      <calculatedColumnFormula>IF(Tabela8I44454647[[#This Row],[EXAME]]&lt;&gt;"","Dra. Ilca","")</calculatedColumnFormula>
    </tableColumn>
    <tableColumn id="6" xr3:uid="{00000000-0010-0000-1800-000006000000}" name="TELEFONE" dataDxfId="321"/>
    <tableColumn id="7" xr3:uid="{00000000-0010-0000-1800-000007000000}" name="CONFIRMAÇÃO" dataDxfId="320"/>
    <tableColumn id="11" xr3:uid="{00000000-0010-0000-1800-00000B000000}" name="COMPARECEU?" dataDxfId="319"/>
    <tableColumn id="8" xr3:uid="{00000000-0010-0000-1800-000008000000}" name="FILA DE ESPERA" dataDxfId="31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17000000}" name="Tabela8I444546" displayName="Tabela8I444546" ref="C5:M47" totalsRowCount="1" headerRowDxfId="315" totalsRowDxfId="314">
  <autoFilter ref="C5:M46" xr:uid="{00000000-0009-0000-0100-00002D000000}"/>
  <tableColumns count="11">
    <tableColumn id="1" xr3:uid="{00000000-0010-0000-1700-000001000000}" name="NOME" totalsRowFunction="count" dataDxfId="313"/>
    <tableColumn id="2" xr3:uid="{00000000-0010-0000-1700-000002000000}" name="IDADE" dataDxfId="312"/>
    <tableColumn id="3" xr3:uid="{00000000-0010-0000-1700-000003000000}" name="EXAME" dataDxfId="311"/>
    <tableColumn id="4" xr3:uid="{00000000-0010-0000-1700-000004000000}" name="CONVÊNIO" dataDxfId="310"/>
    <tableColumn id="10" xr3:uid="{00000000-0010-0000-1700-00000A000000}" name="GUIA CONVÊNIO" dataDxfId="309"/>
    <tableColumn id="9" xr3:uid="{00000000-0010-0000-1700-000009000000}" name="VALOR" dataDxfId="308">
      <calculatedColumnFormula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calculatedColumnFormula>
    </tableColumn>
    <tableColumn id="5" xr3:uid="{00000000-0010-0000-1700-000005000000}" name="MÉDICA" dataDxfId="307">
      <calculatedColumnFormula>IF(Tabela8I444546[[#This Row],[EXAME]]&lt;&gt;"","Dra. Ilca","")</calculatedColumnFormula>
    </tableColumn>
    <tableColumn id="6" xr3:uid="{00000000-0010-0000-1700-000006000000}" name="TELEFONE" dataDxfId="306"/>
    <tableColumn id="7" xr3:uid="{00000000-0010-0000-1700-000007000000}" name="CONFIRMAÇÃO" dataDxfId="305"/>
    <tableColumn id="11" xr3:uid="{00000000-0010-0000-1700-00000B000000}" name="COMPARECEU?" dataDxfId="304"/>
    <tableColumn id="8" xr3:uid="{00000000-0010-0000-1700-000008000000}" name="FILA DE ESPERA" dataDxfId="30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19000000}" name="Tabela8I4445464748" displayName="Tabela8I4445464748" ref="C5:M47" totalsRowCount="1" headerRowDxfId="300" totalsRowDxfId="299">
  <autoFilter ref="C5:M46" xr:uid="{00000000-0009-0000-0100-00002F000000}"/>
  <tableColumns count="11">
    <tableColumn id="1" xr3:uid="{00000000-0010-0000-1900-000001000000}" name="NOME" totalsRowFunction="count" dataDxfId="298"/>
    <tableColumn id="2" xr3:uid="{00000000-0010-0000-1900-000002000000}" name="IDADE" dataDxfId="297"/>
    <tableColumn id="3" xr3:uid="{00000000-0010-0000-1900-000003000000}" name="EXAME" dataDxfId="296"/>
    <tableColumn id="4" xr3:uid="{00000000-0010-0000-1900-000004000000}" name="CONVÊNIO" dataDxfId="295"/>
    <tableColumn id="10" xr3:uid="{00000000-0010-0000-1900-00000A000000}" name="GUIA CONVÊNIO" dataDxfId="294"/>
    <tableColumn id="9" xr3:uid="{00000000-0010-0000-1900-000009000000}" name="VALOR" dataDxfId="293">
      <calculatedColumnFormula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calculatedColumnFormula>
    </tableColumn>
    <tableColumn id="5" xr3:uid="{00000000-0010-0000-1900-000005000000}" name="MÉDICA" dataDxfId="292">
      <calculatedColumnFormula>IF(Tabela8I4445464748[[#This Row],[EXAME]]&lt;&gt;"","Dra. Ilca","")</calculatedColumnFormula>
    </tableColumn>
    <tableColumn id="6" xr3:uid="{00000000-0010-0000-1900-000006000000}" name="TELEFONE" dataDxfId="291"/>
    <tableColumn id="7" xr3:uid="{00000000-0010-0000-1900-000007000000}" name="CONFIRMAÇÃO" dataDxfId="290"/>
    <tableColumn id="11" xr3:uid="{00000000-0010-0000-1900-00000B000000}" name="COMPARECEU?" dataDxfId="289"/>
    <tableColumn id="8" xr3:uid="{00000000-0010-0000-1900-000008000000}" name="FILA DE ESPERA" dataDxfId="288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1A000000}" name="Tabela8I444546474849" displayName="Tabela8I444546474849" ref="C5:M47" totalsRowCount="1" headerRowDxfId="285" totalsRowDxfId="284">
  <autoFilter ref="C5:M46" xr:uid="{00000000-0009-0000-0100-000030000000}"/>
  <tableColumns count="11">
    <tableColumn id="1" xr3:uid="{00000000-0010-0000-1A00-000001000000}" name="NOME" totalsRowFunction="count" dataDxfId="283"/>
    <tableColumn id="2" xr3:uid="{00000000-0010-0000-1A00-000002000000}" name="IDADE" dataDxfId="282"/>
    <tableColumn id="3" xr3:uid="{00000000-0010-0000-1A00-000003000000}" name="EXAME" dataDxfId="281"/>
    <tableColumn id="4" xr3:uid="{00000000-0010-0000-1A00-000004000000}" name="CONVÊNIO" dataDxfId="280"/>
    <tableColumn id="10" xr3:uid="{00000000-0010-0000-1A00-00000A000000}" name="GUIA CONVÊNIO" dataDxfId="279"/>
    <tableColumn id="9" xr3:uid="{00000000-0010-0000-1A00-000009000000}" name="VALOR" dataDxfId="278">
      <calculatedColumnFormula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calculatedColumnFormula>
    </tableColumn>
    <tableColumn id="5" xr3:uid="{00000000-0010-0000-1A00-000005000000}" name="MÉDICA" dataDxfId="277">
      <calculatedColumnFormula>IF(Tabela8I444546474849[[#This Row],[EXAME]]&lt;&gt;"","Dra. Ilca","")</calculatedColumnFormula>
    </tableColumn>
    <tableColumn id="6" xr3:uid="{00000000-0010-0000-1A00-000006000000}" name="TELEFONE" dataDxfId="276"/>
    <tableColumn id="7" xr3:uid="{00000000-0010-0000-1A00-000007000000}" name="CONFIRMAÇÃO" dataDxfId="275"/>
    <tableColumn id="11" xr3:uid="{00000000-0010-0000-1A00-00000B000000}" name="COMPARECEU?" dataDxfId="274"/>
    <tableColumn id="8" xr3:uid="{00000000-0010-0000-1A00-000008000000}" name="FILA DE ESPERA" dataDxfId="27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B000000}" name="Tabela8I21" displayName="Tabela8I21" ref="C5:M47" totalsRowCount="1" headerRowDxfId="270" totalsRowDxfId="269">
  <autoFilter ref="C5:M46" xr:uid="{00000000-0009-0000-0100-000014000000}"/>
  <tableColumns count="11">
    <tableColumn id="1" xr3:uid="{00000000-0010-0000-1B00-000001000000}" name="NOME" totalsRowFunction="count" dataDxfId="268"/>
    <tableColumn id="2" xr3:uid="{00000000-0010-0000-1B00-000002000000}" name="IDADE" dataDxfId="267"/>
    <tableColumn id="3" xr3:uid="{00000000-0010-0000-1B00-000003000000}" name="EXAME" dataDxfId="266"/>
    <tableColumn id="4" xr3:uid="{00000000-0010-0000-1B00-000004000000}" name="CONVÊNIO" dataDxfId="265"/>
    <tableColumn id="10" xr3:uid="{00000000-0010-0000-1B00-00000A000000}" name="GUIA CONVÊNIO" dataDxfId="264"/>
    <tableColumn id="9" xr3:uid="{00000000-0010-0000-1B00-000009000000}" name="VALOR" dataDxfId="263">
      <calculatedColumnFormula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calculatedColumnFormula>
    </tableColumn>
    <tableColumn id="5" xr3:uid="{00000000-0010-0000-1B00-000005000000}" name="MÉDICA" dataDxfId="262">
      <calculatedColumnFormula>IF(Tabela8I21[[#This Row],[EXAME]]&lt;&gt;"","Dra. Ilca","")</calculatedColumnFormula>
    </tableColumn>
    <tableColumn id="6" xr3:uid="{00000000-0010-0000-1B00-000006000000}" name="TELEFONE" dataDxfId="261"/>
    <tableColumn id="7" xr3:uid="{00000000-0010-0000-1B00-000007000000}" name="CONFIRMAÇÃO" dataDxfId="260"/>
    <tableColumn id="11" xr3:uid="{00000000-0010-0000-1B00-00000B000000}" name="COMPARECEU?" dataDxfId="259"/>
    <tableColumn id="8" xr3:uid="{00000000-0010-0000-1B00-000008000000}" name="FILA DE ESPERA" dataDxfId="25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01000000}" name="Tabela8J143839" displayName="Tabela8J143839" ref="C5:M47" totalsRowCount="1" headerRowDxfId="660" totalsRowDxfId="659">
  <autoFilter ref="C5:M46" xr:uid="{00000000-000C-0000-FFFF-FFFF01000000}"/>
  <tableColumns count="11">
    <tableColumn id="1" xr3:uid="{00000000-0010-0000-0100-000001000000}" name="NOME" totalsRowFunction="count" dataDxfId="658"/>
    <tableColumn id="2" xr3:uid="{00000000-0010-0000-0100-000002000000}" name="IDADE" dataDxfId="657"/>
    <tableColumn id="3" xr3:uid="{00000000-0010-0000-0100-000003000000}" name="EXAME" dataDxfId="656"/>
    <tableColumn id="4" xr3:uid="{00000000-0010-0000-0100-000004000000}" name="CONVÊNIO" dataDxfId="655"/>
    <tableColumn id="10" xr3:uid="{00000000-0010-0000-0100-00000A000000}" name="GUIA CONVÊNIO" dataDxfId="654"/>
    <tableColumn id="9" xr3:uid="{00000000-0010-0000-0100-000009000000}" name="VALOR" dataDxfId="653">
      <calculatedColumnFormula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Preços'!E22,IF(AND(Tabela8J143839[[#This Row],[EXAME]]="CORE BIOPSY",Tabela8J143839[[#This Row],[CONVÊNIO]]="PARTICULAR"),'Tabela de Preços'!$C$23,IF(AND(Tabela8J143839[[#This Row],[EXAME]]="CORE BIOPSY",Tabela8J143839[[#This Row],[CONVÊNIO]]="SUS"),'Tabela de Preços'!$E$23,""))))))</calculatedColumnFormula>
    </tableColumn>
    <tableColumn id="5" xr3:uid="{00000000-0010-0000-0100-000005000000}" name="MÉDICA" dataDxfId="652">
      <calculatedColumnFormula>IF(Tabela8J143839[[#This Row],[EXAME]]&lt;&gt;"","Dra. Joizeanne","")</calculatedColumnFormula>
    </tableColumn>
    <tableColumn id="6" xr3:uid="{00000000-0010-0000-0100-000006000000}" name="TELEFONE" dataDxfId="651"/>
    <tableColumn id="7" xr3:uid="{00000000-0010-0000-0100-000007000000}" name="CONFIRMAÇÃO" dataDxfId="650"/>
    <tableColumn id="16" xr3:uid="{00000000-0010-0000-0100-000010000000}" name="COMPARECEU?" dataDxfId="649"/>
    <tableColumn id="8" xr3:uid="{00000000-0010-0000-0100-000008000000}" name="FILA DE ESPERA" dataDxfId="648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C000000}" name="Tabela8I2122" displayName="Tabela8I2122" ref="C5:M47" totalsRowCount="1" headerRowDxfId="255" totalsRowDxfId="254">
  <autoFilter ref="C5:M46" xr:uid="{00000000-0009-0000-0100-000015000000}"/>
  <tableColumns count="11">
    <tableColumn id="1" xr3:uid="{00000000-0010-0000-1C00-000001000000}" name="NOME" totalsRowFunction="count" dataDxfId="253"/>
    <tableColumn id="2" xr3:uid="{00000000-0010-0000-1C00-000002000000}" name="IDADE" dataDxfId="252"/>
    <tableColumn id="3" xr3:uid="{00000000-0010-0000-1C00-000003000000}" name="EXAME" dataDxfId="251"/>
    <tableColumn id="4" xr3:uid="{00000000-0010-0000-1C00-000004000000}" name="CONVÊNIO" dataDxfId="250"/>
    <tableColumn id="10" xr3:uid="{00000000-0010-0000-1C00-00000A000000}" name="GUIA CONVÊNIO" dataDxfId="249"/>
    <tableColumn id="9" xr3:uid="{00000000-0010-0000-1C00-000009000000}" name="VALOR" dataDxfId="248">
      <calculatedColumnFormula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calculatedColumnFormula>
    </tableColumn>
    <tableColumn id="5" xr3:uid="{00000000-0010-0000-1C00-000005000000}" name="MÉDICA" dataDxfId="247">
      <calculatedColumnFormula>IF(Tabela8I2122[[#This Row],[EXAME]]&lt;&gt;"","Dra. Ilca","")</calculatedColumnFormula>
    </tableColumn>
    <tableColumn id="6" xr3:uid="{00000000-0010-0000-1C00-000006000000}" name="TELEFONE" dataDxfId="246"/>
    <tableColumn id="7" xr3:uid="{00000000-0010-0000-1C00-000007000000}" name="CONFIRMAÇÃO" dataDxfId="245"/>
    <tableColumn id="11" xr3:uid="{00000000-0010-0000-1C00-00000B000000}" name="COMPARECEU?" dataDxfId="244"/>
    <tableColumn id="8" xr3:uid="{00000000-0010-0000-1C00-000008000000}" name="FILA DE ESPERA" dataDxfId="24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D000000}" name="Tabela8I212223" displayName="Tabela8I212223" ref="C5:M47" totalsRowCount="1" headerRowDxfId="240" totalsRowDxfId="239">
  <autoFilter ref="C5:M46" xr:uid="{00000000-0009-0000-0100-000016000000}"/>
  <tableColumns count="11">
    <tableColumn id="1" xr3:uid="{00000000-0010-0000-1D00-000001000000}" name="NOME" totalsRowFunction="count" dataDxfId="238"/>
    <tableColumn id="2" xr3:uid="{00000000-0010-0000-1D00-000002000000}" name="IDADE" dataDxfId="237"/>
    <tableColumn id="3" xr3:uid="{00000000-0010-0000-1D00-000003000000}" name="EXAME" dataDxfId="236"/>
    <tableColumn id="4" xr3:uid="{00000000-0010-0000-1D00-000004000000}" name="CONVÊNIO" dataDxfId="235"/>
    <tableColumn id="10" xr3:uid="{00000000-0010-0000-1D00-00000A000000}" name="GUIA CONVÊNIO" dataDxfId="234"/>
    <tableColumn id="9" xr3:uid="{00000000-0010-0000-1D00-000009000000}" name="VALOR" dataDxfId="233">
      <calculatedColumnFormula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calculatedColumnFormula>
    </tableColumn>
    <tableColumn id="5" xr3:uid="{00000000-0010-0000-1D00-000005000000}" name="MÉDICA" dataDxfId="232">
      <calculatedColumnFormula>IF(Tabela8I212223[[#This Row],[EXAME]]&lt;&gt;"","Dra. Ilca","")</calculatedColumnFormula>
    </tableColumn>
    <tableColumn id="6" xr3:uid="{00000000-0010-0000-1D00-000006000000}" name="TELEFONE" dataDxfId="231"/>
    <tableColumn id="7" xr3:uid="{00000000-0010-0000-1D00-000007000000}" name="CONFIRMAÇÃO" dataDxfId="230"/>
    <tableColumn id="11" xr3:uid="{00000000-0010-0000-1D00-00000B000000}" name="COMPARECEU?" dataDxfId="229"/>
    <tableColumn id="8" xr3:uid="{00000000-0010-0000-1D00-000008000000}" name="FILA DE ESPERA" dataDxfId="228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E000000}" name="Tabela8I21222324" displayName="Tabela8I21222324" ref="C5:M47" totalsRowCount="1" headerRowDxfId="225" totalsRowDxfId="224">
  <autoFilter ref="C5:M46" xr:uid="{00000000-0009-0000-0100-000017000000}"/>
  <tableColumns count="11">
    <tableColumn id="1" xr3:uid="{00000000-0010-0000-1E00-000001000000}" name="NOME" totalsRowFunction="count" dataDxfId="223"/>
    <tableColumn id="2" xr3:uid="{00000000-0010-0000-1E00-000002000000}" name="IDADE" dataDxfId="222"/>
    <tableColumn id="3" xr3:uid="{00000000-0010-0000-1E00-000003000000}" name="EXAME" dataDxfId="221"/>
    <tableColumn id="4" xr3:uid="{00000000-0010-0000-1E00-000004000000}" name="CONVÊNIO" dataDxfId="220"/>
    <tableColumn id="10" xr3:uid="{00000000-0010-0000-1E00-00000A000000}" name="GUIA CONVÊNIO" dataDxfId="219"/>
    <tableColumn id="9" xr3:uid="{00000000-0010-0000-1E00-000009000000}" name="VALOR" dataDxfId="218">
      <calculatedColumnFormula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calculatedColumnFormula>
    </tableColumn>
    <tableColumn id="5" xr3:uid="{00000000-0010-0000-1E00-000005000000}" name="MÉDICA" dataDxfId="217">
      <calculatedColumnFormula>IF(Tabela8I21222324[[#This Row],[EXAME]]&lt;&gt;"","Dra. Ilca","")</calculatedColumnFormula>
    </tableColumn>
    <tableColumn id="6" xr3:uid="{00000000-0010-0000-1E00-000006000000}" name="TELEFONE" dataDxfId="216"/>
    <tableColumn id="7" xr3:uid="{00000000-0010-0000-1E00-000007000000}" name="CONFIRMAÇÃO" dataDxfId="215"/>
    <tableColumn id="11" xr3:uid="{00000000-0010-0000-1E00-00000B000000}" name="COMPARECEU?" dataDxfId="214"/>
    <tableColumn id="8" xr3:uid="{00000000-0010-0000-1E00-000008000000}" name="FILA DE ESPERA" dataDxfId="213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F000000}" name="Tabela8I2122232425" displayName="Tabela8I2122232425" ref="C5:M47" totalsRowCount="1" headerRowDxfId="210" totalsRowDxfId="209">
  <autoFilter ref="C5:M46" xr:uid="{00000000-0009-0000-0100-000018000000}"/>
  <tableColumns count="11">
    <tableColumn id="1" xr3:uid="{00000000-0010-0000-1F00-000001000000}" name="NOME" totalsRowFunction="count" dataDxfId="208"/>
    <tableColumn id="2" xr3:uid="{00000000-0010-0000-1F00-000002000000}" name="IDADE" dataDxfId="207"/>
    <tableColumn id="3" xr3:uid="{00000000-0010-0000-1F00-000003000000}" name="EXAME" dataDxfId="206"/>
    <tableColumn id="4" xr3:uid="{00000000-0010-0000-1F00-000004000000}" name="CONVÊNIO" dataDxfId="205"/>
    <tableColumn id="10" xr3:uid="{00000000-0010-0000-1F00-00000A000000}" name="GUIA CONVÊNIO" dataDxfId="204"/>
    <tableColumn id="9" xr3:uid="{00000000-0010-0000-1F00-000009000000}" name="VALOR" dataDxfId="203">
      <calculatedColumnFormula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calculatedColumnFormula>
    </tableColumn>
    <tableColumn id="5" xr3:uid="{00000000-0010-0000-1F00-000005000000}" name="MÉDICA" dataDxfId="202">
      <calculatedColumnFormula>IF(Tabela8I2122232425[[#This Row],[EXAME]]&lt;&gt;"","Dra. Ilca","")</calculatedColumnFormula>
    </tableColumn>
    <tableColumn id="6" xr3:uid="{00000000-0010-0000-1F00-000006000000}" name="TELEFONE" dataDxfId="201"/>
    <tableColumn id="7" xr3:uid="{00000000-0010-0000-1F00-000007000000}" name="CONFIRMAÇÃO" dataDxfId="200"/>
    <tableColumn id="11" xr3:uid="{00000000-0010-0000-1F00-00000B000000}" name="COMPARECEU?" dataDxfId="199"/>
    <tableColumn id="8" xr3:uid="{00000000-0010-0000-1F00-000008000000}" name="FILA DE ESPERA" dataDxfId="198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20000000}" name="Tabela8I212223242526" displayName="Tabela8I212223242526" ref="C5:M47" totalsRowCount="1" headerRowDxfId="195" totalsRowDxfId="194">
  <autoFilter ref="C5:M46" xr:uid="{00000000-0009-0000-0100-000019000000}"/>
  <tableColumns count="11">
    <tableColumn id="1" xr3:uid="{00000000-0010-0000-2000-000001000000}" name="NOME" totalsRowFunction="count" dataDxfId="193"/>
    <tableColumn id="2" xr3:uid="{00000000-0010-0000-2000-000002000000}" name="IDADE" dataDxfId="192"/>
    <tableColumn id="3" xr3:uid="{00000000-0010-0000-2000-000003000000}" name="EXAME" dataDxfId="191"/>
    <tableColumn id="4" xr3:uid="{00000000-0010-0000-2000-000004000000}" name="CONVÊNIO" dataDxfId="190"/>
    <tableColumn id="10" xr3:uid="{00000000-0010-0000-2000-00000A000000}" name="GUIA CONVÊNIO" dataDxfId="189"/>
    <tableColumn id="9" xr3:uid="{00000000-0010-0000-2000-000009000000}" name="VALOR" dataDxfId="188">
      <calculatedColumnFormula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calculatedColumnFormula>
    </tableColumn>
    <tableColumn id="5" xr3:uid="{00000000-0010-0000-2000-000005000000}" name="MÉDICA" dataDxfId="187">
      <calculatedColumnFormula>IF(Tabela8I212223242526[[#This Row],[EXAME]]&lt;&gt;"","Dra. Ilca","")</calculatedColumnFormula>
    </tableColumn>
    <tableColumn id="6" xr3:uid="{00000000-0010-0000-2000-000006000000}" name="TELEFONE" dataDxfId="186"/>
    <tableColumn id="7" xr3:uid="{00000000-0010-0000-2000-000007000000}" name="CONFIRMAÇÃO" dataDxfId="185"/>
    <tableColumn id="11" xr3:uid="{00000000-0010-0000-2000-00000B000000}" name="COMPARECEU?" dataDxfId="184"/>
    <tableColumn id="8" xr3:uid="{00000000-0010-0000-2000-000008000000}" name="FILA DE ESPERA" dataDxfId="183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21000000}" name="Tabela8I21222324252627" displayName="Tabela8I21222324252627" ref="C5:M47" totalsRowCount="1" headerRowDxfId="180" totalsRowDxfId="179">
  <autoFilter ref="C5:M46" xr:uid="{00000000-0009-0000-0100-00001A000000}"/>
  <tableColumns count="11">
    <tableColumn id="1" xr3:uid="{00000000-0010-0000-2100-000001000000}" name="NOME" totalsRowFunction="count" dataDxfId="178"/>
    <tableColumn id="2" xr3:uid="{00000000-0010-0000-2100-000002000000}" name="IDADE" dataDxfId="177"/>
    <tableColumn id="3" xr3:uid="{00000000-0010-0000-2100-000003000000}" name="EXAME" dataDxfId="176"/>
    <tableColumn id="4" xr3:uid="{00000000-0010-0000-2100-000004000000}" name="CONVÊNIO" dataDxfId="175"/>
    <tableColumn id="10" xr3:uid="{00000000-0010-0000-2100-00000A000000}" name="GUIA CONVÊNIO" dataDxfId="174"/>
    <tableColumn id="9" xr3:uid="{00000000-0010-0000-2100-000009000000}" name="VALOR" dataDxfId="173">
      <calculatedColumnFormula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calculatedColumnFormula>
    </tableColumn>
    <tableColumn id="5" xr3:uid="{00000000-0010-0000-2100-000005000000}" name="MÉDICA" dataDxfId="172">
      <calculatedColumnFormula>IF(Tabela8I21222324252627[[#This Row],[EXAME]]&lt;&gt;"","Dra. Ilca","")</calculatedColumnFormula>
    </tableColumn>
    <tableColumn id="6" xr3:uid="{00000000-0010-0000-2100-000006000000}" name="TELEFONE" dataDxfId="171"/>
    <tableColumn id="7" xr3:uid="{00000000-0010-0000-2100-000007000000}" name="CONFIRMAÇÃO" dataDxfId="170"/>
    <tableColumn id="11" xr3:uid="{00000000-0010-0000-2100-00000B000000}" name="COMPARECEU?" dataDxfId="169"/>
    <tableColumn id="8" xr3:uid="{00000000-0010-0000-2100-000008000000}" name="FILA DE ESPERA" dataDxfId="168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22000000}" name="Tabela8I2122232425262728" displayName="Tabela8I2122232425262728" ref="C5:M47" totalsRowCount="1" headerRowDxfId="165" totalsRowDxfId="164">
  <autoFilter ref="C5:M46" xr:uid="{00000000-0009-0000-0100-00001B000000}"/>
  <tableColumns count="11">
    <tableColumn id="1" xr3:uid="{00000000-0010-0000-2200-000001000000}" name="NOME" totalsRowFunction="count" dataDxfId="163"/>
    <tableColumn id="2" xr3:uid="{00000000-0010-0000-2200-000002000000}" name="IDADE" dataDxfId="162"/>
    <tableColumn id="3" xr3:uid="{00000000-0010-0000-2200-000003000000}" name="EXAME" dataDxfId="161"/>
    <tableColumn id="4" xr3:uid="{00000000-0010-0000-2200-000004000000}" name="CONVÊNIO" dataDxfId="160"/>
    <tableColumn id="10" xr3:uid="{00000000-0010-0000-2200-00000A000000}" name="GUIA CONVÊNIO" dataDxfId="159"/>
    <tableColumn id="9" xr3:uid="{00000000-0010-0000-2200-000009000000}" name="VALOR" dataDxfId="158">
      <calculatedColumnFormula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calculatedColumnFormula>
    </tableColumn>
    <tableColumn id="5" xr3:uid="{00000000-0010-0000-2200-000005000000}" name="MÉDICA" dataDxfId="157">
      <calculatedColumnFormula>IF(Tabela8I2122232425262728[[#This Row],[EXAME]]&lt;&gt;"","Dra. Ilca","")</calculatedColumnFormula>
    </tableColumn>
    <tableColumn id="6" xr3:uid="{00000000-0010-0000-2200-000006000000}" name="TELEFONE" dataDxfId="156"/>
    <tableColumn id="7" xr3:uid="{00000000-0010-0000-2200-000007000000}" name="CONFIRMAÇÃO" dataDxfId="155"/>
    <tableColumn id="11" xr3:uid="{00000000-0010-0000-2200-00000B000000}" name="COMPARECEU?" dataDxfId="154"/>
    <tableColumn id="8" xr3:uid="{00000000-0010-0000-2200-000008000000}" name="FILA DE ESPERA" dataDxfId="153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23000000}" name="Tabela8I212223242526272829" displayName="Tabela8I212223242526272829" ref="C5:M47" totalsRowCount="1" headerRowDxfId="150" totalsRowDxfId="149">
  <autoFilter ref="C5:M46" xr:uid="{00000000-0009-0000-0100-00001C000000}"/>
  <tableColumns count="11">
    <tableColumn id="1" xr3:uid="{00000000-0010-0000-2300-000001000000}" name="NOME" totalsRowFunction="count" dataDxfId="148"/>
    <tableColumn id="2" xr3:uid="{00000000-0010-0000-2300-000002000000}" name="IDADE" dataDxfId="147"/>
    <tableColumn id="3" xr3:uid="{00000000-0010-0000-2300-000003000000}" name="EXAME" dataDxfId="146"/>
    <tableColumn id="4" xr3:uid="{00000000-0010-0000-2300-000004000000}" name="CONVÊNIO" dataDxfId="145"/>
    <tableColumn id="10" xr3:uid="{00000000-0010-0000-2300-00000A000000}" name="GUIA CONVÊNIO" dataDxfId="144"/>
    <tableColumn id="9" xr3:uid="{00000000-0010-0000-2300-000009000000}" name="VALOR" dataDxfId="143">
      <calculatedColumnFormula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calculatedColumnFormula>
    </tableColumn>
    <tableColumn id="5" xr3:uid="{00000000-0010-0000-2300-000005000000}" name="MÉDICA" dataDxfId="142">
      <calculatedColumnFormula>IF(Tabela8I212223242526272829[[#This Row],[EXAME]]&lt;&gt;"","Dra. Ilca","")</calculatedColumnFormula>
    </tableColumn>
    <tableColumn id="6" xr3:uid="{00000000-0010-0000-2300-000006000000}" name="TELEFONE" dataDxfId="141"/>
    <tableColumn id="7" xr3:uid="{00000000-0010-0000-2300-000007000000}" name="CONFIRMAÇÃO" dataDxfId="140"/>
    <tableColumn id="11" xr3:uid="{00000000-0010-0000-2300-00000B000000}" name="COMPARECEU?" dataDxfId="139"/>
    <tableColumn id="8" xr3:uid="{00000000-0010-0000-2300-000008000000}" name="FILA DE ESPERA" dataDxfId="138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24000000}" name="Tabela8I21222324252627282930" displayName="Tabela8I21222324252627282930" ref="C5:M47" totalsRowCount="1" headerRowDxfId="135" totalsRowDxfId="134">
  <autoFilter ref="C5:M46" xr:uid="{00000000-0009-0000-0100-00001D000000}"/>
  <tableColumns count="11">
    <tableColumn id="1" xr3:uid="{00000000-0010-0000-2400-000001000000}" name="NOME" totalsRowFunction="count" dataDxfId="133"/>
    <tableColumn id="2" xr3:uid="{00000000-0010-0000-2400-000002000000}" name="IDADE" dataDxfId="132"/>
    <tableColumn id="3" xr3:uid="{00000000-0010-0000-2400-000003000000}" name="EXAME" dataDxfId="131"/>
    <tableColumn id="4" xr3:uid="{00000000-0010-0000-2400-000004000000}" name="CONVÊNIO" dataDxfId="130"/>
    <tableColumn id="10" xr3:uid="{00000000-0010-0000-2400-00000A000000}" name="GUIA CONVÊNIO" dataDxfId="129"/>
    <tableColumn id="9" xr3:uid="{00000000-0010-0000-2400-000009000000}" name="VALOR" dataDxfId="128">
      <calculatedColumnFormula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calculatedColumnFormula>
    </tableColumn>
    <tableColumn id="5" xr3:uid="{00000000-0010-0000-2400-000005000000}" name="MÉDICA" dataDxfId="127">
      <calculatedColumnFormula>IF(Tabela8I21222324252627282930[[#This Row],[EXAME]]&lt;&gt;"","Dra. Ilca","")</calculatedColumnFormula>
    </tableColumn>
    <tableColumn id="6" xr3:uid="{00000000-0010-0000-2400-000006000000}" name="TELEFONE" dataDxfId="126"/>
    <tableColumn id="7" xr3:uid="{00000000-0010-0000-2400-000007000000}" name="CONFIRMAÇÃO" dataDxfId="125"/>
    <tableColumn id="11" xr3:uid="{00000000-0010-0000-2400-00000B000000}" name="COMPARECEU?" dataDxfId="124"/>
    <tableColumn id="8" xr3:uid="{00000000-0010-0000-2400-000008000000}" name="FILA DE ESPERA" dataDxfId="123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25000000}" name="Tabela8I2122232425262728293031" displayName="Tabela8I2122232425262728293031" ref="C5:M47" totalsRowCount="1" headerRowDxfId="120" totalsRowDxfId="119">
  <autoFilter ref="C5:M46" xr:uid="{00000000-0009-0000-0100-00001E000000}"/>
  <tableColumns count="11">
    <tableColumn id="1" xr3:uid="{00000000-0010-0000-2500-000001000000}" name="NOME" totalsRowFunction="count" dataDxfId="118"/>
    <tableColumn id="2" xr3:uid="{00000000-0010-0000-2500-000002000000}" name="IDADE" dataDxfId="117"/>
    <tableColumn id="3" xr3:uid="{00000000-0010-0000-2500-000003000000}" name="EXAME" dataDxfId="116"/>
    <tableColumn id="4" xr3:uid="{00000000-0010-0000-2500-000004000000}" name="CONVÊNIO" dataDxfId="115"/>
    <tableColumn id="10" xr3:uid="{00000000-0010-0000-2500-00000A000000}" name="GUIA CONVÊNIO" dataDxfId="114"/>
    <tableColumn id="9" xr3:uid="{00000000-0010-0000-2500-000009000000}" name="VALOR" dataDxfId="113">
      <calculatedColumnFormula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calculatedColumnFormula>
    </tableColumn>
    <tableColumn id="5" xr3:uid="{00000000-0010-0000-2500-000005000000}" name="MÉDICA" dataDxfId="112">
      <calculatedColumnFormula>IF(Tabela8I2122232425262728293031[[#This Row],[EXAME]]&lt;&gt;"","Dra. Ilca","")</calculatedColumnFormula>
    </tableColumn>
    <tableColumn id="6" xr3:uid="{00000000-0010-0000-2500-000006000000}" name="TELEFONE" dataDxfId="111"/>
    <tableColumn id="7" xr3:uid="{00000000-0010-0000-2500-000007000000}" name="CONFIRMAÇÃO" dataDxfId="110"/>
    <tableColumn id="11" xr3:uid="{00000000-0010-0000-2500-00000B000000}" name="COMPARECEU?" dataDxfId="109"/>
    <tableColumn id="8" xr3:uid="{00000000-0010-0000-2500-000008000000}" name="FILA DE ESPERA" dataDxfId="10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3000000}" name="Tabela8J1438394041" displayName="Tabela8J1438394041" ref="C5:M47" totalsRowCount="1" headerRowDxfId="645" totalsRowDxfId="644">
  <autoFilter ref="C5:M46" xr:uid="{00000000-0009-0000-0100-000028000000}"/>
  <tableColumns count="11">
    <tableColumn id="1" xr3:uid="{00000000-0010-0000-0300-000001000000}" name="NOME" totalsRowFunction="count" dataDxfId="643"/>
    <tableColumn id="2" xr3:uid="{00000000-0010-0000-0300-000002000000}" name="IDADE" dataDxfId="642"/>
    <tableColumn id="3" xr3:uid="{00000000-0010-0000-0300-000003000000}" name="EXAME" dataDxfId="641"/>
    <tableColumn id="4" xr3:uid="{00000000-0010-0000-0300-000004000000}" name="CONVÊNIO" dataDxfId="640"/>
    <tableColumn id="10" xr3:uid="{00000000-0010-0000-0300-00000A000000}" name="GUIA CONVÊNIO" dataDxfId="639"/>
    <tableColumn id="9" xr3:uid="{00000000-0010-0000-0300-000009000000}" name="VALOR" dataDxfId="638">
      <calculatedColumnFormula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calculatedColumnFormula>
    </tableColumn>
    <tableColumn id="5" xr3:uid="{00000000-0010-0000-0300-000005000000}" name="MÉDICA" dataDxfId="637">
      <calculatedColumnFormula>IF(Tabela8J1438394041[[#This Row],[EXAME]]&lt;&gt;"","Dra. Joizeanne","")</calculatedColumnFormula>
    </tableColumn>
    <tableColumn id="6" xr3:uid="{00000000-0010-0000-0300-000006000000}" name="TELEFONE" dataDxfId="636"/>
    <tableColumn id="7" xr3:uid="{00000000-0010-0000-0300-000007000000}" name="CONFIRMAÇÃO" dataDxfId="635"/>
    <tableColumn id="16" xr3:uid="{00000000-0010-0000-0300-000010000000}" name="COMPARECEU?" dataDxfId="634"/>
    <tableColumn id="8" xr3:uid="{00000000-0010-0000-0300-000008000000}" name="FILA DE ESPERA" dataDxfId="633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26000000}" name="Tabela8I212223242526272829303132" displayName="Tabela8I212223242526272829303132" ref="C5:M47" totalsRowCount="1" headerRowDxfId="105" totalsRowDxfId="104">
  <autoFilter ref="C5:M46" xr:uid="{00000000-0009-0000-0100-00001F000000}"/>
  <tableColumns count="11">
    <tableColumn id="1" xr3:uid="{00000000-0010-0000-2600-000001000000}" name="NOME" totalsRowFunction="count" dataDxfId="103"/>
    <tableColumn id="2" xr3:uid="{00000000-0010-0000-2600-000002000000}" name="IDADE" dataDxfId="102"/>
    <tableColumn id="3" xr3:uid="{00000000-0010-0000-2600-000003000000}" name="EXAME" dataDxfId="101"/>
    <tableColumn id="4" xr3:uid="{00000000-0010-0000-2600-000004000000}" name="CONVÊNIO" dataDxfId="100"/>
    <tableColumn id="10" xr3:uid="{00000000-0010-0000-2600-00000A000000}" name="GUIA CONVÊNIO" dataDxfId="99"/>
    <tableColumn id="9" xr3:uid="{00000000-0010-0000-2600-000009000000}" name="VALOR" dataDxfId="98">
      <calculatedColumnFormula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calculatedColumnFormula>
    </tableColumn>
    <tableColumn id="5" xr3:uid="{00000000-0010-0000-2600-000005000000}" name="MÉDICA" dataDxfId="97">
      <calculatedColumnFormula>IF(Tabela8I212223242526272829303132[[#This Row],[EXAME]]&lt;&gt;"","Dra. Ilca","")</calculatedColumnFormula>
    </tableColumn>
    <tableColumn id="6" xr3:uid="{00000000-0010-0000-2600-000006000000}" name="TELEFONE" dataDxfId="96"/>
    <tableColumn id="7" xr3:uid="{00000000-0010-0000-2600-000007000000}" name="CONFIRMAÇÃO" dataDxfId="95"/>
    <tableColumn id="11" xr3:uid="{00000000-0010-0000-2600-00000B000000}" name="COMPARECEU?" dataDxfId="94"/>
    <tableColumn id="8" xr3:uid="{00000000-0010-0000-2600-000008000000}" name="FILA DE ESPERA" dataDxfId="93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27000000}" name="Tabela8I21222324252627282930313233" displayName="Tabela8I21222324252627282930313233" ref="C5:M47" totalsRowCount="1" headerRowDxfId="90" totalsRowDxfId="89">
  <autoFilter ref="C5:M46" xr:uid="{00000000-0009-0000-0100-000020000000}"/>
  <tableColumns count="11">
    <tableColumn id="1" xr3:uid="{00000000-0010-0000-2700-000001000000}" name="NOME" totalsRowFunction="count" dataDxfId="88"/>
    <tableColumn id="2" xr3:uid="{00000000-0010-0000-2700-000002000000}" name="IDADE" dataDxfId="87"/>
    <tableColumn id="3" xr3:uid="{00000000-0010-0000-2700-000003000000}" name="EXAME" dataDxfId="86"/>
    <tableColumn id="4" xr3:uid="{00000000-0010-0000-2700-000004000000}" name="CONVÊNIO" dataDxfId="85"/>
    <tableColumn id="10" xr3:uid="{00000000-0010-0000-2700-00000A000000}" name="GUIA CONVÊNIO" dataDxfId="84"/>
    <tableColumn id="9" xr3:uid="{00000000-0010-0000-2700-000009000000}" name="VALOR" dataDxfId="83">
      <calculatedColumnFormula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calculatedColumnFormula>
    </tableColumn>
    <tableColumn id="5" xr3:uid="{00000000-0010-0000-2700-000005000000}" name="MÉDICA" dataDxfId="82">
      <calculatedColumnFormula>IF(Tabela8I21222324252627282930313233[[#This Row],[EXAME]]&lt;&gt;"","Dra. Ilca","")</calculatedColumnFormula>
    </tableColumn>
    <tableColumn id="6" xr3:uid="{00000000-0010-0000-2700-000006000000}" name="TELEFONE" dataDxfId="81"/>
    <tableColumn id="7" xr3:uid="{00000000-0010-0000-2700-000007000000}" name="CONFIRMAÇÃO" dataDxfId="80"/>
    <tableColumn id="11" xr3:uid="{00000000-0010-0000-2700-00000B000000}" name="COMPARECEU?" dataDxfId="79"/>
    <tableColumn id="8" xr3:uid="{00000000-0010-0000-2700-000008000000}" name="FILA DE ESPERA" dataDxfId="78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8000000}" name="Tabela8I2122232425262728293031323334" displayName="Tabela8I2122232425262728293031323334" ref="C5:M47" totalsRowCount="1" headerRowDxfId="75" totalsRowDxfId="74">
  <autoFilter ref="C5:M46" xr:uid="{00000000-0009-0000-0100-000021000000}"/>
  <tableColumns count="11">
    <tableColumn id="1" xr3:uid="{00000000-0010-0000-2800-000001000000}" name="NOME" totalsRowFunction="count" dataDxfId="73"/>
    <tableColumn id="2" xr3:uid="{00000000-0010-0000-2800-000002000000}" name="IDADE" dataDxfId="72"/>
    <tableColumn id="3" xr3:uid="{00000000-0010-0000-2800-000003000000}" name="EXAME" dataDxfId="71"/>
    <tableColumn id="4" xr3:uid="{00000000-0010-0000-2800-000004000000}" name="CONVÊNIO" dataDxfId="70"/>
    <tableColumn id="10" xr3:uid="{00000000-0010-0000-2800-00000A000000}" name="GUIA CONVÊNIO" dataDxfId="69"/>
    <tableColumn id="9" xr3:uid="{00000000-0010-0000-2800-000009000000}" name="VALOR" dataDxfId="68">
      <calculatedColumnFormula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calculatedColumnFormula>
    </tableColumn>
    <tableColumn id="5" xr3:uid="{00000000-0010-0000-2800-000005000000}" name="MÉDICA" dataDxfId="67">
      <calculatedColumnFormula>IF(Tabela8I2122232425262728293031323334[[#This Row],[EXAME]]&lt;&gt;"","Dra. Ilca","")</calculatedColumnFormula>
    </tableColumn>
    <tableColumn id="6" xr3:uid="{00000000-0010-0000-2800-000006000000}" name="TELEFONE" dataDxfId="66"/>
    <tableColumn id="7" xr3:uid="{00000000-0010-0000-2800-000007000000}" name="CONFIRMAÇÃO" dataDxfId="65"/>
    <tableColumn id="11" xr3:uid="{00000000-0010-0000-2800-00000B000000}" name="COMPARECEU?" dataDxfId="64"/>
    <tableColumn id="8" xr3:uid="{00000000-0010-0000-2800-000008000000}" name="FILA DE ESPERA" dataDxfId="63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9000000}" name="Tabela8I212223242526272829303132333435" displayName="Tabela8I212223242526272829303132333435" ref="C5:M47" totalsRowCount="1" headerRowDxfId="60" totalsRowDxfId="59">
  <autoFilter ref="C5:M46" xr:uid="{00000000-0009-0000-0100-000022000000}"/>
  <tableColumns count="11">
    <tableColumn id="1" xr3:uid="{00000000-0010-0000-2900-000001000000}" name="NOME" totalsRowFunction="count" dataDxfId="58"/>
    <tableColumn id="2" xr3:uid="{00000000-0010-0000-2900-000002000000}" name="IDADE" dataDxfId="57"/>
    <tableColumn id="3" xr3:uid="{00000000-0010-0000-2900-000003000000}" name="EXAME" dataDxfId="56"/>
    <tableColumn id="4" xr3:uid="{00000000-0010-0000-2900-000004000000}" name="CONVÊNIO" dataDxfId="55"/>
    <tableColumn id="10" xr3:uid="{00000000-0010-0000-2900-00000A000000}" name="GUIA CONVÊNIO" dataDxfId="54"/>
    <tableColumn id="9" xr3:uid="{00000000-0010-0000-2900-000009000000}" name="VALOR" dataDxfId="53">
      <calculatedColumnFormula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calculatedColumnFormula>
    </tableColumn>
    <tableColumn id="5" xr3:uid="{00000000-0010-0000-2900-000005000000}" name="MÉDICA" dataDxfId="52">
      <calculatedColumnFormula>IF(Tabela8I212223242526272829303132333435[[#This Row],[EXAME]]&lt;&gt;"","Dra. Ilca","")</calculatedColumnFormula>
    </tableColumn>
    <tableColumn id="6" xr3:uid="{00000000-0010-0000-2900-000006000000}" name="TELEFONE" dataDxfId="51"/>
    <tableColumn id="7" xr3:uid="{00000000-0010-0000-2900-000007000000}" name="CONFIRMAÇÃO" dataDxfId="50"/>
    <tableColumn id="11" xr3:uid="{00000000-0010-0000-2900-00000B000000}" name="COMPARECEU?" dataDxfId="49"/>
    <tableColumn id="8" xr3:uid="{00000000-0010-0000-2900-000008000000}" name="FILA DE ESPERA" dataDxfId="48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B193801-4D29-481A-9203-7FB04B1EFA3B}" name="Tabela8I21222324252627282930313233343514" displayName="Tabela8I21222324252627282930313233343514" ref="C5:M47" totalsRowCount="1" headerRowDxfId="45" totalsRowDxfId="44">
  <autoFilter ref="C5:M46" xr:uid="{00000000-0009-0000-0100-000022000000}"/>
  <tableColumns count="11">
    <tableColumn id="1" xr3:uid="{11C2FC74-ECBF-427D-B270-63F429467236}" name="NOME" totalsRowFunction="count" dataDxfId="43"/>
    <tableColumn id="2" xr3:uid="{2C05447E-DB04-4446-9D88-D6D6A2A821AC}" name="IDADE" dataDxfId="42"/>
    <tableColumn id="3" xr3:uid="{579A5316-72B1-497B-92E1-C08BA0B1D6AB}" name="EXAME" dataDxfId="41"/>
    <tableColumn id="4" xr3:uid="{0018108D-9D0C-4290-9FDB-08FC427B565B}" name="CONVÊNIO" dataDxfId="40"/>
    <tableColumn id="10" xr3:uid="{8B82F7EF-4635-4404-ACF2-F6999080BAC0}" name="GUIA CONVÊNIO" dataDxfId="39"/>
    <tableColumn id="9" xr3:uid="{A1DEDF8D-BA6F-4531-AE32-B42E3BEAD3B5}" name="VALOR" dataDxfId="38">
      <calculatedColumnFormula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calculatedColumnFormula>
    </tableColumn>
    <tableColumn id="5" xr3:uid="{ACB2DA8C-05ED-4921-AC40-25E01872A612}" name="MÉDICA" dataDxfId="37">
      <calculatedColumnFormula>IF(Tabela8I21222324252627282930313233343514[[#This Row],[EXAME]]&lt;&gt;"","Dra. Ilca","")</calculatedColumnFormula>
    </tableColumn>
    <tableColumn id="6" xr3:uid="{321657F3-323A-4EC2-9BD3-7C6B4FE489CF}" name="TELEFONE" dataDxfId="36"/>
    <tableColumn id="7" xr3:uid="{65C5079A-9E7F-41FA-AFB2-8405408C5927}" name="CONFIRMAÇÃO" dataDxfId="35"/>
    <tableColumn id="11" xr3:uid="{41F0AFC7-97F0-4BF2-B70E-E0088B00E7E6}" name="COMPARECEU?" dataDxfId="34"/>
    <tableColumn id="8" xr3:uid="{2E01CA76-9295-40D8-B6B5-7E64AC6B5B7E}" name="FILA DE ESPERA" dataDxfId="33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5A34443-5C70-4218-A159-E273F0B96225}" name="Tabela8I2122232425262728293031323334351437" displayName="Tabela8I2122232425262728293031323334351437" ref="C5:M47" totalsRowCount="1" headerRowDxfId="30" totalsRowDxfId="29">
  <autoFilter ref="C5:M46" xr:uid="{00000000-0009-0000-0100-000022000000}"/>
  <tableColumns count="11">
    <tableColumn id="1" xr3:uid="{784B3EFB-A069-4398-9D71-30823A65A74F}" name="NOME" totalsRowFunction="count" dataDxfId="28"/>
    <tableColumn id="2" xr3:uid="{ACAB7015-7486-4319-81F6-D46B52CE4045}" name="IDADE" dataDxfId="27"/>
    <tableColumn id="3" xr3:uid="{7D9F2895-54CE-4CC1-A0AD-B0DB631CB5B5}" name="EXAME" dataDxfId="26"/>
    <tableColumn id="4" xr3:uid="{D0CD98EA-2BDF-4952-8811-30E1E7467327}" name="CONVÊNIO" dataDxfId="25"/>
    <tableColumn id="10" xr3:uid="{06B0DD32-F4B9-4D57-A09F-9BBAA9F80911}" name="GUIA CONVÊNIO" dataDxfId="24"/>
    <tableColumn id="9" xr3:uid="{05752F7F-AE96-44AB-A4ED-2EB124ED429E}" name="VALOR" dataDxfId="23">
      <calculatedColumnFormula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calculatedColumnFormula>
    </tableColumn>
    <tableColumn id="5" xr3:uid="{A9F790C7-3CBA-4A06-99B9-07461803FD6E}" name="MÉDICA" dataDxfId="22">
      <calculatedColumnFormula>IF(Tabela8I2122232425262728293031323334351437[[#This Row],[EXAME]]&lt;&gt;"","Dra. Ilca","")</calculatedColumnFormula>
    </tableColumn>
    <tableColumn id="6" xr3:uid="{D161B2C3-9143-4B5E-BA92-0C8076D7BEBD}" name="TELEFONE" dataDxfId="21"/>
    <tableColumn id="7" xr3:uid="{D23ED9A9-330A-42CD-90F0-8EF32553A53B}" name="CONFIRMAÇÃO" dataDxfId="20"/>
    <tableColumn id="11" xr3:uid="{D415DE8C-37D6-4636-A700-B938C3E39BB7}" name="COMPARECEU?" dataDxfId="19"/>
    <tableColumn id="8" xr3:uid="{2CBADF3A-18E2-4F6E-A3AB-FCC24B97A922}" name="FILA DE ESPERA" dataDxfId="18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5384E1B6-641E-40F6-AAE2-ED36B8501453}" name="Tabela8I212223242526272829303132333435143743" displayName="Tabela8I212223242526272829303132333435143743" ref="C5:M47" totalsRowCount="1" headerRowDxfId="15" totalsRowDxfId="14">
  <autoFilter ref="C5:M46" xr:uid="{00000000-0009-0000-0100-000022000000}"/>
  <tableColumns count="11">
    <tableColumn id="1" xr3:uid="{5E277729-24C6-4397-833D-6A047E83A28A}" name="NOME" totalsRowFunction="count" dataDxfId="13"/>
    <tableColumn id="2" xr3:uid="{EF297803-37B8-4F9C-B96E-E8EEA2E2CC89}" name="IDADE" dataDxfId="12"/>
    <tableColumn id="3" xr3:uid="{22E94F9B-F793-447B-A380-1E47A2CA2732}" name="EXAME" dataDxfId="11"/>
    <tableColumn id="4" xr3:uid="{C78236E3-A281-464C-98A6-B5CB0660164C}" name="CONVÊNIO" dataDxfId="10"/>
    <tableColumn id="10" xr3:uid="{FCD36E13-95DF-4FA2-9B75-AC77ECADBA5E}" name="GUIA CONVÊNIO" dataDxfId="9"/>
    <tableColumn id="9" xr3:uid="{E164EC8F-8709-4A8E-A35F-C0AAD320D98E}" name="VALOR" dataDxfId="8">
      <calculatedColumnFormula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calculatedColumnFormula>
    </tableColumn>
    <tableColumn id="5" xr3:uid="{912B3388-A990-46AA-B5EE-4461FD354FEF}" name="MÉDICA" dataDxfId="7">
      <calculatedColumnFormula>IF(Tabela8I212223242526272829303132333435143743[[#This Row],[EXAME]]&lt;&gt;"","Dra. Ilca","")</calculatedColumnFormula>
    </tableColumn>
    <tableColumn id="6" xr3:uid="{E433E5F1-6891-4938-AB84-54BECA1ADE80}" name="TELEFONE" dataDxfId="6"/>
    <tableColumn id="7" xr3:uid="{9EDB675F-7F20-4030-8E2A-54AA201B849E}" name="CONFIRMAÇÃO" dataDxfId="5"/>
    <tableColumn id="11" xr3:uid="{AFB33A4B-F97C-4601-B00B-B057A36F4A2A}" name="COMPARECEU?" dataDxfId="4"/>
    <tableColumn id="8" xr3:uid="{01DC584C-5048-441F-AABA-5EE820777FB6}" name="FILA DE ESPERA" dataDxfId="3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2C000000}" name="TabelaPrecos" displayName="TabelaPrecos" ref="B2:E23" totalsRowShown="0" headerRowDxfId="2">
  <autoFilter ref="B2:E23" xr:uid="{00000000-0009-0000-0100-000003000000}"/>
  <tableColumns count="4">
    <tableColumn id="1" xr3:uid="{00000000-0010-0000-2C00-000001000000}" name="EXAME"/>
    <tableColumn id="2" xr3:uid="{00000000-0010-0000-2C00-000002000000}" name="VALOR PARTICULAR" dataDxfId="1"/>
    <tableColumn id="3" xr3:uid="{00000000-0010-0000-2C00-000003000000}" name="CONVÊNIO"/>
    <tableColumn id="4" xr3:uid="{00000000-0010-0000-2C00-000004000000}" name="VALOR CONVÊNIO" dataDxfId="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04000000}" name="Tabela8J143839404142" displayName="Tabela8J143839404142" ref="C5:M47" totalsRowCount="1" headerRowDxfId="630" totalsRowDxfId="629">
  <autoFilter ref="C5:M46" xr:uid="{00000000-0009-0000-0100-000029000000}"/>
  <tableColumns count="11">
    <tableColumn id="1" xr3:uid="{00000000-0010-0000-0400-000001000000}" name="NOME" totalsRowFunction="count" dataDxfId="628"/>
    <tableColumn id="2" xr3:uid="{00000000-0010-0000-0400-000002000000}" name="IDADE" dataDxfId="627"/>
    <tableColumn id="3" xr3:uid="{00000000-0010-0000-0400-000003000000}" name="EXAME" dataDxfId="626"/>
    <tableColumn id="4" xr3:uid="{00000000-0010-0000-0400-000004000000}" name="CONVÊNIO" dataDxfId="625"/>
    <tableColumn id="10" xr3:uid="{00000000-0010-0000-0400-00000A000000}" name="GUIA CONVÊNIO" dataDxfId="624"/>
    <tableColumn id="9" xr3:uid="{00000000-0010-0000-0400-000009000000}" name="VALOR" dataDxfId="623">
      <calculatedColumnFormula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calculatedColumnFormula>
    </tableColumn>
    <tableColumn id="5" xr3:uid="{00000000-0010-0000-0400-000005000000}" name="MÉDICA" dataDxfId="622">
      <calculatedColumnFormula>IF(Tabela8J143839404142[[#This Row],[EXAME]]&lt;&gt;"","Dra. Joizeanne","")</calculatedColumnFormula>
    </tableColumn>
    <tableColumn id="6" xr3:uid="{00000000-0010-0000-0400-000006000000}" name="TELEFONE" dataDxfId="621"/>
    <tableColumn id="7" xr3:uid="{00000000-0010-0000-0400-000007000000}" name="CONFIRMAÇÃO" dataDxfId="620"/>
    <tableColumn id="16" xr3:uid="{00000000-0010-0000-0400-000010000000}" name="COMPARECEU?" dataDxfId="619"/>
    <tableColumn id="8" xr3:uid="{00000000-0010-0000-0400-000008000000}" name="FILA DE ESPERA" dataDxfId="6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ela8J5" displayName="Tabela8J5" ref="C5:M47" totalsRowCount="1" headerRowDxfId="615" totalsRowDxfId="614">
  <autoFilter ref="C5:M46" xr:uid="{00000000-0009-0000-0100-000004000000}"/>
  <tableColumns count="11">
    <tableColumn id="1" xr3:uid="{00000000-0010-0000-0500-000001000000}" name="NOME" totalsRowFunction="count" dataDxfId="613"/>
    <tableColumn id="2" xr3:uid="{00000000-0010-0000-0500-000002000000}" name="IDADE" dataDxfId="612"/>
    <tableColumn id="3" xr3:uid="{00000000-0010-0000-0500-000003000000}" name="EXAME" dataDxfId="611"/>
    <tableColumn id="4" xr3:uid="{00000000-0010-0000-0500-000004000000}" name="CONVÊNIO" dataDxfId="610"/>
    <tableColumn id="10" xr3:uid="{00000000-0010-0000-0500-00000A000000}" name="GUIA CONVÊNIO" dataDxfId="609"/>
    <tableColumn id="9" xr3:uid="{00000000-0010-0000-0500-000009000000}" name="VALOR" dataDxfId="608">
      <calculatedColumnFormula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Preços'!E22,IF(AND(Tabela8J5[[#This Row],[EXAME]]="CORE BIOPSY",Tabela8J5[[#This Row],[CONVÊNIO]]="PARTICULAR"),'Tabela de Preços'!$C$23,IF(AND(Tabela8J5[[#This Row],[EXAME]]="CORE BIOPSY",Tabela8J5[[#This Row],[CONVÊNIO]]="SUS"),'Tabela de Preços'!$E$23,""))))))</calculatedColumnFormula>
    </tableColumn>
    <tableColumn id="5" xr3:uid="{00000000-0010-0000-0500-000005000000}" name="MÉDICA" dataDxfId="607">
      <calculatedColumnFormula>IF(Tabela8J5[[#This Row],[EXAME]]&lt;&gt;"","Dra. Joizeanne","")</calculatedColumnFormula>
    </tableColumn>
    <tableColumn id="6" xr3:uid="{00000000-0010-0000-0500-000006000000}" name="TELEFONE" dataDxfId="606"/>
    <tableColumn id="7" xr3:uid="{00000000-0010-0000-0500-000007000000}" name="CONFIRMAÇÃO" dataDxfId="605"/>
    <tableColumn id="12" xr3:uid="{00000000-0010-0000-0500-00000C000000}" name="COMPARECEU?" dataDxfId="604"/>
    <tableColumn id="8" xr3:uid="{00000000-0010-0000-0500-000008000000}" name="FILA DE ESPERA" dataDxfId="60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ela8J567" displayName="Tabela8J567" ref="C5:M47" totalsRowCount="1" headerRowDxfId="600" totalsRowDxfId="599">
  <autoFilter ref="C5:M46" xr:uid="{00000000-0009-0000-0100-000006000000}"/>
  <tableColumns count="11">
    <tableColumn id="1" xr3:uid="{00000000-0010-0000-0600-000001000000}" name="NOME" totalsRowFunction="count" dataDxfId="598"/>
    <tableColumn id="2" xr3:uid="{00000000-0010-0000-0600-000002000000}" name="IDADE" dataDxfId="597"/>
    <tableColumn id="3" xr3:uid="{00000000-0010-0000-0600-000003000000}" name="EXAME" dataDxfId="596"/>
    <tableColumn id="4" xr3:uid="{00000000-0010-0000-0600-000004000000}" name="CONVÊNIO" dataDxfId="595"/>
    <tableColumn id="10" xr3:uid="{00000000-0010-0000-0600-00000A000000}" name="GUIA CONVÊNIO" dataDxfId="594"/>
    <tableColumn id="9" xr3:uid="{00000000-0010-0000-0600-000009000000}" name="VALOR" dataDxfId="593">
      <calculatedColumnFormula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Preços'!E22,IF(AND(Tabela8J567[[#This Row],[EXAME]]="CORE BIOPSY",Tabela8J567[[#This Row],[CONVÊNIO]]="PARTICULAR"),'Tabela de Preços'!$C$23,IF(AND(Tabela8J567[[#This Row],[EXAME]]="CORE BIOPSY",Tabela8J567[[#This Row],[CONVÊNIO]]="SUS"),'Tabela de Preços'!$E$23,""))))))</calculatedColumnFormula>
    </tableColumn>
    <tableColumn id="5" xr3:uid="{00000000-0010-0000-0600-000005000000}" name="MÉDICA" dataDxfId="592">
      <calculatedColumnFormula>IF(Tabela8J567[[#This Row],[EXAME]]&lt;&gt;"","Dra. Joizeanne","")</calculatedColumnFormula>
    </tableColumn>
    <tableColumn id="6" xr3:uid="{00000000-0010-0000-0600-000006000000}" name="TELEFONE" dataDxfId="591"/>
    <tableColumn id="7" xr3:uid="{00000000-0010-0000-0600-000007000000}" name="CONFIRMAÇÃO" dataDxfId="590"/>
    <tableColumn id="12" xr3:uid="{00000000-0010-0000-0600-00000C000000}" name="COMPARECEU?" dataDxfId="589"/>
    <tableColumn id="8" xr3:uid="{00000000-0010-0000-0600-000008000000}" name="FILA DE ESPERA" dataDxfId="58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7000000}" name="Tabela8J56789101112131415" displayName="Tabela8J56789101112131415" ref="C5:M47" totalsRowCount="1" headerRowDxfId="585" totalsRowDxfId="584">
  <autoFilter ref="C5:M46" xr:uid="{00000000-0009-0000-0100-00000E000000}"/>
  <tableColumns count="11">
    <tableColumn id="1" xr3:uid="{00000000-0010-0000-0700-000001000000}" name="NOME" totalsRowFunction="count" dataDxfId="583"/>
    <tableColumn id="2" xr3:uid="{00000000-0010-0000-0700-000002000000}" name="IDADE" dataDxfId="582"/>
    <tableColumn id="3" xr3:uid="{00000000-0010-0000-0700-000003000000}" name="EXAME" dataDxfId="581"/>
    <tableColumn id="4" xr3:uid="{00000000-0010-0000-0700-000004000000}" name="CONVÊNIO" dataDxfId="580"/>
    <tableColumn id="10" xr3:uid="{00000000-0010-0000-0700-00000A000000}" name="GUIA CONVÊNIO" dataDxfId="579"/>
    <tableColumn id="9" xr3:uid="{00000000-0010-0000-0700-000009000000}" name="VALOR" dataDxfId="578">
      <calculatedColumnFormula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calculatedColumnFormula>
    </tableColumn>
    <tableColumn id="5" xr3:uid="{00000000-0010-0000-0700-000005000000}" name="MÉDICA" dataDxfId="577">
      <calculatedColumnFormula>IF(Tabela8J56789101112131415[[#This Row],[EXAME]]&lt;&gt;"","Dra. Joizeanne","")</calculatedColumnFormula>
    </tableColumn>
    <tableColumn id="6" xr3:uid="{00000000-0010-0000-0700-000006000000}" name="TELEFONE" dataDxfId="576"/>
    <tableColumn id="7" xr3:uid="{00000000-0010-0000-0700-000007000000}" name="CONFIRMAÇÃO" dataDxfId="575"/>
    <tableColumn id="11" xr3:uid="{00000000-0010-0000-0700-00000B000000}" name="COMPARECEU?" dataDxfId="574"/>
    <tableColumn id="8" xr3:uid="{00000000-0010-0000-0700-000008000000}" name="FILA DE ESPERA" dataDxfId="57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8000000}" name="Tabela8J5678910111213141516" displayName="Tabela8J5678910111213141516" ref="C5:M47" totalsRowCount="1" headerRowDxfId="570" totalsRowDxfId="569">
  <autoFilter ref="C5:M46" xr:uid="{00000000-0009-0000-0100-00000F000000}"/>
  <tableColumns count="11">
    <tableColumn id="1" xr3:uid="{00000000-0010-0000-0800-000001000000}" name="NOME" totalsRowFunction="count" dataDxfId="568"/>
    <tableColumn id="2" xr3:uid="{00000000-0010-0000-0800-000002000000}" name="IDADE" dataDxfId="567"/>
    <tableColumn id="3" xr3:uid="{00000000-0010-0000-0800-000003000000}" name="EXAME" dataDxfId="566"/>
    <tableColumn id="4" xr3:uid="{00000000-0010-0000-0800-000004000000}" name="CONVÊNIO" dataDxfId="565"/>
    <tableColumn id="10" xr3:uid="{00000000-0010-0000-0800-00000A000000}" name="GUIA CONVÊNIO" dataDxfId="564"/>
    <tableColumn id="9" xr3:uid="{00000000-0010-0000-0800-000009000000}" name="VALOR" dataDxfId="563">
      <calculatedColumnFormula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calculatedColumnFormula>
    </tableColumn>
    <tableColumn id="5" xr3:uid="{00000000-0010-0000-0800-000005000000}" name="MÉDICA" dataDxfId="562">
      <calculatedColumnFormula>IF(Tabela8J5678910111213141516[[#This Row],[EXAME]]&lt;&gt;"","Dra. Joizeanne","")</calculatedColumnFormula>
    </tableColumn>
    <tableColumn id="6" xr3:uid="{00000000-0010-0000-0800-000006000000}" name="TELEFONE" dataDxfId="561"/>
    <tableColumn id="7" xr3:uid="{00000000-0010-0000-0800-000007000000}" name="CONFIRMAÇÃO" dataDxfId="560"/>
    <tableColumn id="11" xr3:uid="{00000000-0010-0000-0800-00000B000000}" name="COMPARECEU?" dataDxfId="559"/>
    <tableColumn id="8" xr3:uid="{00000000-0010-0000-0800-000008000000}" name="FILA DE ESPERA" dataDxfId="55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chemeClr val="bg1"/>
          </a:solidFill>
        </a:ln>
      </a:spPr>
      <a:bodyPr vertOverflow="clip" horzOverflow="clip" rtlCol="0" anchor="ctr"/>
      <a:lstStyle>
        <a:defPPr algn="ctr">
          <a:defRPr sz="2000" b="1">
            <a:solidFill>
              <a:schemeClr val="bg1"/>
            </a:solidFill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5.xml"/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drawing" Target="../drawings/drawing47.x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7.xml"/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1.xml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33"/>
  <sheetViews>
    <sheetView showGridLines="0" zoomScale="80" zoomScaleNormal="80" workbookViewId="0">
      <selection activeCell="E16" sqref="E16"/>
    </sheetView>
  </sheetViews>
  <sheetFormatPr defaultRowHeight="15"/>
  <cols>
    <col min="1" max="1" width="55.5703125" customWidth="1"/>
    <col min="2" max="8" width="16.7109375" customWidth="1"/>
    <col min="9" max="9" width="20.85546875" bestFit="1" customWidth="1"/>
    <col min="10" max="10" width="19" bestFit="1" customWidth="1"/>
  </cols>
  <sheetData>
    <row r="1" spans="1:16" ht="5.0999999999999996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24.95" customHeight="1">
      <c r="A2" s="6"/>
      <c r="B2" s="6"/>
      <c r="C2" s="6"/>
      <c r="D2" s="7" t="s">
        <v>0</v>
      </c>
      <c r="E2" s="6"/>
      <c r="F2" s="6"/>
      <c r="G2" s="14" t="str">
        <f>IF(C5=1,"JANEIRO",IF(C5=2,"FEVEREIRO",IF(C5=3,"MARÇO",IF(C5=4,"ABRIL",IF(C5=5,"MAIO",IF(C5=6,"JUNHO",IF(C5=7,"JULHO",IF(C5=8,"AGOSTO",IF(C5=9,"SETEMBRO",IF(C5=10,"OUTUBRO",IF(C5=11,"NOVEMBRO",IF(C5=12,"DEZEMBRO",""))))))))))))</f>
        <v>MARÇO</v>
      </c>
      <c r="H2" s="6"/>
      <c r="I2" s="6"/>
      <c r="J2" s="6"/>
      <c r="K2" s="6"/>
      <c r="L2" s="6"/>
      <c r="M2" s="6"/>
      <c r="N2" s="6"/>
      <c r="O2" s="6"/>
      <c r="P2" s="6"/>
    </row>
    <row r="3" spans="1:16" ht="5.0999999999999996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5" spans="1:16" ht="36">
      <c r="B5" s="3" t="s">
        <v>1</v>
      </c>
      <c r="C5" s="2">
        <v>3</v>
      </c>
      <c r="D5" s="3" t="s">
        <v>2</v>
      </c>
      <c r="E5" s="36">
        <v>2023</v>
      </c>
      <c r="F5" s="34" t="s">
        <v>3</v>
      </c>
      <c r="G5" s="34"/>
      <c r="H5" s="34" t="str">
        <f>IF(I8=B8,B9,IF(I8=C8,C9,IF(I8=D8,D9,IF(I8=E8,E9,IF(I8=F8,F9,IF(I8=G8,G9,IF(I8=H8,H9,"")))))))</f>
        <v>QUARTA-FEIRA</v>
      </c>
    </row>
    <row r="6" spans="1:16" hidden="1"/>
    <row r="7" spans="1:16" hidden="1">
      <c r="B7" t="s">
        <v>4</v>
      </c>
      <c r="I7" t="s">
        <v>5</v>
      </c>
      <c r="J7" t="s">
        <v>6</v>
      </c>
    </row>
    <row r="8" spans="1:16" hidden="1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f>WEEKDAY(DATE(E5,C5,1))</f>
        <v>4</v>
      </c>
      <c r="J8" s="1">
        <f>DATE(E5,C5,31)</f>
        <v>45016</v>
      </c>
    </row>
    <row r="9" spans="1:16"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</row>
    <row r="10" spans="1:16">
      <c r="B10" s="5" t="str">
        <f>IF($I$8=B8,1,IF(A10&lt;&gt;"",A10+1,""))</f>
        <v/>
      </c>
      <c r="C10" s="5" t="str">
        <f t="shared" ref="C10:H10" si="0">IF($I$8=C8,1,IF(B10&lt;&gt;"",B10+1,""))</f>
        <v/>
      </c>
      <c r="D10" s="5" t="str">
        <f t="shared" si="0"/>
        <v/>
      </c>
      <c r="E10" s="5">
        <f t="shared" si="0"/>
        <v>1</v>
      </c>
      <c r="F10" s="5">
        <f t="shared" si="0"/>
        <v>2</v>
      </c>
      <c r="G10" s="5">
        <f t="shared" si="0"/>
        <v>3</v>
      </c>
      <c r="H10" s="5">
        <f t="shared" si="0"/>
        <v>4</v>
      </c>
    </row>
    <row r="11" spans="1:16">
      <c r="B11" s="19"/>
      <c r="C11" t="str">
        <f t="shared" ref="C11:E11" si="1">IF(C10="","","Dra. Joizeanne")</f>
        <v/>
      </c>
      <c r="D11" s="35" t="str">
        <f t="shared" si="1"/>
        <v/>
      </c>
      <c r="E11" s="37" t="str">
        <f t="shared" si="1"/>
        <v>Dra. Joizeanne</v>
      </c>
      <c r="F11" s="38" t="str">
        <f>IF(F10="","","Dra. Joizeanne")</f>
        <v>Dra. Joizeanne</v>
      </c>
      <c r="G11" s="39" t="str">
        <f t="shared" ref="G11" si="2">IF(G10="","","Dra. Joizeanne")</f>
        <v>Dra. Joizeanne</v>
      </c>
      <c r="H11" s="19"/>
    </row>
    <row r="12" spans="1:16">
      <c r="B12" s="19"/>
      <c r="C12" t="str">
        <f t="shared" ref="C12:E12" si="3">IF(C10="","","Dra. Ilca")</f>
        <v/>
      </c>
      <c r="D12" s="35" t="str">
        <f t="shared" si="3"/>
        <v/>
      </c>
      <c r="E12" s="37" t="str">
        <f t="shared" si="3"/>
        <v>Dra. Ilca</v>
      </c>
      <c r="F12" s="38" t="str">
        <f>IF(F10="","","Dra. Ilca")</f>
        <v>Dra. Ilca</v>
      </c>
      <c r="G12" s="39" t="str">
        <f t="shared" ref="G12" si="4">IF(G10="","","Dra. Ilca")</f>
        <v>Dra. Ilca</v>
      </c>
      <c r="H12" s="19"/>
    </row>
    <row r="13" spans="1:16">
      <c r="B13" s="20"/>
      <c r="C13" s="20"/>
      <c r="D13" s="20"/>
      <c r="E13" s="25"/>
      <c r="F13" s="25"/>
      <c r="G13" s="20"/>
      <c r="H13" s="20"/>
    </row>
    <row r="14" spans="1:16">
      <c r="B14" s="5">
        <f>IFERROR(IF(H10&gt;=31,"",H10+1),"")</f>
        <v>5</v>
      </c>
      <c r="C14" s="5">
        <f>IFERROR(IF(B14&gt;=31,"",B14+1),"")</f>
        <v>6</v>
      </c>
      <c r="D14" s="5">
        <f t="shared" ref="D14:H14" si="5">IFERROR(IF(C14&gt;=31,"",C14+1),"")</f>
        <v>7</v>
      </c>
      <c r="E14" s="5">
        <f t="shared" si="5"/>
        <v>8</v>
      </c>
      <c r="F14" s="5">
        <f t="shared" si="5"/>
        <v>9</v>
      </c>
      <c r="G14" s="5">
        <f t="shared" si="5"/>
        <v>10</v>
      </c>
      <c r="H14" s="5">
        <f t="shared" si="5"/>
        <v>11</v>
      </c>
    </row>
    <row r="15" spans="1:16">
      <c r="B15" s="19"/>
      <c r="C15" s="40" t="str">
        <f t="shared" ref="C15" si="6">IF(C14="","","Dra. Joizeanne")</f>
        <v>Dra. Joizeanne</v>
      </c>
      <c r="D15" s="41" t="str">
        <f t="shared" ref="D15" si="7">IF(D14="","","Dra. Joizeanne")</f>
        <v>Dra. Joizeanne</v>
      </c>
      <c r="E15" s="41" t="str">
        <f t="shared" ref="E15" si="8">IF(E14="","","Dra. Joizeanne")</f>
        <v>Dra. Joizeanne</v>
      </c>
      <c r="F15" s="41" t="str">
        <f>IF(F14="","","Dra. Joizeanne")</f>
        <v>Dra. Joizeanne</v>
      </c>
      <c r="G15" s="41" t="str">
        <f t="shared" ref="G15" si="9">IF(G14="","","Dra. Joizeanne")</f>
        <v>Dra. Joizeanne</v>
      </c>
      <c r="H15" s="19"/>
    </row>
    <row r="16" spans="1:16">
      <c r="B16" s="19"/>
      <c r="C16" s="40" t="str">
        <f t="shared" ref="C16:E16" si="10">IF(C14="","","Dra. Ilca")</f>
        <v>Dra. Ilca</v>
      </c>
      <c r="D16" s="41" t="str">
        <f t="shared" si="10"/>
        <v>Dra. Ilca</v>
      </c>
      <c r="E16" s="41" t="str">
        <f t="shared" si="10"/>
        <v>Dra. Ilca</v>
      </c>
      <c r="F16" s="41" t="str">
        <f>IF(F14="","","Dra. Ilca")</f>
        <v>Dra. Ilca</v>
      </c>
      <c r="G16" s="41" t="str">
        <f t="shared" ref="G16" si="11">IF(G14="","","Dra. Ilca")</f>
        <v>Dra. Ilca</v>
      </c>
      <c r="H16" s="19"/>
    </row>
    <row r="17" spans="2:8">
      <c r="B17" s="20"/>
      <c r="C17" s="20"/>
      <c r="D17" s="20"/>
      <c r="E17" s="20"/>
      <c r="F17" s="20"/>
      <c r="G17" s="20"/>
      <c r="H17" s="20"/>
    </row>
    <row r="18" spans="2:8">
      <c r="B18" s="5">
        <f>IFERROR(IF(H14&gt;=31,"",H14+1),"")</f>
        <v>12</v>
      </c>
      <c r="C18" s="5">
        <f>IFERROR(IF(B18&gt;=31,"",B18+1),"")</f>
        <v>13</v>
      </c>
      <c r="D18" s="5">
        <f t="shared" ref="D18:H18" si="12">IFERROR(IF(C18&gt;=31,"",C18+1),"")</f>
        <v>14</v>
      </c>
      <c r="E18" s="5">
        <f t="shared" si="12"/>
        <v>15</v>
      </c>
      <c r="F18" s="5">
        <f t="shared" si="12"/>
        <v>16</v>
      </c>
      <c r="G18" s="5">
        <f t="shared" si="12"/>
        <v>17</v>
      </c>
      <c r="H18" s="5">
        <f t="shared" si="12"/>
        <v>18</v>
      </c>
    </row>
    <row r="19" spans="2:8">
      <c r="B19" s="19"/>
      <c r="C19" s="40" t="str">
        <f t="shared" ref="C19" si="13">IF(C18="","","Dra. Joizeanne")</f>
        <v>Dra. Joizeanne</v>
      </c>
      <c r="D19" s="41" t="str">
        <f t="shared" ref="D19" si="14">IF(D18="","","Dra. Joizeanne")</f>
        <v>Dra. Joizeanne</v>
      </c>
      <c r="E19" s="41" t="str">
        <f t="shared" ref="E19" si="15">IF(E18="","","Dra. Joizeanne")</f>
        <v>Dra. Joizeanne</v>
      </c>
      <c r="F19" s="41" t="str">
        <f>IF(F18="","","Dra. Joizeanne")</f>
        <v>Dra. Joizeanne</v>
      </c>
      <c r="G19" s="41" t="str">
        <f t="shared" ref="G19" si="16">IF(G18="","","Dra. Joizeanne")</f>
        <v>Dra. Joizeanne</v>
      </c>
      <c r="H19" s="19"/>
    </row>
    <row r="20" spans="2:8">
      <c r="B20" s="19"/>
      <c r="C20" s="40" t="str">
        <f t="shared" ref="C20:E20" si="17">IF(C18="","","Dra. Ilca")</f>
        <v>Dra. Ilca</v>
      </c>
      <c r="D20" s="41" t="str">
        <f t="shared" si="17"/>
        <v>Dra. Ilca</v>
      </c>
      <c r="E20" s="41" t="str">
        <f t="shared" si="17"/>
        <v>Dra. Ilca</v>
      </c>
      <c r="F20" s="41" t="str">
        <f>IF(F18="","","Dra. Ilca")</f>
        <v>Dra. Ilca</v>
      </c>
      <c r="G20" s="41" t="str">
        <f t="shared" ref="G20" si="18">IF(G18="","","Dra. Ilca")</f>
        <v>Dra. Ilca</v>
      </c>
      <c r="H20" s="19"/>
    </row>
    <row r="21" spans="2:8">
      <c r="B21" s="20"/>
      <c r="C21" s="20"/>
      <c r="D21" s="25"/>
      <c r="E21" s="20"/>
      <c r="F21" s="20"/>
      <c r="G21" s="26"/>
      <c r="H21" s="20"/>
    </row>
    <row r="22" spans="2:8">
      <c r="B22" s="5">
        <f>IFERROR(IF(H18&gt;=31,"",H18+1),"")</f>
        <v>19</v>
      </c>
      <c r="C22" s="5">
        <f>IFERROR(IF(B22&gt;=31,"",B22+1),"")</f>
        <v>20</v>
      </c>
      <c r="D22" s="5">
        <f t="shared" ref="D22:H22" si="19">IFERROR(IF(C22&gt;=31,"",C22+1),"")</f>
        <v>21</v>
      </c>
      <c r="E22" s="5">
        <f t="shared" si="19"/>
        <v>22</v>
      </c>
      <c r="F22" s="5">
        <f t="shared" si="19"/>
        <v>23</v>
      </c>
      <c r="G22" s="5">
        <f t="shared" si="19"/>
        <v>24</v>
      </c>
      <c r="H22" s="5">
        <f t="shared" si="19"/>
        <v>25</v>
      </c>
    </row>
    <row r="23" spans="2:8">
      <c r="B23" s="24"/>
      <c r="C23" s="41" t="str">
        <f t="shared" ref="C23" si="20">IF(C22="","","Dra. Joizeanne")</f>
        <v>Dra. Joizeanne</v>
      </c>
      <c r="D23" s="41" t="str">
        <f t="shared" ref="D23" si="21">IF(D22="","","Dra. Joizeanne")</f>
        <v>Dra. Joizeanne</v>
      </c>
      <c r="E23" s="41" t="str">
        <f t="shared" ref="E23" si="22">IF(E22="","","Dra. Joizeanne")</f>
        <v>Dra. Joizeanne</v>
      </c>
      <c r="F23" s="41" t="str">
        <f>IF(F22="","","Dra. Joizeanne")</f>
        <v>Dra. Joizeanne</v>
      </c>
      <c r="G23" s="41" t="str">
        <f t="shared" ref="G23" si="23">IF(G22="","","Dra. Joizeanne")</f>
        <v>Dra. Joizeanne</v>
      </c>
      <c r="H23" s="19"/>
    </row>
    <row r="24" spans="2:8">
      <c r="B24" s="24"/>
      <c r="C24" s="41" t="str">
        <f t="shared" ref="C24:E24" si="24">IF(C22="","","Dra. Ilca")</f>
        <v>Dra. Ilca</v>
      </c>
      <c r="D24" s="41" t="str">
        <f t="shared" si="24"/>
        <v>Dra. Ilca</v>
      </c>
      <c r="E24" s="41" t="str">
        <f t="shared" si="24"/>
        <v>Dra. Ilca</v>
      </c>
      <c r="F24" s="41" t="str">
        <f>IF(F22="","","Dra. Ilca")</f>
        <v>Dra. Ilca</v>
      </c>
      <c r="G24" s="41" t="str">
        <f t="shared" ref="G24" si="25">IF(G22="","","Dra. Ilca")</f>
        <v>Dra. Ilca</v>
      </c>
      <c r="H24" s="19"/>
    </row>
    <row r="25" spans="2:8">
      <c r="B25" s="20"/>
      <c r="C25" s="25"/>
      <c r="D25" s="20"/>
      <c r="E25" s="26"/>
      <c r="F25" s="20"/>
      <c r="G25" s="20"/>
      <c r="H25" s="20"/>
    </row>
    <row r="26" spans="2:8">
      <c r="B26" s="5">
        <f>IFERROR(IF(H22&gt;=31,"",H22+1),"")</f>
        <v>26</v>
      </c>
      <c r="C26" s="5">
        <f>IFERROR(IF(B26&gt;=31,"",B26+1),"")</f>
        <v>27</v>
      </c>
      <c r="D26" s="5">
        <f t="shared" ref="D26:H26" si="26">IFERROR(IF(C26&gt;=31,"",C26+1),"")</f>
        <v>28</v>
      </c>
      <c r="E26" s="5">
        <f t="shared" si="26"/>
        <v>29</v>
      </c>
      <c r="F26" s="5">
        <f t="shared" si="26"/>
        <v>30</v>
      </c>
      <c r="G26" s="5">
        <f t="shared" si="26"/>
        <v>31</v>
      </c>
      <c r="H26" s="5" t="str">
        <f t="shared" si="26"/>
        <v/>
      </c>
    </row>
    <row r="27" spans="2:8">
      <c r="B27" s="19"/>
      <c r="C27" s="40" t="str">
        <f t="shared" ref="C27" si="27">IF(C26="","","Dra. Joizeanne")</f>
        <v>Dra. Joizeanne</v>
      </c>
      <c r="D27" s="42" t="str">
        <f t="shared" ref="D27" si="28">IF(D26="","","Dra. Joizeanne")</f>
        <v>Dra. Joizeanne</v>
      </c>
      <c r="E27" s="52" t="str">
        <f t="shared" ref="E27" si="29">IF(E26="","","Dra. Joizeanne")</f>
        <v>Dra. Joizeanne</v>
      </c>
      <c r="F27" s="52" t="str">
        <f>IF(F26="","","Dra. Joizeanne")</f>
        <v>Dra. Joizeanne</v>
      </c>
      <c r="G27" s="53" t="str">
        <f t="shared" ref="G27" si="30">IF(G26="","","Dra. Joizeanne")</f>
        <v>Dra. Joizeanne</v>
      </c>
      <c r="H27" s="19"/>
    </row>
    <row r="28" spans="2:8">
      <c r="B28" s="19"/>
      <c r="C28" s="40" t="str">
        <f t="shared" ref="C28:E28" si="31">IF(C26="","","Dra. Ilca")</f>
        <v>Dra. Ilca</v>
      </c>
      <c r="D28" s="42" t="str">
        <f t="shared" si="31"/>
        <v>Dra. Ilca</v>
      </c>
      <c r="E28" s="52" t="str">
        <f t="shared" si="31"/>
        <v>Dra. Ilca</v>
      </c>
      <c r="F28" s="52" t="str">
        <f>IF(F26="","","Dra. Ilca")</f>
        <v>Dra. Ilca</v>
      </c>
      <c r="G28" s="53" t="str">
        <f t="shared" ref="G28" si="32">IF(G26="","","Dra. Ilca")</f>
        <v>Dra. Ilca</v>
      </c>
      <c r="H28" s="19"/>
    </row>
    <row r="29" spans="2:8">
      <c r="B29" s="20"/>
      <c r="C29" s="20"/>
      <c r="D29" s="20"/>
      <c r="E29" s="25"/>
      <c r="F29" s="20"/>
      <c r="G29" s="26"/>
      <c r="H29" s="20"/>
    </row>
    <row r="30" spans="2:8">
      <c r="B30" s="5" t="str">
        <f>IFERROR(IF(H26&gt;=31,"",H26+1),"")</f>
        <v/>
      </c>
      <c r="C30" s="5" t="str">
        <f>IFERROR(IF(B30&gt;=31,"",B30+1),"")</f>
        <v/>
      </c>
      <c r="D30" s="5" t="str">
        <f t="shared" ref="D30:H30" si="33">IFERROR(IF(C30&gt;=31,"",C30+1),"")</f>
        <v/>
      </c>
      <c r="E30" s="5" t="str">
        <f t="shared" si="33"/>
        <v/>
      </c>
      <c r="F30" s="5" t="str">
        <f t="shared" si="33"/>
        <v/>
      </c>
      <c r="G30" s="5" t="str">
        <f t="shared" si="33"/>
        <v/>
      </c>
      <c r="H30" s="5" t="str">
        <f t="shared" si="33"/>
        <v/>
      </c>
    </row>
    <row r="31" spans="2:8">
      <c r="B31" s="19"/>
      <c r="C31" s="19" t="str">
        <f t="shared" ref="C31" si="34">IF(C30="","","Dra. Joizeanne")</f>
        <v/>
      </c>
      <c r="D31" s="19" t="str">
        <f t="shared" ref="D31" si="35">IF(D30="","","Dra. Joizeanne")</f>
        <v/>
      </c>
      <c r="E31" s="19" t="str">
        <f t="shared" ref="E31" si="36">IF(E30="","","Dra. Joizeanne")</f>
        <v/>
      </c>
      <c r="F31" s="19" t="str">
        <f>IF(F30="","","Dra. Joizeanne")</f>
        <v/>
      </c>
      <c r="G31" s="19" t="str">
        <f t="shared" ref="G31" si="37">IF(G30="","","Dra. Joizeanne")</f>
        <v/>
      </c>
      <c r="H31" s="19"/>
    </row>
    <row r="32" spans="2:8">
      <c r="B32" s="19"/>
      <c r="C32" s="19" t="str">
        <f t="shared" ref="C32:E32" si="38">IF(C30="","","Dra. Ilca")</f>
        <v/>
      </c>
      <c r="D32" s="19" t="str">
        <f t="shared" si="38"/>
        <v/>
      </c>
      <c r="E32" s="19" t="str">
        <f t="shared" si="38"/>
        <v/>
      </c>
      <c r="F32" s="19" t="str">
        <f>IF(F30="","","Dra. Ilca")</f>
        <v/>
      </c>
      <c r="G32" s="19" t="str">
        <f t="shared" ref="G32" si="39">IF(G30="","","Dra. Ilca")</f>
        <v/>
      </c>
      <c r="H32" s="19"/>
    </row>
    <row r="33" spans="2:8">
      <c r="B33" s="20"/>
      <c r="C33" s="20"/>
      <c r="D33" s="20"/>
      <c r="E33" s="20"/>
      <c r="F33" s="20"/>
      <c r="G33" s="20"/>
      <c r="H33" s="20"/>
    </row>
  </sheetData>
  <sheetProtection sheet="1" objects="1" scenarios="1"/>
  <phoneticPr fontId="4" type="noConversion"/>
  <hyperlinks>
    <hyperlink ref="E11" location="'1J'!A1" display="'1J'!A1" xr:uid="{35CE4371-4F47-4701-AA57-5E2604FFFEF6}"/>
    <hyperlink ref="E12" location="'1I'!A1" display="'1I'!A1" xr:uid="{988A54F5-F638-469A-A7C9-0D0755205B94}"/>
    <hyperlink ref="F11" location="'2J'!A1" display="'2J'!A1" xr:uid="{E01312BD-AE37-439A-A1A1-641EFB92A9DC}"/>
    <hyperlink ref="F12" location="'2I'!A1" display="'2I'!A1" xr:uid="{118B6DCD-A77F-4911-9949-714E947E40DD}"/>
    <hyperlink ref="G11" location="'3J'!A1" display="'3J'!A1" xr:uid="{C1C782CE-1708-4F8C-9C1B-50C9AAA33969}"/>
    <hyperlink ref="G12" location="'3I'!A1" display="'3I'!A1" xr:uid="{43543E09-E1F8-4537-AEB9-EB1703145B56}"/>
    <hyperlink ref="C15" location="'6J'!A1" display="'6J'!A1" xr:uid="{F0F4ACCF-EFAD-4189-AC55-34B08F488B7A}"/>
    <hyperlink ref="C16" location="'6I'!A1" display="'6I'!A1" xr:uid="{7F7B0CF6-F437-46FE-944E-888729DCFCE0}"/>
    <hyperlink ref="D15" location="'7J'!A1" display="'7J'!A1" xr:uid="{F23442F1-D10E-4ED7-800A-4DAA97D95CDC}"/>
    <hyperlink ref="D16" location="'7I'!A1" display="'7I'!A1" xr:uid="{87DB929C-1699-4DBF-83FB-99BC57904E44}"/>
    <hyperlink ref="E15" location="'8J'!A1" display="'8J'!A1" xr:uid="{A0738F9B-37FD-4724-9BB2-5B5E3D1F663D}"/>
    <hyperlink ref="E16" location="'8I'!A1" display="'8I'!A1" xr:uid="{9D5E5D88-6CC9-482A-85A8-1323875A344B}"/>
    <hyperlink ref="F15" location="'9J'!A1" display="'9J'!A1" xr:uid="{95B128FD-53DA-424E-976B-FB61EEE40058}"/>
    <hyperlink ref="F16" location="'9I'!A1" display="'9I'!A1" xr:uid="{48C05A15-26B9-4DB1-AB51-153F30C7562B}"/>
    <hyperlink ref="G15" location="'10J'!A1" display="'10J'!A1" xr:uid="{99BC2836-2117-44C1-9E3A-3C022B5ACE8A}"/>
    <hyperlink ref="G16" location="'10I'!A1" display="'10I'!A1" xr:uid="{777B4720-5837-4EF9-B35C-299252958258}"/>
    <hyperlink ref="C19" location="'13J'!A1" display="'13J'!A1" xr:uid="{CB814ACF-AB6B-4706-BA5D-DDA664214D8E}"/>
    <hyperlink ref="C20" location="'13I'!A1" display="'13I'!A1" xr:uid="{448F7A90-503D-48E2-BD18-186E2C349DB2}"/>
    <hyperlink ref="D19" location="'14J'!A1" display="'14J'!A1" xr:uid="{15ACB6E5-5EBE-4B1A-BA53-D0CADF0F78CA}"/>
    <hyperlink ref="D20" location="'14I'!A1" display="'14I'!A1" xr:uid="{708E46F5-87D5-4F87-B29B-F4A4485ABD7E}"/>
    <hyperlink ref="E19" location="'15J'!A1" display="'15J'!A1" xr:uid="{7CF96560-9C4A-4DD4-9D6F-807397CC4F6D}"/>
    <hyperlink ref="E20" location="'15I'!A1" display="'15I'!A1" xr:uid="{0A945AE8-7DC3-493A-8526-918D8CF6AF22}"/>
    <hyperlink ref="F19" location="'16J'!A1" display="'16J'!A1" xr:uid="{9B05FAE2-651E-4E50-A5E9-489DB821FB74}"/>
    <hyperlink ref="F20" location="'16I'!A1" display="'16I'!A1" xr:uid="{D2D9EC02-3165-4CD9-A80C-C01DA50064F0}"/>
    <hyperlink ref="G19" location="'17J'!A1" display="'17J'!A1" xr:uid="{B42AA5B7-AFDB-4C2D-8D4A-A59398A8AD89}"/>
    <hyperlink ref="G20" location="'17I'!A1" display="'17I'!A1" xr:uid="{3E34EDCA-E8CE-480F-852C-D47F8C758B47}"/>
    <hyperlink ref="C23" location="'20J'!A1" display="'20J'!A1" xr:uid="{B3012BD6-C04C-4487-929B-BAF4101E8212}"/>
    <hyperlink ref="C24" location="'20I'!A1" display="'20I'!A1" xr:uid="{B585381F-6996-4E46-8538-1D623E544E7B}"/>
    <hyperlink ref="D23" location="'21J'!A1" display="'21J'!A1" xr:uid="{C7BA1CAA-C4D6-484B-A0C7-04B57A2EBE61}"/>
    <hyperlink ref="D24" location="'21I'!A1" display="'21I'!A1" xr:uid="{75D150F8-27A2-4C6C-99A7-AA57A6AB2539}"/>
    <hyperlink ref="E23" location="'22J'!A1" display="'22J'!A1" xr:uid="{12F21532-565B-473B-BFAD-E839D83BC562}"/>
    <hyperlink ref="E24" location="'22I'!A1" display="'22I'!A1" xr:uid="{53AF4032-DD71-4A01-AEEE-F0BD87B92B03}"/>
    <hyperlink ref="F23" location="'23J'!A1" display="'23J'!A1" xr:uid="{9537349A-17EB-43B6-9B4A-5E5FD047408A}"/>
    <hyperlink ref="F24" location="'23I'!A1" display="'23I'!A1" xr:uid="{A53A5375-E117-41C1-8AB9-072EF23B73B3}"/>
    <hyperlink ref="G23" location="'24J'!A1" display="'24J'!A1" xr:uid="{7075D4FE-E183-4A0D-98CA-9FFB6D92F663}"/>
    <hyperlink ref="G24" location="'24I'!A1" display="'24I'!A1" xr:uid="{9B26D056-1F55-4074-BC38-AFF98D24EC87}"/>
    <hyperlink ref="C27" location="'27J'!A1" display="'27J'!A1" xr:uid="{1C6B0B2E-8350-4DFF-B0C2-6B8AC359D187}"/>
    <hyperlink ref="C28" location="'27I'!A1" display="'27I'!A1" xr:uid="{2C0F1FD9-AB59-45B8-8E9E-4051671772C9}"/>
    <hyperlink ref="D27" location="'28J'!A1" display="'28J'!A1" xr:uid="{244D407A-B3D3-4335-A944-685956A22966}"/>
    <hyperlink ref="D28" location="'28I'!A1" display="'28I'!A1" xr:uid="{15C87FEE-54DF-45BB-9070-C1EBDD89F8B0}"/>
    <hyperlink ref="E27" location="'29J'!A1" display="'29J'!A1" xr:uid="{02D2F03A-FAC8-4B4C-B1D4-78A5A5AE90F0}"/>
    <hyperlink ref="F27" location="'30J'!A1" display="'30J'!A1" xr:uid="{8A8491DC-3B2A-43F4-8717-AC000BF942BD}"/>
    <hyperlink ref="G27" location="'31J'!A1" display="'31J'!A1" xr:uid="{536A2E8D-F86E-49EB-ACBB-9E37D204BBFE}"/>
    <hyperlink ref="E28" location="'29I'!A1" display="'29I'!A1" xr:uid="{D79333C4-3DDB-4F43-B205-66CC99A46767}"/>
    <hyperlink ref="F28" location="'30I'!A1" display="'30I'!A1" xr:uid="{3A04E1B7-C5E0-498E-9C5B-156464FE3090}"/>
    <hyperlink ref="G28" location="'31I'!A1" display="'31I'!A1" xr:uid="{81203621-BE7D-4176-BE1A-1231E7C0CAA4}"/>
  </hyperlink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1" id="{58E7344F-226D-4A42-81BD-68D891DFFDAD}">
            <xm:f>'1J'!$C$47&gt;=10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expression" priority="50" id="{A3694049-680B-4B9B-BE0A-758B0DAF4AE3}">
            <xm:f>'1I'!$C$47&gt;=12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49" id="{5D73DAFC-F052-4DF1-BFC2-879AB9B24E63}">
            <xm:f>'2J'!$C$47&gt;=10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F11</xm:sqref>
        </x14:conditionalFormatting>
        <x14:conditionalFormatting xmlns:xm="http://schemas.microsoft.com/office/excel/2006/main">
          <x14:cfRule type="expression" priority="48" id="{513C0050-E9BC-4A4D-817D-610FF0DAFAA6}">
            <xm:f>'2I'!$C$47&gt;=12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F12</xm:sqref>
        </x14:conditionalFormatting>
        <x14:conditionalFormatting xmlns:xm="http://schemas.microsoft.com/office/excel/2006/main">
          <x14:cfRule type="expression" priority="47" id="{0CE37160-B756-43C3-9496-BC5387225F79}">
            <xm:f>'3J'!$C$47&gt;=10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expression" priority="46" id="{271ADD6F-1D30-41E9-A214-5A6805BEF680}">
            <xm:f>'3I'!$C$47&gt;=12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45" id="{5BBFA32D-F2D7-4DFF-B305-BD45CE01331C}">
            <xm:f>'6J'!$C$47&gt;=10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C15</xm:sqref>
        </x14:conditionalFormatting>
        <x14:conditionalFormatting xmlns:xm="http://schemas.microsoft.com/office/excel/2006/main">
          <x14:cfRule type="expression" priority="44" id="{212E03C0-DFC3-4EE6-A32C-2CDEA4EC2E62}">
            <xm:f>'6I'!$C$47&gt;=12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43" id="{8614544C-F5A6-4B8B-8DD3-11132A540BE5}">
            <xm:f>'7J'!$C$47&gt;=10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expression" priority="42" id="{7251C990-64BB-4CAD-89E8-083D819CD9F0}">
            <xm:f>'7I'!$C$47&gt;=12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expression" priority="41" id="{BAEA8D2A-B5DB-4641-BD8F-01C1DAF59276}">
            <xm:f>'8J'!$C$47&gt;=10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40" id="{037608A7-62F2-4F20-A054-91FAF8A27376}">
            <xm:f>'8I'!$C$47&gt;=12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39" id="{FB05072E-A9F6-4D88-8533-0AFF395A88A4}">
            <xm:f>'9J'!$C$47&gt;=10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F15</xm:sqref>
        </x14:conditionalFormatting>
        <x14:conditionalFormatting xmlns:xm="http://schemas.microsoft.com/office/excel/2006/main">
          <x14:cfRule type="expression" priority="38" id="{8E8E64CC-BF75-4130-BC8E-8F4B827CA446}">
            <xm:f>'9I'!$C$47&gt;=12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F16</xm:sqref>
        </x14:conditionalFormatting>
        <x14:conditionalFormatting xmlns:xm="http://schemas.microsoft.com/office/excel/2006/main">
          <x14:cfRule type="expression" priority="37" id="{A5172CC8-6275-4C6E-8DE6-FD9FAA683FCB}">
            <xm:f>'10J'!$C$47&gt;=10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36" id="{CC0B2C67-7471-434B-98B1-A9F38BB74D4F}">
            <xm:f>'10I'!$C$47&gt;=12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35" id="{65C48A78-FC93-4DA4-9BBA-CEFBDE2C4F2A}">
            <xm:f>'13J'!$C$47&gt;=10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expression" priority="34" id="{D2540CE7-DF92-464A-A72F-A12AA2D0242E}">
            <xm:f>'13I'!$C$47&gt;=12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33" id="{61068BC0-A300-40E8-8D7F-C32E62DD57A0}">
            <xm:f>'14J'!$C$47&gt;=10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32" id="{2E414C2E-8F62-47BF-B10C-62BEF381BF0A}">
            <xm:f>'14I'!$C$47&gt;=12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expression" priority="31" id="{20F7754F-EB86-4AC3-B99A-44D8B95E962C}">
            <xm:f>'15J'!$C$47&gt;=10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E19</xm:sqref>
        </x14:conditionalFormatting>
        <x14:conditionalFormatting xmlns:xm="http://schemas.microsoft.com/office/excel/2006/main">
          <x14:cfRule type="expression" priority="30" id="{FB23B003-365D-4B7D-A424-7599769020CB}">
            <xm:f>'15I'!$C$47&gt;=12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25" id="{DF364D95-69E7-47AF-B627-682218630984}">
            <xm:f>'20J'!$C$47&gt;=10</xm:f>
            <x14:dxf>
              <fill>
                <patternFill>
                  <bgColor theme="5" tint="0.59996337778862885"/>
                </patternFill>
              </fill>
            </x14:dxf>
          </x14:cfRule>
          <x14:cfRule type="expression" priority="29" id="{45435B8C-9976-456D-8EE0-E6CB9F26F59A}">
            <xm:f>'16J'!$C$47&gt;=10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F19</xm:sqref>
        </x14:conditionalFormatting>
        <x14:conditionalFormatting xmlns:xm="http://schemas.microsoft.com/office/excel/2006/main">
          <x14:cfRule type="expression" priority="28" id="{5A3D529A-7846-47DD-8CD2-9F4EC26C471C}">
            <xm:f>'16I'!$C$47&gt;=12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expression" priority="27" id="{776665DF-2CA9-4093-B8DC-850890250302}">
            <xm:f>'17J'!$C$47&gt;=10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expression" priority="26" id="{342494CC-9A8C-4575-95CE-0A31C82588B4}">
            <xm:f>'17I'!$C$47&gt;=12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24" id="{E1011A64-F80F-467C-AA82-67FE2B23B226}">
            <xm:f>'20I'!$C$47&gt;=12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23" id="{35699479-48DE-4A27-AEBC-33F7FACB82CC}">
            <xm:f>'21J'!$C$47&gt;=10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22" id="{AD59E3C7-9338-40C9-9818-B35E8AFFDAFD}">
            <xm:f>'21I'!$C$47&gt;=12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expression" priority="21" id="{952FDB67-BAE9-48D1-AC0F-74247681CC86}">
            <xm:f>'22J'!$C$47&gt;=10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expression" priority="20" id="{66CFDEFF-468A-4610-BD6E-D8C5056C2E9C}">
            <xm:f>'22I'!$C$47&gt;=12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expression" priority="19" id="{DC4D61A1-A9F0-4F73-98A9-C5CC77E0351F}">
            <xm:f>'23J'!$C$47&gt;=10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expression" priority="18" id="{2E2856BD-07C3-42E0-8A3E-5EBD8D77DABE}">
            <xm:f>'23I'!$C$47&gt;=12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expression" priority="17" id="{33C8B650-317F-4F27-B212-E31D3C5D99F6}">
            <xm:f>'24J'!$C$47&gt;=10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expression" priority="16" id="{949A0A49-CE9C-4B9A-8791-35EFCAD1C705}">
            <xm:f>'24I'!$C$47&gt;=12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expression" priority="15" id="{49913735-AA6B-442E-9C78-6DEEB288AD6B}">
            <xm:f>'27J'!$C$47&gt;=10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expression" priority="14" id="{7C5B9E9D-95E3-4235-9EFC-77B2837C0603}">
            <xm:f>'27I'!$C$47&gt;=12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expression" priority="13" id="{7EE4E4A4-393F-4312-B1B7-7EBD349C300A}">
            <xm:f>'28J'!$C$47&gt;=10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expression" priority="12" id="{AB990EC4-487B-41A5-B57C-E4334E2A0232}">
            <xm:f>'28I'!$C$47&gt;=12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expression" priority="6" id="{57D4D438-6B51-462D-81B7-482DA8381F8E}">
            <xm:f>'29J'!$C$47&gt;=10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E27</xm:sqref>
        </x14:conditionalFormatting>
        <x14:conditionalFormatting xmlns:xm="http://schemas.microsoft.com/office/excel/2006/main">
          <x14:cfRule type="expression" priority="5" id="{26B3CC69-655F-4759-BDB3-6E5D8B745B6F}">
            <xm:f>'29I'!$C$47&gt;=12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expression" priority="4" id="{379F083B-36D1-47C3-AACA-F329BA5E9959}">
            <xm:f>'30J'!$C$47&gt;=10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F27</xm:sqref>
        </x14:conditionalFormatting>
        <x14:conditionalFormatting xmlns:xm="http://schemas.microsoft.com/office/excel/2006/main">
          <x14:cfRule type="expression" priority="3" id="{AD00CCFB-D84B-4642-A79C-86DDECB62D79}">
            <xm:f>'31J'!$C$47&gt;=10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expression" priority="2" id="{FFEC9E00-6BFB-44D8-8C0B-C28BDF45F5BB}">
            <xm:f>'30I'!$C$47&gt;=12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expression" priority="1" id="{8C3EAB71-72CE-40D9-9EC1-6896EE7B0687}">
            <xm:f>'31I'!$C$47&gt;=12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G28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4"/>
  <dimension ref="A1:AD47"/>
  <sheetViews>
    <sheetView showGridLines="0" showRowColHeaders="0" zoomScale="80" zoomScaleNormal="80" workbookViewId="0">
      <pane xSplit="2" ySplit="5" topLeftCell="C6" activePane="bottomRight" state="frozen"/>
      <selection pane="bottomRight" activeCell="C7" sqref="C7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5">
        <v>13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44998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6" t="str">
        <f>IF(Tabela8J5678910111213141516[[#This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7" t="str">
        <f>IF(Tabela8J5678910111213141516[[#This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8" t="str">
        <f>IF(Tabela8J5678910111213141516[[#This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27</v>
      </c>
      <c r="D9" s="12"/>
      <c r="E9" s="12"/>
      <c r="F9" s="12"/>
      <c r="G9" s="12"/>
      <c r="H9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9" t="str">
        <f>IF(Tabela8J5678910111213141516[[#This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 t="s">
        <v>27</v>
      </c>
      <c r="D10" s="12"/>
      <c r="E10" s="12"/>
      <c r="F10" s="12"/>
      <c r="G10" s="12"/>
      <c r="H10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0" t="str">
        <f>IF(Tabela8J5678910111213141516[[#This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1" t="str">
        <f>IF(Tabela8J5678910111213141516[[#This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27</v>
      </c>
      <c r="D12" s="12"/>
      <c r="E12" s="12"/>
      <c r="F12" s="12"/>
      <c r="G12" s="12"/>
      <c r="H12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2" t="str">
        <f>IF(Tabela8J5678910111213141516[[#This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 t="s">
        <v>27</v>
      </c>
      <c r="D13" s="12"/>
      <c r="E13" s="12"/>
      <c r="F13" s="12"/>
      <c r="G13" s="12"/>
      <c r="H13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3" t="str">
        <f>IF(Tabela8J5678910111213141516[[#This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 t="s">
        <v>27</v>
      </c>
      <c r="D14" s="12"/>
      <c r="E14" s="12"/>
      <c r="F14" s="12"/>
      <c r="G14" s="12"/>
      <c r="H14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4" t="str">
        <f>IF(Tabela8J5678910111213141516[[#This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 t="s">
        <v>27</v>
      </c>
      <c r="D15" s="12"/>
      <c r="E15" s="12"/>
      <c r="F15" s="12"/>
      <c r="G15" s="12"/>
      <c r="H15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5" t="str">
        <f>IF(Tabela8J5678910111213141516[[#This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 t="s">
        <v>27</v>
      </c>
      <c r="D16" s="12"/>
      <c r="E16" s="12"/>
      <c r="F16" s="12"/>
      <c r="G16" s="12"/>
      <c r="H16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6" t="str">
        <f>IF(Tabela8J5678910111213141516[[#This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7" t="str">
        <f>IF(Tabela8J5678910111213141516[[#This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8" t="str">
        <f>IF(Tabela8J5678910111213141516[[#This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 t="s">
        <v>27</v>
      </c>
      <c r="D19" s="12"/>
      <c r="E19" s="12"/>
      <c r="F19" s="12"/>
      <c r="G19" s="12"/>
      <c r="H19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9" t="str">
        <f>IF(Tabela8J5678910111213141516[[#This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27</v>
      </c>
      <c r="D20" s="12"/>
      <c r="E20" s="12"/>
      <c r="F20" s="12"/>
      <c r="G20" s="12"/>
      <c r="H20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0" t="str">
        <f>IF(Tabela8J5678910111213141516[[#This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27</v>
      </c>
      <c r="D21" s="12"/>
      <c r="E21" s="12"/>
      <c r="F21" s="12"/>
      <c r="G21" s="12"/>
      <c r="H21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1" t="str">
        <f>IF(Tabela8J5678910111213141516[[#This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 t="s">
        <v>27</v>
      </c>
      <c r="D22" s="12"/>
      <c r="E22" s="12"/>
      <c r="F22" s="12"/>
      <c r="G22" s="12"/>
      <c r="H22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2" t="str">
        <f>IF(Tabela8J5678910111213141516[[#This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27</v>
      </c>
      <c r="D23" s="12"/>
      <c r="E23" s="12"/>
      <c r="F23" s="12"/>
      <c r="G23" s="12"/>
      <c r="H23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3" t="str">
        <f>IF(Tabela8J5678910111213141516[[#This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 t="s">
        <v>27</v>
      </c>
      <c r="D24" s="12"/>
      <c r="E24" s="12"/>
      <c r="F24" s="12"/>
      <c r="G24" s="12"/>
      <c r="H24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4" t="str">
        <f>IF(Tabela8J5678910111213141516[[#This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 t="s">
        <v>27</v>
      </c>
      <c r="D25" s="12"/>
      <c r="E25" s="12"/>
      <c r="F25" s="12"/>
      <c r="G25" s="12"/>
      <c r="H25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5" t="str">
        <f>IF(Tabela8J5678910111213141516[[#This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 t="s">
        <v>27</v>
      </c>
      <c r="D26" s="12"/>
      <c r="E26" s="12"/>
      <c r="F26" s="12"/>
      <c r="G26" s="12"/>
      <c r="H26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6" t="str">
        <f>IF(Tabela8J5678910111213141516[[#This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 t="s">
        <v>27</v>
      </c>
      <c r="D27" s="12"/>
      <c r="E27" s="12"/>
      <c r="F27" s="12"/>
      <c r="G27" s="12"/>
      <c r="H27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7" t="str">
        <f>IF(Tabela8J5678910111213141516[[#This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 t="s">
        <v>27</v>
      </c>
      <c r="D28" s="12"/>
      <c r="E28" s="12"/>
      <c r="F28" s="12"/>
      <c r="G28" s="12"/>
      <c r="H28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8" t="str">
        <f>IF(Tabela8J5678910111213141516[[#This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 t="s">
        <v>27</v>
      </c>
      <c r="D29" s="12"/>
      <c r="E29" s="12"/>
      <c r="F29" s="12"/>
      <c r="G29" s="12"/>
      <c r="H29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9" t="str">
        <f>IF(Tabela8J5678910111213141516[[#This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 t="s">
        <v>27</v>
      </c>
      <c r="D30" s="12"/>
      <c r="E30" s="12"/>
      <c r="F30" s="12"/>
      <c r="G30" s="12"/>
      <c r="H30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0" t="str">
        <f>IF(Tabela8J5678910111213141516[[#This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 t="s">
        <v>27</v>
      </c>
      <c r="D31" s="12"/>
      <c r="E31" s="12"/>
      <c r="F31" s="12"/>
      <c r="G31" s="12"/>
      <c r="H31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1" t="str">
        <f>IF(Tabela8J5678910111213141516[[#This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 t="s">
        <v>27</v>
      </c>
      <c r="D32" s="12"/>
      <c r="E32" s="12"/>
      <c r="F32" s="12"/>
      <c r="G32" s="12"/>
      <c r="H32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2" t="str">
        <f>IF(Tabela8J5678910111213141516[[#This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 t="s">
        <v>27</v>
      </c>
      <c r="D33" s="12"/>
      <c r="E33" s="12"/>
      <c r="F33" s="12"/>
      <c r="G33" s="12"/>
      <c r="H33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3" t="str">
        <f>IF(Tabela8J5678910111213141516[[#This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 t="s">
        <v>27</v>
      </c>
      <c r="D34" s="12"/>
      <c r="E34" s="12"/>
      <c r="F34" s="12"/>
      <c r="G34" s="12"/>
      <c r="H34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4" t="str">
        <f>IF(Tabela8J5678910111213141516[[#This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 t="s">
        <v>27</v>
      </c>
      <c r="D35" s="12"/>
      <c r="E35" s="12"/>
      <c r="F35" s="12"/>
      <c r="G35" s="12"/>
      <c r="H35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5" t="str">
        <f>IF(Tabela8J5678910111213141516[[#This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 t="s">
        <v>27</v>
      </c>
      <c r="D36" s="12"/>
      <c r="E36" s="12"/>
      <c r="F36" s="12"/>
      <c r="G36" s="12"/>
      <c r="H36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6" t="str">
        <f>IF(Tabela8J5678910111213141516[[#This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 t="s">
        <v>27</v>
      </c>
      <c r="D37" s="12"/>
      <c r="E37" s="12"/>
      <c r="F37" s="12"/>
      <c r="G37" s="12"/>
      <c r="H37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7" t="str">
        <f>IF(Tabela8J5678910111213141516[[#This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 t="s">
        <v>27</v>
      </c>
      <c r="D38" s="12"/>
      <c r="E38" s="12"/>
      <c r="F38" s="12"/>
      <c r="G38" s="12"/>
      <c r="H38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8" t="str">
        <f>IF(Tabela8J5678910111213141516[[#This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 t="s">
        <v>27</v>
      </c>
      <c r="D39" s="12"/>
      <c r="E39" s="12"/>
      <c r="F39" s="12"/>
      <c r="G39" s="12"/>
      <c r="H39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9" t="str">
        <f>IF(Tabela8J5678910111213141516[[#This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 t="s">
        <v>27</v>
      </c>
      <c r="D40" s="12"/>
      <c r="E40" s="12"/>
      <c r="F40" s="12"/>
      <c r="G40" s="12"/>
      <c r="H40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0" t="str">
        <f>IF(Tabela8J5678910111213141516[[#This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 t="s">
        <v>27</v>
      </c>
      <c r="D41" s="12"/>
      <c r="E41" s="12"/>
      <c r="F41" s="12"/>
      <c r="G41" s="12"/>
      <c r="H41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1" t="str">
        <f>IF(Tabela8J5678910111213141516[[#This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 t="s">
        <v>27</v>
      </c>
      <c r="D42" s="12"/>
      <c r="E42" s="12"/>
      <c r="F42" s="12"/>
      <c r="G42" s="12"/>
      <c r="H42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2" t="str">
        <f>IF(Tabela8J5678910111213141516[[#This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 t="s">
        <v>27</v>
      </c>
      <c r="D43" s="12"/>
      <c r="E43" s="12"/>
      <c r="F43" s="12"/>
      <c r="G43" s="12"/>
      <c r="H43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3" t="str">
        <f>IF(Tabela8J5678910111213141516[[#This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 t="s">
        <v>27</v>
      </c>
      <c r="D44" s="12"/>
      <c r="E44" s="12"/>
      <c r="F44" s="12"/>
      <c r="G44" s="12"/>
      <c r="H44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4" t="str">
        <f>IF(Tabela8J5678910111213141516[[#This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 t="s">
        <v>27</v>
      </c>
      <c r="D45" s="12"/>
      <c r="E45" s="12"/>
      <c r="F45" s="12"/>
      <c r="G45" s="12"/>
      <c r="H45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5" t="str">
        <f>IF(Tabela8J5678910111213141516[[#This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 t="s">
        <v>27</v>
      </c>
      <c r="D46" s="12"/>
      <c r="E46" s="12"/>
      <c r="F46" s="12"/>
      <c r="G46" s="12"/>
      <c r="H46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6" t="str">
        <f>IF(Tabela8J5678910111213141516[[#This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SUBTOTAL(103,Tabela8J5678910111213141516[NOME])</f>
        <v>40</v>
      </c>
    </row>
  </sheetData>
  <sheetProtection sheet="1" sort="0" autoFilter="0"/>
  <conditionalFormatting sqref="K6:L46">
    <cfRule type="containsText" dxfId="572" priority="1" operator="containsText" text="Não confirmado">
      <formula>NOT(ISERROR(SEARCH("Não confirmado",K6)))</formula>
    </cfRule>
    <cfRule type="containsText" dxfId="57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00000000-0002-0000-0900-000000000000}">
      <formula1>"Confirmado, Não confirmado"</formula1>
    </dataValidation>
    <dataValidation type="list" allowBlank="1" showInputMessage="1" showErrorMessage="1" sqref="M6:M44" xr:uid="{00000000-0002-0000-0900-000001000000}">
      <formula1>"Sim"</formula1>
    </dataValidation>
    <dataValidation type="list" allowBlank="1" showInputMessage="1" showErrorMessage="1" sqref="F6:F46" xr:uid="{00000000-0002-0000-0900-000002000000}">
      <formula1>"UNIMED, PARTICULAR, FUSEX, AMOR SAÚDE, SUS, CORTESIA"</formula1>
    </dataValidation>
    <dataValidation type="list" allowBlank="1" showInputMessage="1" showErrorMessage="1" sqref="L6:L46" xr:uid="{00000000-0002-0000-09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5"/>
  <dimension ref="A1:AD47"/>
  <sheetViews>
    <sheetView showGridLines="0" showRowColHeaders="0" zoomScale="80" zoomScaleNormal="80" workbookViewId="0">
      <pane xSplit="2" ySplit="5" topLeftCell="C6" activePane="bottomRight" state="frozen"/>
      <selection pane="bottomRight" activeCell="C7" sqref="C7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5">
        <v>14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44999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6" t="str">
        <f>IF(Tabela8J567891011121314151617[[#This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7" t="str">
        <f>IF(Tabela8J567891011121314151617[[#This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8" t="str">
        <f>IF(Tabela8J567891011121314151617[[#This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27</v>
      </c>
      <c r="D9" s="12"/>
      <c r="E9" s="12"/>
      <c r="F9" s="12"/>
      <c r="G9" s="12"/>
      <c r="H9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9" t="str">
        <f>IF(Tabela8J567891011121314151617[[#This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 t="s">
        <v>27</v>
      </c>
      <c r="D10" s="12"/>
      <c r="E10" s="12"/>
      <c r="F10" s="12"/>
      <c r="G10" s="12"/>
      <c r="H10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0" t="str">
        <f>IF(Tabela8J567891011121314151617[[#This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1" t="str">
        <f>IF(Tabela8J567891011121314151617[[#This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27</v>
      </c>
      <c r="D12" s="12"/>
      <c r="E12" s="12"/>
      <c r="F12" s="12"/>
      <c r="G12" s="12"/>
      <c r="H12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2" t="str">
        <f>IF(Tabela8J567891011121314151617[[#This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 t="s">
        <v>27</v>
      </c>
      <c r="D13" s="12"/>
      <c r="E13" s="12"/>
      <c r="F13" s="12"/>
      <c r="G13" s="12"/>
      <c r="H13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3" t="str">
        <f>IF(Tabela8J567891011121314151617[[#This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 t="s">
        <v>27</v>
      </c>
      <c r="D14" s="12"/>
      <c r="E14" s="12"/>
      <c r="F14" s="12"/>
      <c r="G14" s="12"/>
      <c r="H14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4" t="str">
        <f>IF(Tabela8J567891011121314151617[[#This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 t="s">
        <v>27</v>
      </c>
      <c r="D15" s="12"/>
      <c r="E15" s="12"/>
      <c r="F15" s="12"/>
      <c r="G15" s="12"/>
      <c r="H15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5" t="str">
        <f>IF(Tabela8J567891011121314151617[[#This Row],[EXAME]]&lt;&gt;"","Dra. Joizeanne","")</f>
        <v/>
      </c>
      <c r="J15" s="27"/>
      <c r="K15" s="12"/>
      <c r="L15" s="12"/>
      <c r="M15" s="12"/>
    </row>
    <row r="16" spans="1:30">
      <c r="B16" s="8">
        <v>0.4375</v>
      </c>
      <c r="C16" s="12" t="s">
        <v>27</v>
      </c>
      <c r="D16" s="12"/>
      <c r="E16" s="12"/>
      <c r="F16" s="12"/>
      <c r="G16" s="12"/>
      <c r="H16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6" t="str">
        <f>IF(Tabela8J567891011121314151617[[#This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7" t="str">
        <f>IF(Tabela8J567891011121314151617[[#This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8" t="str">
        <f>IF(Tabela8J567891011121314151617[[#This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 t="s">
        <v>27</v>
      </c>
      <c r="D19" s="12"/>
      <c r="E19" s="12"/>
      <c r="F19" s="12"/>
      <c r="G19" s="12"/>
      <c r="H19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9" t="str">
        <f>IF(Tabela8J567891011121314151617[[#This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27</v>
      </c>
      <c r="D20" s="12"/>
      <c r="E20" s="12"/>
      <c r="F20" s="12"/>
      <c r="G20" s="12"/>
      <c r="H20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0" t="str">
        <f>IF(Tabela8J567891011121314151617[[#This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27</v>
      </c>
      <c r="D21" s="12"/>
      <c r="E21" s="12"/>
      <c r="F21" s="12"/>
      <c r="G21" s="12"/>
      <c r="H21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1" t="str">
        <f>IF(Tabela8J567891011121314151617[[#This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 t="s">
        <v>27</v>
      </c>
      <c r="D22" s="12"/>
      <c r="E22" s="12"/>
      <c r="F22" s="12"/>
      <c r="G22" s="12"/>
      <c r="H22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2" t="str">
        <f>IF(Tabela8J567891011121314151617[[#This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27</v>
      </c>
      <c r="D23" s="12"/>
      <c r="E23" s="12"/>
      <c r="F23" s="12"/>
      <c r="G23" s="12"/>
      <c r="H23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3" t="str">
        <f>IF(Tabela8J567891011121314151617[[#This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 t="s">
        <v>27</v>
      </c>
      <c r="D24" s="12"/>
      <c r="E24" s="12"/>
      <c r="F24" s="12"/>
      <c r="G24" s="12"/>
      <c r="H24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4" t="str">
        <f>IF(Tabela8J567891011121314151617[[#This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 t="s">
        <v>27</v>
      </c>
      <c r="D25" s="12"/>
      <c r="E25" s="12"/>
      <c r="F25" s="12"/>
      <c r="G25" s="12"/>
      <c r="H25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5" t="str">
        <f>IF(Tabela8J567891011121314151617[[#This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 t="s">
        <v>27</v>
      </c>
      <c r="D26" s="12"/>
      <c r="E26" s="12"/>
      <c r="F26" s="12"/>
      <c r="G26" s="12"/>
      <c r="H26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6" t="str">
        <f>IF(Tabela8J567891011121314151617[[#This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 t="s">
        <v>27</v>
      </c>
      <c r="D27" s="12"/>
      <c r="E27" s="12"/>
      <c r="F27" s="12"/>
      <c r="G27" s="12"/>
      <c r="H27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7" t="str">
        <f>IF(Tabela8J567891011121314151617[[#This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 t="s">
        <v>27</v>
      </c>
      <c r="D28" s="12"/>
      <c r="E28" s="12"/>
      <c r="F28" s="12"/>
      <c r="G28" s="12"/>
      <c r="H28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8" t="str">
        <f>IF(Tabela8J567891011121314151617[[#This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 t="s">
        <v>27</v>
      </c>
      <c r="D29" s="12"/>
      <c r="E29" s="12"/>
      <c r="F29" s="12"/>
      <c r="G29" s="12"/>
      <c r="H29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9" t="str">
        <f>IF(Tabela8J567891011121314151617[[#This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 t="s">
        <v>27</v>
      </c>
      <c r="D30" s="12"/>
      <c r="E30" s="12"/>
      <c r="F30" s="12"/>
      <c r="G30" s="12"/>
      <c r="H30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0" t="str">
        <f>IF(Tabela8J567891011121314151617[[#This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 t="s">
        <v>27</v>
      </c>
      <c r="D31" s="12"/>
      <c r="E31" s="12"/>
      <c r="F31" s="12"/>
      <c r="G31" s="12"/>
      <c r="H31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1" t="str">
        <f>IF(Tabela8J567891011121314151617[[#This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 t="s">
        <v>27</v>
      </c>
      <c r="D32" s="12"/>
      <c r="E32" s="12"/>
      <c r="F32" s="12"/>
      <c r="G32" s="12"/>
      <c r="H32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2" t="str">
        <f>IF(Tabela8J567891011121314151617[[#This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 t="s">
        <v>27</v>
      </c>
      <c r="D33" s="12"/>
      <c r="E33" s="12"/>
      <c r="F33" s="12"/>
      <c r="G33" s="12"/>
      <c r="H33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3" t="str">
        <f>IF(Tabela8J567891011121314151617[[#This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 t="s">
        <v>27</v>
      </c>
      <c r="D34" s="12"/>
      <c r="E34" s="12"/>
      <c r="F34" s="12"/>
      <c r="G34" s="12"/>
      <c r="H34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4" t="str">
        <f>IF(Tabela8J567891011121314151617[[#This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 t="s">
        <v>27</v>
      </c>
      <c r="D35" s="12"/>
      <c r="E35" s="12"/>
      <c r="F35" s="12"/>
      <c r="G35" s="12"/>
      <c r="H35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5" t="str">
        <f>IF(Tabela8J567891011121314151617[[#This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 t="s">
        <v>27</v>
      </c>
      <c r="D36" s="12"/>
      <c r="E36" s="12"/>
      <c r="F36" s="12"/>
      <c r="G36" s="12"/>
      <c r="H36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6" t="str">
        <f>IF(Tabela8J567891011121314151617[[#This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 t="s">
        <v>27</v>
      </c>
      <c r="D37" s="12"/>
      <c r="E37" s="12"/>
      <c r="F37" s="12"/>
      <c r="G37" s="12"/>
      <c r="H37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7" t="str">
        <f>IF(Tabela8J567891011121314151617[[#This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 t="s">
        <v>27</v>
      </c>
      <c r="D38" s="12"/>
      <c r="E38" s="12"/>
      <c r="F38" s="12"/>
      <c r="G38" s="12"/>
      <c r="H38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8" t="str">
        <f>IF(Tabela8J567891011121314151617[[#This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 t="s">
        <v>27</v>
      </c>
      <c r="D39" s="12"/>
      <c r="E39" s="12"/>
      <c r="F39" s="12"/>
      <c r="G39" s="12"/>
      <c r="H39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9" t="str">
        <f>IF(Tabela8J567891011121314151617[[#This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 t="s">
        <v>27</v>
      </c>
      <c r="D40" s="12"/>
      <c r="E40" s="12"/>
      <c r="F40" s="12"/>
      <c r="G40" s="12"/>
      <c r="H40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0" t="str">
        <f>IF(Tabela8J567891011121314151617[[#This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 t="s">
        <v>27</v>
      </c>
      <c r="D41" s="12"/>
      <c r="E41" s="12"/>
      <c r="F41" s="12"/>
      <c r="G41" s="12"/>
      <c r="H41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1" t="str">
        <f>IF(Tabela8J567891011121314151617[[#This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 t="s">
        <v>27</v>
      </c>
      <c r="D42" s="12"/>
      <c r="E42" s="12"/>
      <c r="F42" s="12"/>
      <c r="G42" s="12"/>
      <c r="H42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2" t="str">
        <f>IF(Tabela8J567891011121314151617[[#This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 t="s">
        <v>27</v>
      </c>
      <c r="D43" s="12"/>
      <c r="E43" s="12"/>
      <c r="F43" s="12"/>
      <c r="G43" s="12"/>
      <c r="H43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3" t="str">
        <f>IF(Tabela8J567891011121314151617[[#This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 t="s">
        <v>27</v>
      </c>
      <c r="D44" s="12"/>
      <c r="E44" s="12"/>
      <c r="F44" s="12"/>
      <c r="G44" s="12"/>
      <c r="H44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4" t="str">
        <f>IF(Tabela8J567891011121314151617[[#This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 t="s">
        <v>27</v>
      </c>
      <c r="D45" s="12"/>
      <c r="E45" s="12"/>
      <c r="F45" s="12"/>
      <c r="G45" s="12"/>
      <c r="H45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5" t="str">
        <f>IF(Tabela8J567891011121314151617[[#This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 t="s">
        <v>27</v>
      </c>
      <c r="D46" s="12"/>
      <c r="E46" s="12"/>
      <c r="F46" s="12"/>
      <c r="G46" s="12"/>
      <c r="H46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6" t="str">
        <f>IF(Tabela8J567891011121314151617[[#This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SUBTOTAL(103,Tabela8J567891011121314151617[NOME])</f>
        <v>40</v>
      </c>
    </row>
  </sheetData>
  <sheetProtection sheet="1" sort="0" autoFilter="0"/>
  <conditionalFormatting sqref="K6:L46">
    <cfRule type="containsText" dxfId="557" priority="1" operator="containsText" text="Não confirmado">
      <formula>NOT(ISERROR(SEARCH("Não confirmado",K6)))</formula>
    </cfRule>
    <cfRule type="containsText" dxfId="55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0A00-000000000000}">
      <formula1>"UNIMED, PARTICULAR, FUSEX, AMOR SAÚDE, SUS, CORTESIA"</formula1>
    </dataValidation>
    <dataValidation type="list" allowBlank="1" showInputMessage="1" showErrorMessage="1" sqref="M6:M44" xr:uid="{00000000-0002-0000-0A00-000001000000}">
      <formula1>"Sim"</formula1>
    </dataValidation>
    <dataValidation type="list" allowBlank="1" showInputMessage="1" showErrorMessage="1" sqref="K6:K46" xr:uid="{00000000-0002-0000-0A00-000002000000}">
      <formula1>"Confirmado, Não confirmado"</formula1>
    </dataValidation>
    <dataValidation type="list" allowBlank="1" showInputMessage="1" showErrorMessage="1" sqref="L6:L46" xr:uid="{00000000-0002-0000-0A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6"/>
  <dimension ref="A1:AD47"/>
  <sheetViews>
    <sheetView showGridLines="0" showRowColHeaders="0" zoomScale="80" zoomScaleNormal="80" workbookViewId="0">
      <pane xSplit="2" ySplit="5" topLeftCell="C6" activePane="bottomRight" state="frozen"/>
      <selection pane="bottomRight" activeCell="C7" sqref="C7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5">
        <v>15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45000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Preços'!E22,IF(AND(Tabela8J56[[#This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6" t="str">
        <f>IF(Tabela8J56[[#This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Preços'!E23,IF(AND(Tabela8J56[[#This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7" t="str">
        <f>IF(Tabela8J56[[#This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Preços'!E24,IF(AND(Tabela8J56[[#This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8" t="str">
        <f>IF(Tabela8J56[[#This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27</v>
      </c>
      <c r="D9" s="12"/>
      <c r="E9" s="12"/>
      <c r="F9" s="12"/>
      <c r="G9" s="12"/>
      <c r="H9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Preços'!E25,IF(AND(Tabela8J56[[#This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9" t="str">
        <f>IF(Tabela8J56[[#This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 t="s">
        <v>27</v>
      </c>
      <c r="D10" s="12"/>
      <c r="E10" s="12"/>
      <c r="F10" s="12"/>
      <c r="G10" s="12"/>
      <c r="H10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Preços'!E26,IF(AND(Tabela8J56[[#This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0" t="str">
        <f>IF(Tabela8J56[[#This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Preços'!E27,IF(AND(Tabela8J56[[#This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1" t="str">
        <f>IF(Tabela8J56[[#This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27</v>
      </c>
      <c r="D12" s="12"/>
      <c r="E12" s="12"/>
      <c r="F12" s="12"/>
      <c r="G12" s="12"/>
      <c r="H12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Preços'!E28,IF(AND(Tabela8J56[[#This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2" t="str">
        <f>IF(Tabela8J56[[#This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 t="s">
        <v>27</v>
      </c>
      <c r="D13" s="12"/>
      <c r="E13" s="12"/>
      <c r="F13" s="12"/>
      <c r="G13" s="12"/>
      <c r="H13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Preços'!E29,IF(AND(Tabela8J56[[#This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3" t="str">
        <f>IF(Tabela8J56[[#This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 t="s">
        <v>27</v>
      </c>
      <c r="D14" s="12"/>
      <c r="E14" s="12"/>
      <c r="F14" s="12"/>
      <c r="G14" s="12"/>
      <c r="H14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Preços'!E30,IF(AND(Tabela8J56[[#This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4" t="str">
        <f>IF(Tabela8J56[[#This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 t="s">
        <v>27</v>
      </c>
      <c r="D15" s="12"/>
      <c r="E15" s="12"/>
      <c r="F15" s="12"/>
      <c r="G15" s="12"/>
      <c r="H15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Preços'!E31,IF(AND(Tabela8J56[[#This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5" t="str">
        <f>IF(Tabela8J56[[#This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 t="s">
        <v>27</v>
      </c>
      <c r="D16" s="12"/>
      <c r="E16" s="12"/>
      <c r="F16" s="12"/>
      <c r="G16" s="12"/>
      <c r="H16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Preços'!E32,IF(AND(Tabela8J56[[#This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6" t="str">
        <f>IF(Tabela8J56[[#This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Preços'!E33,IF(AND(Tabela8J56[[#This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7" t="str">
        <f>IF(Tabela8J56[[#This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Preços'!E34,IF(AND(Tabela8J56[[#This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8" t="str">
        <f>IF(Tabela8J56[[#This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 t="s">
        <v>27</v>
      </c>
      <c r="D19" s="12"/>
      <c r="E19" s="12"/>
      <c r="F19" s="12"/>
      <c r="G19" s="12"/>
      <c r="H19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Preços'!E35,IF(AND(Tabela8J56[[#This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9" t="str">
        <f>IF(Tabela8J56[[#This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27</v>
      </c>
      <c r="D20" s="12"/>
      <c r="E20" s="12"/>
      <c r="F20" s="12"/>
      <c r="G20" s="12"/>
      <c r="H20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Preços'!E36,IF(AND(Tabela8J56[[#This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0" t="str">
        <f>IF(Tabela8J56[[#This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27</v>
      </c>
      <c r="D21" s="12"/>
      <c r="E21" s="12"/>
      <c r="F21" s="12"/>
      <c r="G21" s="12"/>
      <c r="H21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Preços'!E37,IF(AND(Tabela8J56[[#This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1" t="str">
        <f>IF(Tabela8J56[[#This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 t="s">
        <v>27</v>
      </c>
      <c r="D22" s="12"/>
      <c r="E22" s="12"/>
      <c r="F22" s="12"/>
      <c r="G22" s="12"/>
      <c r="H22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Preços'!E38,IF(AND(Tabela8J56[[#This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2" t="str">
        <f>IF(Tabela8J56[[#This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27</v>
      </c>
      <c r="D23" s="12"/>
      <c r="E23" s="12"/>
      <c r="F23" s="12"/>
      <c r="G23" s="12"/>
      <c r="H23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Preços'!E39,IF(AND(Tabela8J56[[#This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3" t="str">
        <f>IF(Tabela8J56[[#This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 t="s">
        <v>27</v>
      </c>
      <c r="D24" s="12"/>
      <c r="E24" s="12"/>
      <c r="F24" s="12"/>
      <c r="G24" s="12"/>
      <c r="H24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Preços'!E40,IF(AND(Tabela8J56[[#This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4" t="str">
        <f>IF(Tabela8J56[[#This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 t="s">
        <v>27</v>
      </c>
      <c r="D25" s="12"/>
      <c r="E25" s="12"/>
      <c r="F25" s="12"/>
      <c r="G25" s="12"/>
      <c r="H25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Preços'!E41,IF(AND(Tabela8J56[[#This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5" t="str">
        <f>IF(Tabela8J56[[#This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 t="s">
        <v>27</v>
      </c>
      <c r="D26" s="12"/>
      <c r="E26" s="12"/>
      <c r="F26" s="12"/>
      <c r="G26" s="12"/>
      <c r="H26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Preços'!E42,IF(AND(Tabela8J56[[#This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6" t="str">
        <f>IF(Tabela8J56[[#This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 t="s">
        <v>27</v>
      </c>
      <c r="D27" s="12"/>
      <c r="E27" s="12"/>
      <c r="F27" s="12"/>
      <c r="G27" s="12"/>
      <c r="H27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Preços'!E43,IF(AND(Tabela8J56[[#This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7" t="str">
        <f>IF(Tabela8J56[[#This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 t="s">
        <v>27</v>
      </c>
      <c r="D28" s="12"/>
      <c r="E28" s="12"/>
      <c r="F28" s="12"/>
      <c r="G28" s="12"/>
      <c r="H28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Preços'!E44,IF(AND(Tabela8J56[[#This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8" t="str">
        <f>IF(Tabela8J56[[#This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 t="s">
        <v>27</v>
      </c>
      <c r="D29" s="12"/>
      <c r="E29" s="12"/>
      <c r="F29" s="12"/>
      <c r="G29" s="12"/>
      <c r="H29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Preços'!E45,IF(AND(Tabela8J56[[#This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9" t="str">
        <f>IF(Tabela8J56[[#This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 t="s">
        <v>27</v>
      </c>
      <c r="D30" s="12"/>
      <c r="E30" s="12"/>
      <c r="F30" s="12"/>
      <c r="G30" s="12"/>
      <c r="H30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Preços'!E46,IF(AND(Tabela8J56[[#This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0" t="str">
        <f>IF(Tabela8J56[[#This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 t="s">
        <v>27</v>
      </c>
      <c r="D31" s="12"/>
      <c r="E31" s="12"/>
      <c r="F31" s="12"/>
      <c r="G31" s="12"/>
      <c r="H31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Preços'!E47,IF(AND(Tabela8J56[[#This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1" t="str">
        <f>IF(Tabela8J56[[#This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 t="s">
        <v>27</v>
      </c>
      <c r="D32" s="12"/>
      <c r="E32" s="12"/>
      <c r="F32" s="12"/>
      <c r="G32" s="12"/>
      <c r="H32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Preços'!E48,IF(AND(Tabela8J56[[#This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2" t="str">
        <f>IF(Tabela8J56[[#This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 t="s">
        <v>27</v>
      </c>
      <c r="D33" s="12"/>
      <c r="E33" s="12"/>
      <c r="F33" s="12"/>
      <c r="G33" s="12"/>
      <c r="H33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Preços'!E49,IF(AND(Tabela8J56[[#This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3" t="str">
        <f>IF(Tabela8J56[[#This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 t="s">
        <v>27</v>
      </c>
      <c r="D34" s="12"/>
      <c r="E34" s="12"/>
      <c r="F34" s="12"/>
      <c r="G34" s="12"/>
      <c r="H34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Preços'!E50,IF(AND(Tabela8J56[[#This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4" t="str">
        <f>IF(Tabela8J56[[#This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 t="s">
        <v>27</v>
      </c>
      <c r="D35" s="12"/>
      <c r="E35" s="12"/>
      <c r="F35" s="12"/>
      <c r="G35" s="12"/>
      <c r="H35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Preços'!E51,IF(AND(Tabela8J56[[#This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5" t="str">
        <f>IF(Tabela8J56[[#This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 t="s">
        <v>27</v>
      </c>
      <c r="D36" s="12"/>
      <c r="E36" s="12"/>
      <c r="F36" s="12"/>
      <c r="G36" s="12"/>
      <c r="H36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Preços'!E52,IF(AND(Tabela8J56[[#This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6" t="str">
        <f>IF(Tabela8J56[[#This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 t="s">
        <v>27</v>
      </c>
      <c r="D37" s="12"/>
      <c r="E37" s="12"/>
      <c r="F37" s="12"/>
      <c r="G37" s="12"/>
      <c r="H37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Preços'!E53,IF(AND(Tabela8J56[[#This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7" t="str">
        <f>IF(Tabela8J56[[#This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 t="s">
        <v>27</v>
      </c>
      <c r="D38" s="12"/>
      <c r="E38" s="12"/>
      <c r="F38" s="12"/>
      <c r="G38" s="12"/>
      <c r="H38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Preços'!E54,IF(AND(Tabela8J56[[#This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8" t="str">
        <f>IF(Tabela8J56[[#This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 t="s">
        <v>27</v>
      </c>
      <c r="D39" s="12"/>
      <c r="E39" s="12"/>
      <c r="F39" s="12"/>
      <c r="G39" s="12"/>
      <c r="H39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Preços'!E55,IF(AND(Tabela8J56[[#This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9" t="str">
        <f>IF(Tabela8J56[[#This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 t="s">
        <v>27</v>
      </c>
      <c r="D40" s="12"/>
      <c r="E40" s="12"/>
      <c r="F40" s="12"/>
      <c r="G40" s="12"/>
      <c r="H40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Preços'!E56,IF(AND(Tabela8J56[[#This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0" t="str">
        <f>IF(Tabela8J56[[#This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 t="s">
        <v>27</v>
      </c>
      <c r="D41" s="12"/>
      <c r="E41" s="12"/>
      <c r="F41" s="12"/>
      <c r="G41" s="12"/>
      <c r="H41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Preços'!E57,IF(AND(Tabela8J56[[#This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1" t="str">
        <f>IF(Tabela8J56[[#This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 t="s">
        <v>27</v>
      </c>
      <c r="D42" s="12"/>
      <c r="E42" s="12"/>
      <c r="F42" s="12"/>
      <c r="G42" s="12"/>
      <c r="H42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Preços'!E58,IF(AND(Tabela8J56[[#This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2" t="str">
        <f>IF(Tabela8J56[[#This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 t="s">
        <v>27</v>
      </c>
      <c r="D43" s="12"/>
      <c r="E43" s="12"/>
      <c r="F43" s="12"/>
      <c r="G43" s="12"/>
      <c r="H43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Preços'!E59,IF(AND(Tabela8J56[[#This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3" t="str">
        <f>IF(Tabela8J56[[#This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 t="s">
        <v>27</v>
      </c>
      <c r="D44" s="12"/>
      <c r="E44" s="12"/>
      <c r="F44" s="12"/>
      <c r="G44" s="12"/>
      <c r="H44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Preços'!E60,IF(AND(Tabela8J56[[#This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4" t="str">
        <f>IF(Tabela8J56[[#This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 t="s">
        <v>27</v>
      </c>
      <c r="D45" s="12"/>
      <c r="E45" s="12"/>
      <c r="F45" s="12"/>
      <c r="G45" s="12"/>
      <c r="H45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Preços'!E61,IF(AND(Tabela8J56[[#This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5" t="str">
        <f>IF(Tabela8J56[[#This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 t="s">
        <v>27</v>
      </c>
      <c r="D46" s="12"/>
      <c r="E46" s="12"/>
      <c r="F46" s="12"/>
      <c r="G46" s="12"/>
      <c r="H46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Preços'!E62,IF(AND(Tabela8J56[[#This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6" t="str">
        <f>IF(Tabela8J56[[#This Row],[EXAME]]&lt;&gt;"","Dra. Joizeanne","")</f>
        <v/>
      </c>
      <c r="J46" s="13"/>
      <c r="K46" s="12"/>
      <c r="L46" s="12"/>
      <c r="M46" s="12"/>
    </row>
    <row r="47" spans="2:13">
      <c r="C47">
        <f>SUBTOTAL(103,Tabela8J56[NOME])</f>
        <v>40</v>
      </c>
    </row>
  </sheetData>
  <sheetProtection sheet="1" sort="0" autoFilter="0"/>
  <conditionalFormatting sqref="K6:L46">
    <cfRule type="containsText" dxfId="542" priority="1" operator="containsText" text="Não confirmado">
      <formula>NOT(ISERROR(SEARCH("Não confirmado",K6)))</formula>
    </cfRule>
    <cfRule type="containsText" dxfId="54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00000000-0002-0000-0B00-000000000000}">
      <formula1>"Confirmado, Não confirmado"</formula1>
    </dataValidation>
    <dataValidation type="list" allowBlank="1" showInputMessage="1" showErrorMessage="1" sqref="M6:M44" xr:uid="{00000000-0002-0000-0B00-000001000000}">
      <formula1>"Sim"</formula1>
    </dataValidation>
    <dataValidation type="list" allowBlank="1" showInputMessage="1" showErrorMessage="1" sqref="F6:F46" xr:uid="{00000000-0002-0000-0B00-000002000000}">
      <formula1>"UNIMED, PARTICULAR, FUSEX, AMOR SAÚDE, SUS, CORTESIA"</formula1>
    </dataValidation>
    <dataValidation type="list" allowBlank="1" showInputMessage="1" showErrorMessage="1" sqref="L6:L46" xr:uid="{00000000-0002-0000-0B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7"/>
  <dimension ref="A1:AD47"/>
  <sheetViews>
    <sheetView showGridLines="0" showRowColHeaders="0" zoomScale="80" zoomScaleNormal="80" workbookViewId="0">
      <pane xSplit="2" ySplit="5" topLeftCell="C6" activePane="bottomRight" state="frozen"/>
      <selection pane="bottomRight" activeCell="C7" sqref="C7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5">
        <v>16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45001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6" t="str">
        <f>IF(Tabela8J56789101112131415161718[[#This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7" t="str">
        <f>IF(Tabela8J56789101112131415161718[[#This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8" t="str">
        <f>IF(Tabela8J56789101112131415161718[[#This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27</v>
      </c>
      <c r="D9" s="12"/>
      <c r="E9" s="12"/>
      <c r="F9" s="12"/>
      <c r="G9" s="12"/>
      <c r="H9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9" t="str">
        <f>IF(Tabela8J56789101112131415161718[[#This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 t="s">
        <v>27</v>
      </c>
      <c r="D10" s="12"/>
      <c r="E10" s="12"/>
      <c r="F10" s="12"/>
      <c r="G10" s="12"/>
      <c r="H10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0" t="str">
        <f>IF(Tabela8J56789101112131415161718[[#This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1" t="str">
        <f>IF(Tabela8J56789101112131415161718[[#This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27</v>
      </c>
      <c r="D12" s="12"/>
      <c r="E12" s="12"/>
      <c r="F12" s="12"/>
      <c r="G12" s="12"/>
      <c r="H12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2" t="str">
        <f>IF(Tabela8J56789101112131415161718[[#This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 t="s">
        <v>27</v>
      </c>
      <c r="D13" s="12"/>
      <c r="E13" s="12"/>
      <c r="F13" s="12"/>
      <c r="G13" s="12"/>
      <c r="H13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3" t="str">
        <f>IF(Tabela8J56789101112131415161718[[#This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 t="s">
        <v>27</v>
      </c>
      <c r="D14" s="12"/>
      <c r="E14" s="12"/>
      <c r="F14" s="12"/>
      <c r="G14" s="12"/>
      <c r="H14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4" t="str">
        <f>IF(Tabela8J56789101112131415161718[[#This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 t="s">
        <v>27</v>
      </c>
      <c r="D15" s="12"/>
      <c r="E15" s="12"/>
      <c r="F15" s="12"/>
      <c r="G15" s="12"/>
      <c r="H15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5" t="str">
        <f>IF(Tabela8J56789101112131415161718[[#This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 t="s">
        <v>27</v>
      </c>
      <c r="D16" s="12"/>
      <c r="E16" s="12"/>
      <c r="F16" s="12"/>
      <c r="G16" s="12"/>
      <c r="H16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6" t="str">
        <f>IF(Tabela8J56789101112131415161718[[#This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7" t="str">
        <f>IF(Tabela8J56789101112131415161718[[#This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8" t="str">
        <f>IF(Tabela8J56789101112131415161718[[#This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 t="s">
        <v>27</v>
      </c>
      <c r="D19" s="12"/>
      <c r="E19" s="12"/>
      <c r="F19" s="12"/>
      <c r="G19" s="12"/>
      <c r="H19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9" t="str">
        <f>IF(Tabela8J56789101112131415161718[[#This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27</v>
      </c>
      <c r="D20" s="12"/>
      <c r="E20" s="12"/>
      <c r="F20" s="12"/>
      <c r="G20" s="12"/>
      <c r="H20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0" t="str">
        <f>IF(Tabela8J56789101112131415161718[[#This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27</v>
      </c>
      <c r="D21" s="12"/>
      <c r="E21" s="12"/>
      <c r="F21" s="12"/>
      <c r="G21" s="12"/>
      <c r="H21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1" t="str">
        <f>IF(Tabela8J56789101112131415161718[[#This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 t="s">
        <v>27</v>
      </c>
      <c r="D22" s="12"/>
      <c r="E22" s="12"/>
      <c r="F22" s="12"/>
      <c r="G22" s="12"/>
      <c r="H22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2" t="str">
        <f>IF(Tabela8J56789101112131415161718[[#This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27</v>
      </c>
      <c r="D23" s="12"/>
      <c r="E23" s="12"/>
      <c r="F23" s="12"/>
      <c r="G23" s="12"/>
      <c r="H23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3" t="str">
        <f>IF(Tabela8J56789101112131415161718[[#This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 t="s">
        <v>27</v>
      </c>
      <c r="D24" s="12"/>
      <c r="E24" s="12"/>
      <c r="F24" s="12"/>
      <c r="G24" s="12"/>
      <c r="H24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4" t="str">
        <f>IF(Tabela8J56789101112131415161718[[#This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 t="s">
        <v>27</v>
      </c>
      <c r="D25" s="12"/>
      <c r="E25" s="12"/>
      <c r="F25" s="12"/>
      <c r="G25" s="12"/>
      <c r="H25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5" t="str">
        <f>IF(Tabela8J56789101112131415161718[[#This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 t="s">
        <v>27</v>
      </c>
      <c r="D26" s="12"/>
      <c r="E26" s="12"/>
      <c r="F26" s="12"/>
      <c r="G26" s="12"/>
      <c r="H26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6" t="str">
        <f>IF(Tabela8J56789101112131415161718[[#This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 t="s">
        <v>27</v>
      </c>
      <c r="D27" s="12"/>
      <c r="E27" s="12"/>
      <c r="F27" s="12"/>
      <c r="G27" s="12"/>
      <c r="H27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7" t="str">
        <f>IF(Tabela8J56789101112131415161718[[#This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 t="s">
        <v>27</v>
      </c>
      <c r="D28" s="12"/>
      <c r="E28" s="12"/>
      <c r="F28" s="12"/>
      <c r="G28" s="12"/>
      <c r="H28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8" t="str">
        <f>IF(Tabela8J56789101112131415161718[[#This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 t="s">
        <v>27</v>
      </c>
      <c r="D29" s="12"/>
      <c r="E29" s="12"/>
      <c r="F29" s="12"/>
      <c r="G29" s="12"/>
      <c r="H29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9" t="str">
        <f>IF(Tabela8J56789101112131415161718[[#This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 t="s">
        <v>27</v>
      </c>
      <c r="D30" s="12"/>
      <c r="E30" s="12"/>
      <c r="F30" s="12"/>
      <c r="G30" s="12"/>
      <c r="H30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0" t="str">
        <f>IF(Tabela8J56789101112131415161718[[#This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 t="s">
        <v>27</v>
      </c>
      <c r="D31" s="12"/>
      <c r="E31" s="12"/>
      <c r="F31" s="12"/>
      <c r="G31" s="12"/>
      <c r="H31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1" t="str">
        <f>IF(Tabela8J56789101112131415161718[[#This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 t="s">
        <v>27</v>
      </c>
      <c r="D32" s="12"/>
      <c r="E32" s="12"/>
      <c r="F32" s="12"/>
      <c r="G32" s="12"/>
      <c r="H32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2" t="str">
        <f>IF(Tabela8J56789101112131415161718[[#This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 t="s">
        <v>27</v>
      </c>
      <c r="D33" s="12"/>
      <c r="E33" s="12"/>
      <c r="F33" s="12"/>
      <c r="G33" s="12"/>
      <c r="H33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3" t="str">
        <f>IF(Tabela8J56789101112131415161718[[#This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 t="s">
        <v>27</v>
      </c>
      <c r="D34" s="12"/>
      <c r="E34" s="12"/>
      <c r="F34" s="12"/>
      <c r="G34" s="12"/>
      <c r="H34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4" t="str">
        <f>IF(Tabela8J56789101112131415161718[[#This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 t="s">
        <v>27</v>
      </c>
      <c r="D35" s="12"/>
      <c r="E35" s="12"/>
      <c r="F35" s="12"/>
      <c r="G35" s="12"/>
      <c r="H35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5" t="str">
        <f>IF(Tabela8J56789101112131415161718[[#This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 t="s">
        <v>27</v>
      </c>
      <c r="D36" s="12"/>
      <c r="E36" s="12"/>
      <c r="F36" s="12"/>
      <c r="G36" s="12"/>
      <c r="H36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6" t="str">
        <f>IF(Tabela8J56789101112131415161718[[#This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 t="s">
        <v>27</v>
      </c>
      <c r="D37" s="12"/>
      <c r="E37" s="12"/>
      <c r="F37" s="12"/>
      <c r="G37" s="12"/>
      <c r="H37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7" t="str">
        <f>IF(Tabela8J56789101112131415161718[[#This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 t="s">
        <v>27</v>
      </c>
      <c r="D38" s="12"/>
      <c r="E38" s="12"/>
      <c r="F38" s="12"/>
      <c r="G38" s="12"/>
      <c r="H38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8" t="str">
        <f>IF(Tabela8J56789101112131415161718[[#This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 t="s">
        <v>27</v>
      </c>
      <c r="D39" s="12"/>
      <c r="E39" s="12"/>
      <c r="F39" s="12"/>
      <c r="G39" s="12"/>
      <c r="H39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9" t="str">
        <f>IF(Tabela8J56789101112131415161718[[#This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 t="s">
        <v>27</v>
      </c>
      <c r="D40" s="12"/>
      <c r="E40" s="12"/>
      <c r="F40" s="12"/>
      <c r="G40" s="12"/>
      <c r="H40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0" t="str">
        <f>IF(Tabela8J56789101112131415161718[[#This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 t="s">
        <v>27</v>
      </c>
      <c r="D41" s="12"/>
      <c r="E41" s="12"/>
      <c r="F41" s="12"/>
      <c r="G41" s="12"/>
      <c r="H41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1" t="str">
        <f>IF(Tabela8J56789101112131415161718[[#This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 t="s">
        <v>27</v>
      </c>
      <c r="D42" s="12"/>
      <c r="E42" s="12"/>
      <c r="F42" s="12"/>
      <c r="G42" s="12"/>
      <c r="H42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2" t="str">
        <f>IF(Tabela8J56789101112131415161718[[#This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 t="s">
        <v>27</v>
      </c>
      <c r="D43" s="12"/>
      <c r="E43" s="12"/>
      <c r="F43" s="12"/>
      <c r="G43" s="12"/>
      <c r="H43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3" t="str">
        <f>IF(Tabela8J56789101112131415161718[[#This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 t="s">
        <v>27</v>
      </c>
      <c r="D44" s="12"/>
      <c r="E44" s="12"/>
      <c r="F44" s="12"/>
      <c r="G44" s="12"/>
      <c r="H44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4" t="str">
        <f>IF(Tabela8J56789101112131415161718[[#This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 t="s">
        <v>27</v>
      </c>
      <c r="D45" s="12"/>
      <c r="E45" s="12"/>
      <c r="F45" s="12"/>
      <c r="G45" s="12"/>
      <c r="H45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5" t="str">
        <f>IF(Tabela8J56789101112131415161718[[#This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 t="s">
        <v>27</v>
      </c>
      <c r="D46" s="12"/>
      <c r="E46" s="12"/>
      <c r="F46" s="12"/>
      <c r="G46" s="12"/>
      <c r="H46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6" t="str">
        <f>IF(Tabela8J56789101112131415161718[[#This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SUBTOTAL(103,Tabela8J56789101112131415161718[NOME])</f>
        <v>40</v>
      </c>
    </row>
  </sheetData>
  <sheetProtection sheet="1" sort="0" autoFilter="0"/>
  <conditionalFormatting sqref="K6:L46">
    <cfRule type="containsText" dxfId="527" priority="1" operator="containsText" text="Não confirmado">
      <formula>NOT(ISERROR(SEARCH("Não confirmado",K6)))</formula>
    </cfRule>
    <cfRule type="containsText" dxfId="52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00000000-0002-0000-0C00-000000000000}">
      <formula1>"Confirmado, Não confirmado"</formula1>
    </dataValidation>
    <dataValidation type="list" allowBlank="1" showInputMessage="1" showErrorMessage="1" sqref="M6:M44" xr:uid="{00000000-0002-0000-0C00-000001000000}">
      <formula1>"Sim"</formula1>
    </dataValidation>
    <dataValidation type="list" allowBlank="1" showInputMessage="1" showErrorMessage="1" sqref="F6:F46" xr:uid="{00000000-0002-0000-0C00-000002000000}">
      <formula1>"UNIMED, PARTICULAR, FUSEX, AMOR SAÚDE, SUS, CORTESIA"</formula1>
    </dataValidation>
    <dataValidation type="list" allowBlank="1" showInputMessage="1" showErrorMessage="1" sqref="L6:L46" xr:uid="{00000000-0002-0000-0C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8"/>
  <dimension ref="A1:AD47"/>
  <sheetViews>
    <sheetView showGridLines="0" showRowColHeaders="0" zoomScale="80" zoomScaleNormal="80" workbookViewId="0">
      <pane xSplit="2" ySplit="5" topLeftCell="C6" activePane="bottomRight" state="frozen"/>
      <selection pane="bottomRight" activeCell="C7" sqref="C7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5">
        <v>17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45002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6" t="str">
        <f>IF(Tabela8J5678910111213141516171819[[#This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7" t="str">
        <f>IF(Tabela8J5678910111213141516171819[[#This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8" t="str">
        <f>IF(Tabela8J5678910111213141516171819[[#This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27</v>
      </c>
      <c r="D9" s="12"/>
      <c r="E9" s="12"/>
      <c r="F9" s="12"/>
      <c r="G9" s="12"/>
      <c r="H9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9" t="str">
        <f>IF(Tabela8J5678910111213141516171819[[#This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 t="s">
        <v>27</v>
      </c>
      <c r="D10" s="12"/>
      <c r="E10" s="12"/>
      <c r="F10" s="12"/>
      <c r="G10" s="12"/>
      <c r="H10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0" t="str">
        <f>IF(Tabela8J5678910111213141516171819[[#This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1" t="str">
        <f>IF(Tabela8J5678910111213141516171819[[#This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27</v>
      </c>
      <c r="D12" s="12"/>
      <c r="E12" s="12"/>
      <c r="F12" s="12"/>
      <c r="G12" s="12"/>
      <c r="H12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2" t="str">
        <f>IF(Tabela8J5678910111213141516171819[[#This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 t="s">
        <v>27</v>
      </c>
      <c r="D13" s="12"/>
      <c r="E13" s="12"/>
      <c r="F13" s="12"/>
      <c r="G13" s="12"/>
      <c r="H13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3" t="str">
        <f>IF(Tabela8J5678910111213141516171819[[#This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 t="s">
        <v>27</v>
      </c>
      <c r="D14" s="12"/>
      <c r="E14" s="12"/>
      <c r="F14" s="12"/>
      <c r="G14" s="12"/>
      <c r="H14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4" t="str">
        <f>IF(Tabela8J5678910111213141516171819[[#This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 t="s">
        <v>27</v>
      </c>
      <c r="D15" s="12"/>
      <c r="E15" s="12"/>
      <c r="F15" s="12"/>
      <c r="G15" s="12"/>
      <c r="H15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5" t="str">
        <f>IF(Tabela8J5678910111213141516171819[[#This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 t="s">
        <v>27</v>
      </c>
      <c r="D16" s="12"/>
      <c r="E16" s="12"/>
      <c r="F16" s="12"/>
      <c r="G16" s="12"/>
      <c r="H16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6" t="str">
        <f>IF(Tabela8J5678910111213141516171819[[#This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7" t="str">
        <f>IF(Tabela8J5678910111213141516171819[[#This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8" t="str">
        <f>IF(Tabela8J5678910111213141516171819[[#This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 t="s">
        <v>27</v>
      </c>
      <c r="D19" s="12"/>
      <c r="E19" s="12"/>
      <c r="F19" s="12"/>
      <c r="G19" s="12"/>
      <c r="H19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9" t="str">
        <f>IF(Tabela8J5678910111213141516171819[[#This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27</v>
      </c>
      <c r="D20" s="12"/>
      <c r="E20" s="12"/>
      <c r="F20" s="12"/>
      <c r="G20" s="12"/>
      <c r="H20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0" t="str">
        <f>IF(Tabela8J5678910111213141516171819[[#This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27</v>
      </c>
      <c r="D21" s="12"/>
      <c r="E21" s="12"/>
      <c r="F21" s="12"/>
      <c r="G21" s="12"/>
      <c r="H21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1" t="str">
        <f>IF(Tabela8J5678910111213141516171819[[#This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 t="s">
        <v>27</v>
      </c>
      <c r="D22" s="12"/>
      <c r="E22" s="12"/>
      <c r="F22" s="12"/>
      <c r="G22" s="12"/>
      <c r="H22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2" t="str">
        <f>IF(Tabela8J5678910111213141516171819[[#This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27</v>
      </c>
      <c r="D23" s="12"/>
      <c r="E23" s="12"/>
      <c r="F23" s="12"/>
      <c r="G23" s="12"/>
      <c r="H23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3" t="str">
        <f>IF(Tabela8J5678910111213141516171819[[#This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 t="s">
        <v>27</v>
      </c>
      <c r="D24" s="12"/>
      <c r="E24" s="12"/>
      <c r="F24" s="12"/>
      <c r="G24" s="12"/>
      <c r="H24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4" t="str">
        <f>IF(Tabela8J5678910111213141516171819[[#This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 t="s">
        <v>27</v>
      </c>
      <c r="D25" s="12"/>
      <c r="E25" s="12"/>
      <c r="F25" s="12"/>
      <c r="G25" s="12"/>
      <c r="H25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5" t="str">
        <f>IF(Tabela8J5678910111213141516171819[[#This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 t="s">
        <v>27</v>
      </c>
      <c r="D26" s="12"/>
      <c r="E26" s="12"/>
      <c r="F26" s="12"/>
      <c r="G26" s="12"/>
      <c r="H26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6" t="str">
        <f>IF(Tabela8J5678910111213141516171819[[#This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 t="s">
        <v>27</v>
      </c>
      <c r="D27" s="12"/>
      <c r="E27" s="12"/>
      <c r="F27" s="12"/>
      <c r="G27" s="12"/>
      <c r="H27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7" t="str">
        <f>IF(Tabela8J5678910111213141516171819[[#This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 t="s">
        <v>27</v>
      </c>
      <c r="D28" s="12"/>
      <c r="E28" s="12"/>
      <c r="F28" s="12"/>
      <c r="G28" s="12"/>
      <c r="H28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8" t="str">
        <f>IF(Tabela8J5678910111213141516171819[[#This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 t="s">
        <v>27</v>
      </c>
      <c r="D29" s="12"/>
      <c r="E29" s="12"/>
      <c r="F29" s="12"/>
      <c r="G29" s="12"/>
      <c r="H29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9" t="str">
        <f>IF(Tabela8J5678910111213141516171819[[#This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 t="s">
        <v>27</v>
      </c>
      <c r="D30" s="12"/>
      <c r="E30" s="12"/>
      <c r="F30" s="12"/>
      <c r="G30" s="12"/>
      <c r="H30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0" t="str">
        <f>IF(Tabela8J5678910111213141516171819[[#This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 t="s">
        <v>27</v>
      </c>
      <c r="D31" s="12"/>
      <c r="E31" s="12"/>
      <c r="F31" s="12"/>
      <c r="G31" s="12"/>
      <c r="H31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1" t="str">
        <f>IF(Tabela8J5678910111213141516171819[[#This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 t="s">
        <v>27</v>
      </c>
      <c r="D32" s="12"/>
      <c r="E32" s="12"/>
      <c r="F32" s="12"/>
      <c r="G32" s="12"/>
      <c r="H32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2" t="str">
        <f>IF(Tabela8J5678910111213141516171819[[#This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 t="s">
        <v>27</v>
      </c>
      <c r="D33" s="12"/>
      <c r="E33" s="12"/>
      <c r="F33" s="12"/>
      <c r="G33" s="12"/>
      <c r="H33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3" t="str">
        <f>IF(Tabela8J5678910111213141516171819[[#This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 t="s">
        <v>27</v>
      </c>
      <c r="D34" s="12"/>
      <c r="E34" s="12"/>
      <c r="F34" s="12"/>
      <c r="G34" s="12"/>
      <c r="H34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4" t="str">
        <f>IF(Tabela8J5678910111213141516171819[[#This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 t="s">
        <v>27</v>
      </c>
      <c r="D35" s="12"/>
      <c r="E35" s="12"/>
      <c r="F35" s="12"/>
      <c r="G35" s="12"/>
      <c r="H35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5" t="str">
        <f>IF(Tabela8J5678910111213141516171819[[#This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 t="s">
        <v>27</v>
      </c>
      <c r="D36" s="12"/>
      <c r="E36" s="12"/>
      <c r="F36" s="12"/>
      <c r="G36" s="12"/>
      <c r="H36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6" t="str">
        <f>IF(Tabela8J5678910111213141516171819[[#This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 t="s">
        <v>27</v>
      </c>
      <c r="D37" s="12"/>
      <c r="E37" s="12"/>
      <c r="F37" s="12"/>
      <c r="G37" s="12"/>
      <c r="H37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7" t="str">
        <f>IF(Tabela8J5678910111213141516171819[[#This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 t="s">
        <v>27</v>
      </c>
      <c r="D38" s="12"/>
      <c r="E38" s="12"/>
      <c r="F38" s="12"/>
      <c r="G38" s="12"/>
      <c r="H38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8" t="str">
        <f>IF(Tabela8J5678910111213141516171819[[#This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 t="s">
        <v>27</v>
      </c>
      <c r="D39" s="12"/>
      <c r="E39" s="12"/>
      <c r="F39" s="12"/>
      <c r="G39" s="12"/>
      <c r="H39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9" t="str">
        <f>IF(Tabela8J5678910111213141516171819[[#This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 t="s">
        <v>27</v>
      </c>
      <c r="D40" s="12"/>
      <c r="E40" s="12"/>
      <c r="F40" s="12"/>
      <c r="G40" s="12"/>
      <c r="H40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0" t="str">
        <f>IF(Tabela8J5678910111213141516171819[[#This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 t="s">
        <v>27</v>
      </c>
      <c r="D41" s="12"/>
      <c r="E41" s="12"/>
      <c r="F41" s="12"/>
      <c r="G41" s="12"/>
      <c r="H41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1" t="str">
        <f>IF(Tabela8J5678910111213141516171819[[#This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 t="s">
        <v>27</v>
      </c>
      <c r="D42" s="12"/>
      <c r="E42" s="12"/>
      <c r="F42" s="12"/>
      <c r="G42" s="12"/>
      <c r="H42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2" t="str">
        <f>IF(Tabela8J5678910111213141516171819[[#This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 t="s">
        <v>27</v>
      </c>
      <c r="D43" s="12"/>
      <c r="E43" s="12"/>
      <c r="F43" s="12"/>
      <c r="G43" s="12"/>
      <c r="H43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3" t="str">
        <f>IF(Tabela8J5678910111213141516171819[[#This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 t="s">
        <v>27</v>
      </c>
      <c r="D44" s="12"/>
      <c r="E44" s="12"/>
      <c r="F44" s="12"/>
      <c r="G44" s="12"/>
      <c r="H44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4" t="str">
        <f>IF(Tabela8J5678910111213141516171819[[#This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 t="s">
        <v>27</v>
      </c>
      <c r="D45" s="12"/>
      <c r="E45" s="12"/>
      <c r="F45" s="12"/>
      <c r="G45" s="12"/>
      <c r="H45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5" t="str">
        <f>IF(Tabela8J5678910111213141516171819[[#This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 t="s">
        <v>27</v>
      </c>
      <c r="D46" s="12"/>
      <c r="E46" s="12"/>
      <c r="F46" s="12"/>
      <c r="G46" s="12"/>
      <c r="H46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6" t="str">
        <f>IF(Tabela8J5678910111213141516171819[[#This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SUBTOTAL(103,Tabela8J5678910111213141516171819[NOME])</f>
        <v>40</v>
      </c>
    </row>
  </sheetData>
  <sheetProtection sheet="1" sort="0" autoFilter="0"/>
  <conditionalFormatting sqref="K6:L46">
    <cfRule type="containsText" dxfId="512" priority="1" operator="containsText" text="Não confirmado">
      <formula>NOT(ISERROR(SEARCH("Não confirmado",K6)))</formula>
    </cfRule>
    <cfRule type="containsText" dxfId="51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0D00-000000000000}">
      <formula1>"UNIMED, PARTICULAR, FUSEX, AMOR SAÚDE, SUS, CORTESIA"</formula1>
    </dataValidation>
    <dataValidation type="list" allowBlank="1" showInputMessage="1" showErrorMessage="1" sqref="M6:M44" xr:uid="{00000000-0002-0000-0D00-000001000000}">
      <formula1>"Sim"</formula1>
    </dataValidation>
    <dataValidation type="list" allowBlank="1" showInputMessage="1" showErrorMessage="1" sqref="K6:K46" xr:uid="{00000000-0002-0000-0D00-000002000000}">
      <formula1>"Confirmado, Não confirmado"</formula1>
    </dataValidation>
    <dataValidation type="list" allowBlank="1" showInputMessage="1" showErrorMessage="1" sqref="L6:L46" xr:uid="{00000000-0002-0000-0D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9"/>
  <dimension ref="A1:AD47"/>
  <sheetViews>
    <sheetView showGridLines="0" showRowColHeaders="0" zoomScale="80" zoomScaleNormal="80" workbookViewId="0">
      <pane xSplit="2" ySplit="5" topLeftCell="C10" activePane="bottomRight" state="frozen"/>
      <selection pane="bottomRight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5">
        <v>20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45005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6" t="str">
        <f>IF(Tabela8J567891011121314151617181920[[#This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7" t="str">
        <f>IF(Tabela8J567891011121314151617181920[[#This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8" t="str">
        <f>IF(Tabela8J567891011121314151617181920[[#This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27</v>
      </c>
      <c r="D9" s="12"/>
      <c r="E9" s="12"/>
      <c r="F9" s="12"/>
      <c r="G9" s="12"/>
      <c r="H9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9" t="str">
        <f>IF(Tabela8J567891011121314151617181920[[#This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 t="s">
        <v>27</v>
      </c>
      <c r="D10" s="12"/>
      <c r="E10" s="12"/>
      <c r="F10" s="12"/>
      <c r="G10" s="12"/>
      <c r="H10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0" t="str">
        <f>IF(Tabela8J567891011121314151617181920[[#This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1" t="str">
        <f>IF(Tabela8J567891011121314151617181920[[#This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27</v>
      </c>
      <c r="D12" s="12"/>
      <c r="E12" s="12"/>
      <c r="F12" s="12"/>
      <c r="G12" s="12"/>
      <c r="H12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2" t="str">
        <f>IF(Tabela8J567891011121314151617181920[[#This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 t="s">
        <v>27</v>
      </c>
      <c r="D13" s="12"/>
      <c r="E13" s="12"/>
      <c r="F13" s="12"/>
      <c r="G13" s="12"/>
      <c r="H13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3" t="str">
        <f>IF(Tabela8J567891011121314151617181920[[#This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 t="s">
        <v>27</v>
      </c>
      <c r="D14" s="12"/>
      <c r="E14" s="12"/>
      <c r="F14" s="12"/>
      <c r="G14" s="12"/>
      <c r="H14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4" t="str">
        <f>IF(Tabela8J567891011121314151617181920[[#This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 t="s">
        <v>27</v>
      </c>
      <c r="D15" s="12"/>
      <c r="E15" s="12"/>
      <c r="F15" s="12"/>
      <c r="G15" s="12"/>
      <c r="H15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5" t="str">
        <f>IF(Tabela8J567891011121314151617181920[[#This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 t="s">
        <v>27</v>
      </c>
      <c r="D16" s="12"/>
      <c r="E16" s="12"/>
      <c r="F16" s="12"/>
      <c r="G16" s="12"/>
      <c r="H16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6" t="str">
        <f>IF(Tabela8J567891011121314151617181920[[#This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7" t="str">
        <f>IF(Tabela8J567891011121314151617181920[[#This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8" t="str">
        <f>IF(Tabela8J567891011121314151617181920[[#This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 t="s">
        <v>27</v>
      </c>
      <c r="D19" s="12"/>
      <c r="E19" s="12"/>
      <c r="F19" s="12"/>
      <c r="G19" s="12"/>
      <c r="H19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9" t="str">
        <f>IF(Tabela8J567891011121314151617181920[[#This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27</v>
      </c>
      <c r="D20" s="12"/>
      <c r="E20" s="12"/>
      <c r="F20" s="12"/>
      <c r="G20" s="12"/>
      <c r="H20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0" t="str">
        <f>IF(Tabela8J567891011121314151617181920[[#This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27</v>
      </c>
      <c r="D21" s="12"/>
      <c r="E21" s="12"/>
      <c r="F21" s="12"/>
      <c r="G21" s="12"/>
      <c r="H21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1" t="str">
        <f>IF(Tabela8J567891011121314151617181920[[#This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 t="s">
        <v>27</v>
      </c>
      <c r="D22" s="12"/>
      <c r="E22" s="12"/>
      <c r="F22" s="12"/>
      <c r="G22" s="12"/>
      <c r="H22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2" t="str">
        <f>IF(Tabela8J567891011121314151617181920[[#This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27</v>
      </c>
      <c r="D23" s="12"/>
      <c r="E23" s="12"/>
      <c r="F23" s="12"/>
      <c r="G23" s="12"/>
      <c r="H23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3" t="str">
        <f>IF(Tabela8J567891011121314151617181920[[#This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 t="s">
        <v>27</v>
      </c>
      <c r="D24" s="12"/>
      <c r="E24" s="12"/>
      <c r="F24" s="12"/>
      <c r="G24" s="12"/>
      <c r="H24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4" t="str">
        <f>IF(Tabela8J567891011121314151617181920[[#This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 t="s">
        <v>27</v>
      </c>
      <c r="D25" s="12"/>
      <c r="E25" s="12"/>
      <c r="F25" s="12"/>
      <c r="G25" s="12"/>
      <c r="H25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5" t="str">
        <f>IF(Tabela8J567891011121314151617181920[[#This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6" t="str">
        <f>IF(Tabela8J567891011121314151617181920[[#This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7" t="str">
        <f>IF(Tabela8J567891011121314151617181920[[#This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8" t="str">
        <f>IF(Tabela8J567891011121314151617181920[[#This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9" t="str">
        <f>IF(Tabela8J567891011121314151617181920[[#This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0" t="str">
        <f>IF(Tabela8J567891011121314151617181920[[#This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1" t="str">
        <f>IF(Tabela8J567891011121314151617181920[[#This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2" t="str">
        <f>IF(Tabela8J567891011121314151617181920[[#This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3" t="str">
        <f>IF(Tabela8J567891011121314151617181920[[#This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4" t="str">
        <f>IF(Tabela8J567891011121314151617181920[[#This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5" t="str">
        <f>IF(Tabela8J567891011121314151617181920[[#This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6" t="str">
        <f>IF(Tabela8J567891011121314151617181920[[#This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7" t="str">
        <f>IF(Tabela8J567891011121314151617181920[[#This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8" t="str">
        <f>IF(Tabela8J567891011121314151617181920[[#This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9" t="str">
        <f>IF(Tabela8J567891011121314151617181920[[#This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0" t="str">
        <f>IF(Tabela8J567891011121314151617181920[[#This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1" t="str">
        <f>IF(Tabela8J567891011121314151617181920[[#This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2" t="str">
        <f>IF(Tabela8J567891011121314151617181920[[#This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3" t="str">
        <f>IF(Tabela8J567891011121314151617181920[[#This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4" t="str">
        <f>IF(Tabela8J567891011121314151617181920[[#This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5" t="str">
        <f>IF(Tabela8J567891011121314151617181920[[#This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6" t="str">
        <f>IF(Tabela8J567891011121314151617181920[[#This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SUBTOTAL(103,Tabela8J567891011121314151617181920[NOME])</f>
        <v>19</v>
      </c>
    </row>
  </sheetData>
  <sheetProtection sheet="1" sort="0" autoFilter="0"/>
  <conditionalFormatting sqref="K6:L46">
    <cfRule type="containsText" dxfId="497" priority="1" operator="containsText" text="Não confirmado">
      <formula>NOT(ISERROR(SEARCH("Não confirmado",K6)))</formula>
    </cfRule>
    <cfRule type="containsText" dxfId="49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00000000-0002-0000-0E00-000000000000}">
      <formula1>"Confirmado, Não confirmado"</formula1>
    </dataValidation>
    <dataValidation type="list" allowBlank="1" showInputMessage="1" showErrorMessage="1" sqref="M6:M44" xr:uid="{00000000-0002-0000-0E00-000001000000}">
      <formula1>"Sim"</formula1>
    </dataValidation>
    <dataValidation type="list" allowBlank="1" showInputMessage="1" showErrorMessage="1" sqref="F6:F46" xr:uid="{00000000-0002-0000-0E00-000002000000}">
      <formula1>"UNIMED, PARTICULAR, FUSEX, AMOR SAÚDE, SUS, CORTESIA"</formula1>
    </dataValidation>
    <dataValidation type="list" allowBlank="1" showInputMessage="1" showErrorMessage="1" sqref="L6:L46" xr:uid="{00000000-0002-0000-0E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10"/>
  <dimension ref="A1:AD47"/>
  <sheetViews>
    <sheetView showGridLines="0" showRowColHeaders="0" zoomScale="80" zoomScaleNormal="80" workbookViewId="0">
      <pane xSplit="2" ySplit="5" topLeftCell="C6" activePane="bottomRight" state="frozen"/>
      <selection pane="bottomRight" activeCell="C7" sqref="C7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3">
        <v>21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45006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6" s="13"/>
      <c r="K6" s="12"/>
      <c r="L6" s="12"/>
      <c r="M6" s="12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27</v>
      </c>
      <c r="D9" s="12"/>
      <c r="E9" s="12"/>
      <c r="F9" s="12"/>
      <c r="G9" s="12"/>
      <c r="H9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9" s="13"/>
      <c r="K9" s="12"/>
      <c r="L9" s="12"/>
      <c r="M9" s="12"/>
    </row>
    <row r="10" spans="1:30">
      <c r="B10" s="8">
        <v>0.375</v>
      </c>
      <c r="C10" s="12" t="s">
        <v>27</v>
      </c>
      <c r="D10" s="12"/>
      <c r="E10" s="12"/>
      <c r="F10" s="12"/>
      <c r="G10" s="12"/>
      <c r="H10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0" s="13"/>
      <c r="K10" s="12"/>
      <c r="L10" s="12"/>
      <c r="M10" s="12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1" s="13"/>
      <c r="K11" s="12"/>
      <c r="L11" s="12"/>
      <c r="M11" s="12"/>
    </row>
    <row r="12" spans="1:30">
      <c r="B12" s="8">
        <v>0.39583333333333298</v>
      </c>
      <c r="C12" s="33" t="s">
        <v>27</v>
      </c>
      <c r="D12" s="12"/>
      <c r="E12" s="12"/>
      <c r="F12" s="12"/>
      <c r="G12" s="12"/>
      <c r="H12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2" s="13"/>
      <c r="K12" s="12"/>
      <c r="L12" s="12"/>
      <c r="M12" s="12"/>
    </row>
    <row r="13" spans="1:30">
      <c r="B13" s="9">
        <v>0.40625</v>
      </c>
      <c r="C13" s="33" t="s">
        <v>27</v>
      </c>
      <c r="D13" s="12"/>
      <c r="E13" s="12"/>
      <c r="F13" s="12"/>
      <c r="G13" s="12"/>
      <c r="H13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3" s="13"/>
      <c r="K13" s="12"/>
      <c r="L13" s="12"/>
      <c r="M13" s="12"/>
    </row>
    <row r="14" spans="1:30">
      <c r="B14" s="8">
        <v>0.41666666666666702</v>
      </c>
      <c r="C14" s="33" t="s">
        <v>27</v>
      </c>
      <c r="D14" s="12"/>
      <c r="E14" s="12"/>
      <c r="F14" s="12"/>
      <c r="G14" s="12"/>
      <c r="H14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4" s="13"/>
      <c r="K14" s="12"/>
      <c r="L14" s="12"/>
      <c r="M14" s="12"/>
    </row>
    <row r="15" spans="1:30">
      <c r="B15" s="9">
        <v>0.42708333333333298</v>
      </c>
      <c r="C15" s="33" t="s">
        <v>27</v>
      </c>
      <c r="D15" s="12"/>
      <c r="E15" s="12"/>
      <c r="F15" s="12"/>
      <c r="G15" s="12"/>
      <c r="H15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5" s="13"/>
      <c r="K15" s="12"/>
      <c r="L15" s="12"/>
      <c r="M15" s="12"/>
    </row>
    <row r="16" spans="1:30">
      <c r="B16" s="8">
        <v>0.4375</v>
      </c>
      <c r="C16" s="33" t="s">
        <v>27</v>
      </c>
      <c r="D16" s="12"/>
      <c r="E16" s="12"/>
      <c r="F16" s="12"/>
      <c r="G16" s="12"/>
      <c r="H16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8" s="13"/>
      <c r="K18" s="12"/>
      <c r="L18" s="12"/>
      <c r="M18" s="12"/>
    </row>
    <row r="19" spans="2:13">
      <c r="B19" s="9">
        <v>0.46875</v>
      </c>
      <c r="C19" s="12" t="s">
        <v>27</v>
      </c>
      <c r="D19" s="12"/>
      <c r="E19" s="12"/>
      <c r="F19" s="12"/>
      <c r="G19" s="12"/>
      <c r="H19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27</v>
      </c>
      <c r="D20" s="12"/>
      <c r="E20" s="12"/>
      <c r="F20" s="12"/>
      <c r="G20" s="12"/>
      <c r="H20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27</v>
      </c>
      <c r="D21" s="12"/>
      <c r="E21" s="12"/>
      <c r="F21" s="12"/>
      <c r="G21" s="12"/>
      <c r="H21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1" s="13"/>
      <c r="K21" s="12"/>
      <c r="L21" s="12"/>
      <c r="M21" s="12"/>
    </row>
    <row r="22" spans="2:13">
      <c r="B22" s="8">
        <v>0.5</v>
      </c>
      <c r="C22" s="12" t="s">
        <v>27</v>
      </c>
      <c r="D22" s="12"/>
      <c r="E22" s="12"/>
      <c r="F22" s="12"/>
      <c r="G22" s="12"/>
      <c r="H22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27</v>
      </c>
      <c r="D23" s="12"/>
      <c r="E23" s="12"/>
      <c r="F23" s="12"/>
      <c r="G23" s="12"/>
      <c r="H23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3" s="13"/>
      <c r="K23" s="12"/>
      <c r="L23" s="12"/>
      <c r="M23" s="12"/>
    </row>
    <row r="24" spans="2:13">
      <c r="B24" s="8">
        <v>0.52083333333333304</v>
      </c>
      <c r="C24" s="12" t="s">
        <v>27</v>
      </c>
      <c r="D24" s="12"/>
      <c r="E24" s="12"/>
      <c r="F24" s="12"/>
      <c r="G24" s="12"/>
      <c r="H24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4" s="13"/>
      <c r="K24" s="12"/>
      <c r="L24" s="12"/>
      <c r="M24" s="12"/>
    </row>
    <row r="25" spans="2:13">
      <c r="B25" s="9">
        <v>0.53125</v>
      </c>
      <c r="C25" s="12" t="s">
        <v>27</v>
      </c>
      <c r="D25" s="12"/>
      <c r="E25" s="12"/>
      <c r="F25" s="12"/>
      <c r="G25" s="12"/>
      <c r="H25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5" s="13"/>
      <c r="K25" s="12"/>
      <c r="L25" s="12"/>
      <c r="M25" s="12"/>
    </row>
    <row r="26" spans="2:13">
      <c r="B26" s="8">
        <v>0.54166666666666696</v>
      </c>
      <c r="C26" s="12" t="s">
        <v>27</v>
      </c>
      <c r="D26" s="12"/>
      <c r="E26" s="12"/>
      <c r="F26" s="12"/>
      <c r="G26" s="12"/>
      <c r="H26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6" s="13"/>
      <c r="K26" s="12"/>
      <c r="L26" s="12"/>
      <c r="M26" s="12"/>
    </row>
    <row r="27" spans="2:13">
      <c r="B27" s="9">
        <v>0.55208333333333304</v>
      </c>
      <c r="C27" s="12" t="s">
        <v>27</v>
      </c>
      <c r="D27" s="12"/>
      <c r="E27" s="12"/>
      <c r="F27" s="12"/>
      <c r="G27" s="12"/>
      <c r="H27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7" s="13"/>
      <c r="K27" s="12"/>
      <c r="L27" s="12"/>
      <c r="M27" s="12"/>
    </row>
    <row r="28" spans="2:13">
      <c r="B28" s="8">
        <v>0.5625</v>
      </c>
      <c r="C28" s="12" t="s">
        <v>27</v>
      </c>
      <c r="D28" s="12"/>
      <c r="E28" s="12"/>
      <c r="F28" s="12"/>
      <c r="G28" s="12"/>
      <c r="H28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8" s="13"/>
      <c r="K28" s="12"/>
      <c r="L28" s="12"/>
      <c r="M28" s="12"/>
    </row>
    <row r="29" spans="2:13">
      <c r="B29" s="9">
        <v>0.57291666666666696</v>
      </c>
      <c r="C29" s="12" t="s">
        <v>27</v>
      </c>
      <c r="D29" s="12"/>
      <c r="E29" s="12"/>
      <c r="F29" s="12"/>
      <c r="G29" s="12"/>
      <c r="H29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9" s="13"/>
      <c r="K29" s="12"/>
      <c r="L29" s="12"/>
      <c r="M29" s="12"/>
    </row>
    <row r="30" spans="2:13">
      <c r="B30" s="8">
        <v>0.58333333333333304</v>
      </c>
      <c r="C30" s="12" t="s">
        <v>27</v>
      </c>
      <c r="D30" s="12"/>
      <c r="E30" s="12"/>
      <c r="F30" s="12"/>
      <c r="G30" s="12"/>
      <c r="H30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0" s="13"/>
      <c r="K30" s="12"/>
      <c r="L30" s="12"/>
      <c r="M30" s="12"/>
    </row>
    <row r="31" spans="2:13">
      <c r="B31" s="9">
        <v>0.59375</v>
      </c>
      <c r="C31" s="12" t="s">
        <v>27</v>
      </c>
      <c r="D31" s="12"/>
      <c r="E31" s="12"/>
      <c r="F31" s="12"/>
      <c r="G31" s="12"/>
      <c r="H31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1" s="13"/>
      <c r="K31" s="12"/>
      <c r="L31" s="12"/>
      <c r="M31" s="12"/>
    </row>
    <row r="32" spans="2:13">
      <c r="B32" s="8">
        <v>0.60416666666666696</v>
      </c>
      <c r="C32" s="12" t="s">
        <v>27</v>
      </c>
      <c r="D32" s="12"/>
      <c r="E32" s="12"/>
      <c r="F32" s="12"/>
      <c r="G32" s="12"/>
      <c r="H32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2" s="13"/>
      <c r="K32" s="12"/>
      <c r="L32" s="12"/>
      <c r="M32" s="12"/>
    </row>
    <row r="33" spans="2:13">
      <c r="B33" s="9">
        <v>0.61458333333333304</v>
      </c>
      <c r="C33" s="12" t="s">
        <v>27</v>
      </c>
      <c r="D33" s="12"/>
      <c r="E33" s="12"/>
      <c r="F33" s="12"/>
      <c r="G33" s="12"/>
      <c r="H33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3" s="13"/>
      <c r="K33" s="12"/>
      <c r="L33" s="12"/>
      <c r="M33" s="12"/>
    </row>
    <row r="34" spans="2:13">
      <c r="B34" s="8">
        <v>0.625</v>
      </c>
      <c r="C34" s="12" t="s">
        <v>27</v>
      </c>
      <c r="D34" s="12"/>
      <c r="E34" s="12"/>
      <c r="F34" s="12"/>
      <c r="G34" s="12"/>
      <c r="H34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4" s="13"/>
      <c r="K34" s="12"/>
      <c r="L34" s="12"/>
      <c r="M34" s="12"/>
    </row>
    <row r="35" spans="2:13">
      <c r="B35" s="9">
        <v>0.63541666666666696</v>
      </c>
      <c r="C35" s="12" t="s">
        <v>27</v>
      </c>
      <c r="D35" s="12"/>
      <c r="E35" s="12"/>
      <c r="F35" s="12"/>
      <c r="G35" s="12"/>
      <c r="H35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5" s="13"/>
      <c r="K35" s="12"/>
      <c r="L35" s="12"/>
      <c r="M35" s="12"/>
    </row>
    <row r="36" spans="2:13">
      <c r="B36" s="8">
        <v>0.64583333333333404</v>
      </c>
      <c r="C36" s="12" t="s">
        <v>27</v>
      </c>
      <c r="D36" s="12"/>
      <c r="E36" s="12"/>
      <c r="F36" s="12"/>
      <c r="G36" s="12"/>
      <c r="H36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6" s="13"/>
      <c r="K36" s="12"/>
      <c r="L36" s="12"/>
      <c r="M36" s="12"/>
    </row>
    <row r="37" spans="2:13">
      <c r="B37" s="9">
        <v>0.65625</v>
      </c>
      <c r="C37" s="12" t="s">
        <v>27</v>
      </c>
      <c r="D37" s="12"/>
      <c r="E37" s="12"/>
      <c r="F37" s="12"/>
      <c r="G37" s="12"/>
      <c r="H37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7" s="13"/>
      <c r="K37" s="12"/>
      <c r="L37" s="12"/>
      <c r="M37" s="12"/>
    </row>
    <row r="38" spans="2:13">
      <c r="B38" s="8">
        <v>0.66666666666666696</v>
      </c>
      <c r="C38" s="12" t="s">
        <v>27</v>
      </c>
      <c r="D38" s="12"/>
      <c r="E38" s="12"/>
      <c r="F38" s="12"/>
      <c r="G38" s="12"/>
      <c r="H38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8" s="13"/>
      <c r="K38" s="12"/>
      <c r="L38" s="12"/>
      <c r="M38" s="12"/>
    </row>
    <row r="39" spans="2:13">
      <c r="B39" s="9">
        <v>0.67708333333333404</v>
      </c>
      <c r="C39" s="12" t="s">
        <v>27</v>
      </c>
      <c r="D39" s="12"/>
      <c r="E39" s="12"/>
      <c r="F39" s="12"/>
      <c r="G39" s="12"/>
      <c r="H39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9" s="13"/>
      <c r="K39" s="12"/>
      <c r="L39" s="12"/>
      <c r="M39" s="12"/>
    </row>
    <row r="40" spans="2:13">
      <c r="B40" s="8">
        <v>0.6875</v>
      </c>
      <c r="C40" s="12" t="s">
        <v>27</v>
      </c>
      <c r="D40" s="12"/>
      <c r="E40" s="12"/>
      <c r="F40" s="12"/>
      <c r="G40" s="12"/>
      <c r="H40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40" s="13"/>
      <c r="K40" s="12"/>
      <c r="L40" s="12"/>
      <c r="M40" s="12"/>
    </row>
    <row r="41" spans="2:13">
      <c r="B41" s="9">
        <v>0.69791666666666696</v>
      </c>
      <c r="C41" s="12" t="s">
        <v>27</v>
      </c>
      <c r="D41" s="12"/>
      <c r="E41" s="12"/>
      <c r="F41" s="12"/>
      <c r="G41" s="12"/>
      <c r="H41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41" s="13"/>
      <c r="K41" s="12"/>
      <c r="L41" s="12"/>
      <c r="M41" s="12"/>
    </row>
    <row r="42" spans="2:13">
      <c r="B42" s="8">
        <v>0.70833333333333404</v>
      </c>
      <c r="C42" s="12" t="s">
        <v>27</v>
      </c>
      <c r="D42" s="12"/>
      <c r="E42" s="12"/>
      <c r="F42" s="12"/>
      <c r="G42" s="12"/>
      <c r="H42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42" s="13"/>
      <c r="K42" s="12"/>
      <c r="L42" s="12"/>
      <c r="M42" s="12"/>
    </row>
    <row r="43" spans="2:13">
      <c r="B43" s="9">
        <v>0.71875</v>
      </c>
      <c r="C43" s="12" t="s">
        <v>27</v>
      </c>
      <c r="D43" s="12"/>
      <c r="E43" s="12"/>
      <c r="F43" s="12"/>
      <c r="G43" s="12"/>
      <c r="H43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43" s="13"/>
      <c r="K43" s="12"/>
      <c r="L43" s="12"/>
      <c r="M43" s="12"/>
    </row>
    <row r="44" spans="2:13">
      <c r="B44" s="8">
        <v>0.72916666666666696</v>
      </c>
      <c r="C44" s="12" t="s">
        <v>27</v>
      </c>
      <c r="D44" s="12"/>
      <c r="E44" s="12"/>
      <c r="F44" s="12"/>
      <c r="G44" s="12"/>
      <c r="H44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44" s="13"/>
      <c r="K44" s="12"/>
      <c r="L44" s="12"/>
      <c r="M44" s="12"/>
    </row>
    <row r="45" spans="2:13">
      <c r="B45" s="9">
        <v>0.73958333333333404</v>
      </c>
      <c r="C45" s="12" t="s">
        <v>27</v>
      </c>
      <c r="D45" s="12"/>
      <c r="E45" s="12"/>
      <c r="F45" s="12"/>
      <c r="G45" s="12"/>
      <c r="H45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45" s="13"/>
      <c r="K45" s="12"/>
      <c r="L45" s="12"/>
      <c r="M45" s="12"/>
    </row>
    <row r="46" spans="2:13">
      <c r="B46" s="8">
        <v>0.75</v>
      </c>
      <c r="C46" s="12" t="s">
        <v>27</v>
      </c>
      <c r="D46" s="12"/>
      <c r="E46" s="12"/>
      <c r="F46" s="12"/>
      <c r="G46" s="12"/>
      <c r="H46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46" s="13"/>
      <c r="K46" s="12"/>
      <c r="L46" s="12"/>
      <c r="M46" s="12"/>
    </row>
    <row r="47" spans="2:13">
      <c r="C47">
        <f>SUBTOTAL(103,Tabela8J567891011121314151617181936[NOME])</f>
        <v>40</v>
      </c>
    </row>
  </sheetData>
  <sheetProtection sheet="1" sort="0" autoFilter="0"/>
  <conditionalFormatting sqref="K6:L46">
    <cfRule type="containsText" dxfId="482" priority="1" operator="containsText" text="Não confirmado">
      <formula>NOT(ISERROR(SEARCH("Não confirmado",K6)))</formula>
    </cfRule>
    <cfRule type="containsText" dxfId="48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00000000-0002-0000-0F00-000000000000}">
      <formula1>"Confirmado, Não confirmado"</formula1>
    </dataValidation>
    <dataValidation type="list" allowBlank="1" showInputMessage="1" showErrorMessage="1" sqref="M6:M44" xr:uid="{00000000-0002-0000-0F00-000001000000}">
      <formula1>"Sim"</formula1>
    </dataValidation>
    <dataValidation type="list" allowBlank="1" showInputMessage="1" showErrorMessage="1" sqref="F6:F46" xr:uid="{00000000-0002-0000-0F00-000002000000}">
      <formula1>"UNIMED, PARTICULAR, FUSEX, AMOR SAÚDE, SUS, CORTESIA"</formula1>
    </dataValidation>
    <dataValidation type="list" allowBlank="1" showInputMessage="1" showErrorMessage="1" sqref="L6:L46" xr:uid="{00000000-0002-0000-0F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11"/>
  <dimension ref="A1:AD47"/>
  <sheetViews>
    <sheetView showGridLines="0" showRowColHeaders="0" zoomScale="80" zoomScaleNormal="80" workbookViewId="0">
      <pane xSplit="2" ySplit="5" topLeftCell="C6" activePane="bottomRight" state="frozen"/>
      <selection pane="bottomRight" activeCell="C7" sqref="C7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3">
        <v>22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45007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Preços'!E22,IF(AND(Tabela8J5678[[#This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6" t="str">
        <f>IF(Tabela8J5678[[#This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Preços'!E23,IF(AND(Tabela8J5678[[#This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7" t="str">
        <f>IF(Tabela8J5678[[#This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Preços'!E24,IF(AND(Tabela8J5678[[#This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8" t="str">
        <f>IF(Tabela8J5678[[#This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27</v>
      </c>
      <c r="D9" s="12"/>
      <c r="E9" s="12"/>
      <c r="F9" s="12"/>
      <c r="G9" s="12"/>
      <c r="H9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Preços'!E25,IF(AND(Tabela8J5678[[#This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9" t="str">
        <f>IF(Tabela8J5678[[#This Row],[EXAME]]&lt;&gt;"","Dra. Joizeanne","")</f>
        <v/>
      </c>
      <c r="J9" s="13"/>
      <c r="K9" s="12"/>
      <c r="L9" s="12"/>
      <c r="M9" s="12"/>
    </row>
    <row r="10" spans="1:30" ht="16.5">
      <c r="B10" s="8">
        <v>0.375</v>
      </c>
      <c r="C10" s="47" t="s">
        <v>27</v>
      </c>
      <c r="D10" s="12"/>
      <c r="E10" s="12"/>
      <c r="F10" s="12"/>
      <c r="G10" s="12"/>
      <c r="H10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Preços'!E26,IF(AND(Tabela8J5678[[#This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0" t="str">
        <f>IF(Tabela8J5678[[#This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Preços'!E27,IF(AND(Tabela8J5678[[#This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1" t="str">
        <f>IF(Tabela8J5678[[#This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27</v>
      </c>
      <c r="D12" s="12"/>
      <c r="E12" s="12"/>
      <c r="F12" s="12"/>
      <c r="G12" s="12"/>
      <c r="H12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Preços'!E28,IF(AND(Tabela8J5678[[#This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2" t="str">
        <f>IF(Tabela8J5678[[#This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 t="s">
        <v>27</v>
      </c>
      <c r="D13" s="12"/>
      <c r="E13" s="12"/>
      <c r="F13" s="12"/>
      <c r="G13" s="12"/>
      <c r="H13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Preços'!E29,IF(AND(Tabela8J5678[[#This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3" t="str">
        <f>IF(Tabela8J5678[[#This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 t="s">
        <v>27</v>
      </c>
      <c r="D14" s="12"/>
      <c r="E14" s="12"/>
      <c r="F14" s="12"/>
      <c r="G14" s="12"/>
      <c r="H14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Preços'!E30,IF(AND(Tabela8J5678[[#This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4" t="str">
        <f>IF(Tabela8J5678[[#This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 t="s">
        <v>27</v>
      </c>
      <c r="D15" s="12"/>
      <c r="E15" s="12"/>
      <c r="F15" s="12"/>
      <c r="G15" s="12"/>
      <c r="H15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Preços'!E31,IF(AND(Tabela8J5678[[#This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5" t="str">
        <f>IF(Tabela8J5678[[#This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 t="s">
        <v>27</v>
      </c>
      <c r="D16" s="12"/>
      <c r="E16" s="12"/>
      <c r="F16" s="12"/>
      <c r="G16" s="12"/>
      <c r="H16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Preços'!E32,IF(AND(Tabela8J5678[[#This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6" t="str">
        <f>IF(Tabela8J5678[[#This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Preços'!E33,IF(AND(Tabela8J5678[[#This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7" t="str">
        <f>IF(Tabela8J5678[[#This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Preços'!E34,IF(AND(Tabela8J5678[[#This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8" t="str">
        <f>IF(Tabela8J5678[[#This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 t="s">
        <v>27</v>
      </c>
      <c r="D19" s="12"/>
      <c r="E19" s="12"/>
      <c r="F19" s="12"/>
      <c r="G19" s="12"/>
      <c r="H19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Preços'!E35,IF(AND(Tabela8J5678[[#This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9" t="str">
        <f>IF(Tabela8J5678[[#This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27</v>
      </c>
      <c r="D20" s="12"/>
      <c r="E20" s="12"/>
      <c r="F20" s="12"/>
      <c r="G20" s="12"/>
      <c r="H20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Preços'!E36,IF(AND(Tabela8J5678[[#This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0" t="str">
        <f>IF(Tabela8J5678[[#This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27</v>
      </c>
      <c r="D21" s="12"/>
      <c r="E21" s="12"/>
      <c r="F21" s="12"/>
      <c r="G21" s="12"/>
      <c r="H21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Preços'!E37,IF(AND(Tabela8J5678[[#This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1" t="str">
        <f>IF(Tabela8J5678[[#This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 t="s">
        <v>27</v>
      </c>
      <c r="D22" s="12"/>
      <c r="E22" s="12"/>
      <c r="F22" s="12"/>
      <c r="G22" s="12"/>
      <c r="H22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Preços'!E38,IF(AND(Tabela8J5678[[#This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2" t="str">
        <f>IF(Tabela8J5678[[#This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27</v>
      </c>
      <c r="D23" s="12"/>
      <c r="E23" s="12"/>
      <c r="F23" s="12"/>
      <c r="G23" s="12"/>
      <c r="H23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Preços'!E39,IF(AND(Tabela8J5678[[#This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3" t="str">
        <f>IF(Tabela8J5678[[#This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 t="s">
        <v>27</v>
      </c>
      <c r="D24" s="12"/>
      <c r="E24" s="12"/>
      <c r="F24" s="12"/>
      <c r="G24" s="12"/>
      <c r="H24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Preços'!E40,IF(AND(Tabela8J5678[[#This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4" t="str">
        <f>IF(Tabela8J5678[[#This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 t="s">
        <v>27</v>
      </c>
      <c r="D25" s="12"/>
      <c r="E25" s="12"/>
      <c r="F25" s="12"/>
      <c r="G25" s="12"/>
      <c r="H25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Preços'!E41,IF(AND(Tabela8J5678[[#This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5" t="str">
        <f>IF(Tabela8J5678[[#This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 t="s">
        <v>27</v>
      </c>
      <c r="D26" s="12"/>
      <c r="E26" s="12"/>
      <c r="F26" s="12"/>
      <c r="G26" s="12"/>
      <c r="H26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Preços'!E42,IF(AND(Tabela8J5678[[#This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6" t="str">
        <f>IF(Tabela8J5678[[#This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 t="s">
        <v>27</v>
      </c>
      <c r="D27" s="12"/>
      <c r="E27" s="12"/>
      <c r="F27" s="12"/>
      <c r="G27" s="12"/>
      <c r="H27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Preços'!E43,IF(AND(Tabela8J5678[[#This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7" t="str">
        <f>IF(Tabela8J5678[[#This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 t="s">
        <v>27</v>
      </c>
      <c r="D28" s="12"/>
      <c r="E28" s="12"/>
      <c r="F28" s="12"/>
      <c r="G28" s="12"/>
      <c r="H28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Preços'!E44,IF(AND(Tabela8J5678[[#This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8" t="str">
        <f>IF(Tabela8J5678[[#This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 t="s">
        <v>27</v>
      </c>
      <c r="D29" s="12"/>
      <c r="E29" s="12"/>
      <c r="F29" s="12"/>
      <c r="G29" s="12"/>
      <c r="H29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Preços'!E45,IF(AND(Tabela8J5678[[#This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9" t="str">
        <f>IF(Tabela8J5678[[#This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 t="s">
        <v>27</v>
      </c>
      <c r="D30" s="12"/>
      <c r="E30" s="12"/>
      <c r="F30" s="12"/>
      <c r="G30" s="12"/>
      <c r="H30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Preços'!E46,IF(AND(Tabela8J5678[[#This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0" t="str">
        <f>IF(Tabela8J5678[[#This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 t="s">
        <v>27</v>
      </c>
      <c r="D31" s="12"/>
      <c r="E31" s="12"/>
      <c r="F31" s="12"/>
      <c r="G31" s="12"/>
      <c r="H31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Preços'!E47,IF(AND(Tabela8J5678[[#This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1" t="str">
        <f>IF(Tabela8J5678[[#This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 t="s">
        <v>27</v>
      </c>
      <c r="D32" s="12"/>
      <c r="E32" s="12"/>
      <c r="F32" s="12"/>
      <c r="G32" s="12"/>
      <c r="H32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Preços'!E48,IF(AND(Tabela8J5678[[#This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2" t="str">
        <f>IF(Tabela8J5678[[#This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 t="s">
        <v>27</v>
      </c>
      <c r="D33" s="12"/>
      <c r="E33" s="12"/>
      <c r="F33" s="12"/>
      <c r="G33" s="12"/>
      <c r="H33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Preços'!E49,IF(AND(Tabela8J5678[[#This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3" t="str">
        <f>IF(Tabela8J5678[[#This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 t="s">
        <v>27</v>
      </c>
      <c r="D34" s="12"/>
      <c r="E34" s="12"/>
      <c r="F34" s="12"/>
      <c r="G34" s="12"/>
      <c r="H34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Preços'!E50,IF(AND(Tabela8J5678[[#This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4" t="str">
        <f>IF(Tabela8J5678[[#This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 t="s">
        <v>27</v>
      </c>
      <c r="D35" s="12"/>
      <c r="E35" s="12"/>
      <c r="F35" s="12"/>
      <c r="G35" s="12"/>
      <c r="H35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Preços'!E51,IF(AND(Tabela8J5678[[#This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5" t="str">
        <f>IF(Tabela8J5678[[#This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 t="s">
        <v>27</v>
      </c>
      <c r="D36" s="12"/>
      <c r="E36" s="12"/>
      <c r="F36" s="12"/>
      <c r="G36" s="12"/>
      <c r="H36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Preços'!E52,IF(AND(Tabela8J5678[[#This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6" t="str">
        <f>IF(Tabela8J5678[[#This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 t="s">
        <v>27</v>
      </c>
      <c r="D37" s="12"/>
      <c r="E37" s="12"/>
      <c r="F37" s="12"/>
      <c r="G37" s="12"/>
      <c r="H37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Preços'!E53,IF(AND(Tabela8J5678[[#This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7" t="str">
        <f>IF(Tabela8J5678[[#This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 t="s">
        <v>27</v>
      </c>
      <c r="D38" s="12"/>
      <c r="E38" s="12"/>
      <c r="F38" s="12"/>
      <c r="G38" s="12"/>
      <c r="H38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Preços'!E54,IF(AND(Tabela8J5678[[#This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8" t="str">
        <f>IF(Tabela8J5678[[#This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 t="s">
        <v>27</v>
      </c>
      <c r="D39" s="12"/>
      <c r="E39" s="12"/>
      <c r="F39" s="12"/>
      <c r="G39" s="12"/>
      <c r="H39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Preços'!E55,IF(AND(Tabela8J5678[[#This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9" t="str">
        <f>IF(Tabela8J5678[[#This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 t="s">
        <v>27</v>
      </c>
      <c r="D40" s="12"/>
      <c r="E40" s="12"/>
      <c r="F40" s="12"/>
      <c r="G40" s="12"/>
      <c r="H40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Preços'!E56,IF(AND(Tabela8J5678[[#This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0" t="str">
        <f>IF(Tabela8J5678[[#This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 t="s">
        <v>27</v>
      </c>
      <c r="D41" s="12"/>
      <c r="E41" s="12"/>
      <c r="F41" s="12"/>
      <c r="G41" s="12"/>
      <c r="H41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Preços'!E57,IF(AND(Tabela8J5678[[#This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1" t="str">
        <f>IF(Tabela8J5678[[#This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 t="s">
        <v>27</v>
      </c>
      <c r="D42" s="12"/>
      <c r="E42" s="12"/>
      <c r="F42" s="12"/>
      <c r="G42" s="12"/>
      <c r="H42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Preços'!E58,IF(AND(Tabela8J5678[[#This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2" t="str">
        <f>IF(Tabela8J5678[[#This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 t="s">
        <v>27</v>
      </c>
      <c r="D43" s="12"/>
      <c r="E43" s="12"/>
      <c r="F43" s="12"/>
      <c r="G43" s="12"/>
      <c r="H43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Preços'!E59,IF(AND(Tabela8J5678[[#This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3" t="str">
        <f>IF(Tabela8J5678[[#This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 t="s">
        <v>27</v>
      </c>
      <c r="D44" s="12"/>
      <c r="E44" s="12"/>
      <c r="F44" s="12"/>
      <c r="G44" s="12"/>
      <c r="H44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Preços'!E60,IF(AND(Tabela8J5678[[#This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4" t="str">
        <f>IF(Tabela8J5678[[#This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 t="s">
        <v>27</v>
      </c>
      <c r="D45" s="12"/>
      <c r="E45" s="12"/>
      <c r="F45" s="12"/>
      <c r="G45" s="12"/>
      <c r="H45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Preços'!E61,IF(AND(Tabela8J5678[[#This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5" t="str">
        <f>IF(Tabela8J5678[[#This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 t="s">
        <v>27</v>
      </c>
      <c r="D46" s="12"/>
      <c r="E46" s="12"/>
      <c r="F46" s="12"/>
      <c r="G46" s="12"/>
      <c r="H46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Preços'!E62,IF(AND(Tabela8J5678[[#This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6" t="str">
        <f>IF(Tabela8J5678[[#This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SUBTOTAL(103,Tabela8J5678[NOME])</f>
        <v>40</v>
      </c>
    </row>
  </sheetData>
  <sheetProtection sheet="1" sort="0" autoFilter="0"/>
  <conditionalFormatting sqref="K6:L46">
    <cfRule type="containsText" dxfId="467" priority="1" operator="containsText" text="Não confirmado">
      <formula>NOT(ISERROR(SEARCH("Não confirmado",K6)))</formula>
    </cfRule>
    <cfRule type="containsText" dxfId="46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00000000-0002-0000-1000-000000000000}">
      <formula1>"Confirmado, Não confirmado"</formula1>
    </dataValidation>
    <dataValidation type="list" allowBlank="1" showInputMessage="1" showErrorMessage="1" sqref="M6:M44" xr:uid="{00000000-0002-0000-1000-000001000000}">
      <formula1>"Sim"</formula1>
    </dataValidation>
    <dataValidation type="list" allowBlank="1" showInputMessage="1" showErrorMessage="1" sqref="F6:F46" xr:uid="{00000000-0002-0000-1000-000002000000}">
      <formula1>"UNIMED, PARTICULAR, FUSEX, AMOR SAÚDE, SUS, CORTESIA"</formula1>
    </dataValidation>
    <dataValidation type="list" allowBlank="1" showInputMessage="1" showErrorMessage="1" sqref="L6:L46" xr:uid="{00000000-0002-0000-10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12"/>
  <dimension ref="A1:AD47"/>
  <sheetViews>
    <sheetView showGridLines="0" showRowColHeaders="0" zoomScale="80" zoomScaleNormal="80" workbookViewId="0">
      <pane xSplit="2" ySplit="5" topLeftCell="C6" activePane="bottomRight" state="frozen"/>
      <selection pane="bottomRight" activeCell="C7" sqref="C7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3">
        <v>23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45008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Preços'!E22,IF(AND(Tabela8J56789[[#This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6" t="str">
        <f>IF(Tabela8J56789[[#This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Preços'!E23,IF(AND(Tabela8J56789[[#This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7" t="str">
        <f>IF(Tabela8J56789[[#This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Preços'!E24,IF(AND(Tabela8J56789[[#This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8" t="str">
        <f>IF(Tabela8J56789[[#This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27</v>
      </c>
      <c r="D9" s="12"/>
      <c r="E9" s="12"/>
      <c r="F9" s="12"/>
      <c r="G9" s="12"/>
      <c r="H9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Preços'!E25,IF(AND(Tabela8J56789[[#This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9" t="str">
        <f>IF(Tabela8J56789[[#This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 t="s">
        <v>27</v>
      </c>
      <c r="D10" s="12"/>
      <c r="E10" s="12"/>
      <c r="F10" s="12"/>
      <c r="G10" s="12"/>
      <c r="H10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Preços'!E26,IF(AND(Tabela8J56789[[#This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0" t="str">
        <f>IF(Tabela8J56789[[#This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Preços'!E27,IF(AND(Tabela8J56789[[#This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1" t="str">
        <f>IF(Tabela8J56789[[#This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27</v>
      </c>
      <c r="D12" s="12"/>
      <c r="E12" s="12"/>
      <c r="F12" s="12"/>
      <c r="G12" s="12"/>
      <c r="H12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Preços'!E28,IF(AND(Tabela8J56789[[#This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2" t="str">
        <f>IF(Tabela8J56789[[#This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 t="s">
        <v>27</v>
      </c>
      <c r="D13" s="12"/>
      <c r="E13" s="12"/>
      <c r="F13" s="12"/>
      <c r="G13" s="12"/>
      <c r="H13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Preços'!E29,IF(AND(Tabela8J56789[[#This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3" t="str">
        <f>IF(Tabela8J56789[[#This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 t="s">
        <v>27</v>
      </c>
      <c r="D14" s="12"/>
      <c r="E14" s="12"/>
      <c r="F14" s="12"/>
      <c r="G14" s="12"/>
      <c r="H14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Preços'!E30,IF(AND(Tabela8J56789[[#This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4" t="str">
        <f>IF(Tabela8J56789[[#This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 t="s">
        <v>27</v>
      </c>
      <c r="D15" s="12"/>
      <c r="E15" s="12"/>
      <c r="F15" s="12"/>
      <c r="G15" s="12"/>
      <c r="H15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Preços'!E31,IF(AND(Tabela8J56789[[#This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5" t="str">
        <f>IF(Tabela8J56789[[#This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 t="s">
        <v>27</v>
      </c>
      <c r="D16" s="12"/>
      <c r="E16" s="12"/>
      <c r="F16" s="12"/>
      <c r="G16" s="12"/>
      <c r="H16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Preços'!E32,IF(AND(Tabela8J56789[[#This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6" t="str">
        <f>IF(Tabela8J56789[[#This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Preços'!E33,IF(AND(Tabela8J56789[[#This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7" t="str">
        <f>IF(Tabela8J56789[[#This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Preços'!E34,IF(AND(Tabela8J56789[[#This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8" t="str">
        <f>IF(Tabela8J56789[[#This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 t="s">
        <v>27</v>
      </c>
      <c r="D19" s="12"/>
      <c r="E19" s="12"/>
      <c r="F19" s="12"/>
      <c r="G19" s="12"/>
      <c r="H19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Preços'!E35,IF(AND(Tabela8J56789[[#This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9" t="str">
        <f>IF(Tabela8J56789[[#This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27</v>
      </c>
      <c r="D20" s="12"/>
      <c r="E20" s="12"/>
      <c r="F20" s="12"/>
      <c r="G20" s="12"/>
      <c r="H20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Preços'!E36,IF(AND(Tabela8J56789[[#This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0" t="str">
        <f>IF(Tabela8J56789[[#This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27</v>
      </c>
      <c r="D21" s="12"/>
      <c r="E21" s="12"/>
      <c r="F21" s="12"/>
      <c r="G21" s="12"/>
      <c r="H21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Preços'!E37,IF(AND(Tabela8J56789[[#This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1" t="str">
        <f>IF(Tabela8J56789[[#This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 t="s">
        <v>27</v>
      </c>
      <c r="D22" s="12"/>
      <c r="E22" s="12"/>
      <c r="F22" s="12"/>
      <c r="G22" s="12"/>
      <c r="H22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Preços'!E38,IF(AND(Tabela8J56789[[#This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2" t="str">
        <f>IF(Tabela8J56789[[#This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27</v>
      </c>
      <c r="D23" s="12"/>
      <c r="E23" s="12"/>
      <c r="F23" s="12"/>
      <c r="G23" s="12"/>
      <c r="H23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Preços'!E39,IF(AND(Tabela8J56789[[#This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3" t="str">
        <f>IF(Tabela8J56789[[#This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 t="s">
        <v>27</v>
      </c>
      <c r="D24" s="12"/>
      <c r="E24" s="12"/>
      <c r="F24" s="12"/>
      <c r="G24" s="12"/>
      <c r="H24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Preços'!E40,IF(AND(Tabela8J56789[[#This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4" t="str">
        <f>IF(Tabela8J56789[[#This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 t="s">
        <v>27</v>
      </c>
      <c r="D25" s="12"/>
      <c r="E25" s="12"/>
      <c r="F25" s="12"/>
      <c r="G25" s="12"/>
      <c r="H25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Preços'!E41,IF(AND(Tabela8J56789[[#This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5" t="str">
        <f>IF(Tabela8J56789[[#This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 t="s">
        <v>27</v>
      </c>
      <c r="D26" s="12"/>
      <c r="E26" s="12"/>
      <c r="F26" s="12"/>
      <c r="G26" s="12"/>
      <c r="H26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Preços'!E42,IF(AND(Tabela8J56789[[#This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6" t="str">
        <f>IF(Tabela8J56789[[#This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 t="s">
        <v>27</v>
      </c>
      <c r="D27" s="12"/>
      <c r="E27" s="12"/>
      <c r="F27" s="12"/>
      <c r="G27" s="12"/>
      <c r="H27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Preços'!E43,IF(AND(Tabela8J56789[[#This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7" t="str">
        <f>IF(Tabela8J56789[[#This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 t="s">
        <v>27</v>
      </c>
      <c r="D28" s="12"/>
      <c r="E28" s="12"/>
      <c r="F28" s="12"/>
      <c r="G28" s="12"/>
      <c r="H28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Preços'!E44,IF(AND(Tabela8J56789[[#This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8" t="str">
        <f>IF(Tabela8J56789[[#This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 t="s">
        <v>27</v>
      </c>
      <c r="D29" s="12"/>
      <c r="E29" s="12"/>
      <c r="F29" s="12"/>
      <c r="G29" s="12"/>
      <c r="H29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Preços'!E45,IF(AND(Tabela8J56789[[#This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9" t="str">
        <f>IF(Tabela8J56789[[#This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 t="s">
        <v>27</v>
      </c>
      <c r="D30" s="12"/>
      <c r="E30" s="12"/>
      <c r="F30" s="12"/>
      <c r="G30" s="12"/>
      <c r="H30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Preços'!E46,IF(AND(Tabela8J56789[[#This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0" t="str">
        <f>IF(Tabela8J56789[[#This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 t="s">
        <v>27</v>
      </c>
      <c r="D31" s="12"/>
      <c r="E31" s="12"/>
      <c r="F31" s="12"/>
      <c r="G31" s="12"/>
      <c r="H31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Preços'!E47,IF(AND(Tabela8J56789[[#This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1" t="str">
        <f>IF(Tabela8J56789[[#This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 t="s">
        <v>27</v>
      </c>
      <c r="D32" s="12"/>
      <c r="E32" s="12"/>
      <c r="F32" s="12"/>
      <c r="G32" s="12"/>
      <c r="H32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Preços'!E48,IF(AND(Tabela8J56789[[#This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2" t="str">
        <f>IF(Tabela8J56789[[#This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 t="s">
        <v>27</v>
      </c>
      <c r="D33" s="12"/>
      <c r="E33" s="12"/>
      <c r="F33" s="12"/>
      <c r="G33" s="12"/>
      <c r="H33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Preços'!E49,IF(AND(Tabela8J56789[[#This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3" t="str">
        <f>IF(Tabela8J56789[[#This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 t="s">
        <v>27</v>
      </c>
      <c r="D34" s="12"/>
      <c r="E34" s="12"/>
      <c r="F34" s="12"/>
      <c r="G34" s="12"/>
      <c r="H34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Preços'!E50,IF(AND(Tabela8J56789[[#This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4" t="str">
        <f>IF(Tabela8J56789[[#This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 t="s">
        <v>27</v>
      </c>
      <c r="D35" s="12"/>
      <c r="E35" s="12"/>
      <c r="F35" s="12"/>
      <c r="G35" s="12"/>
      <c r="H35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Preços'!E51,IF(AND(Tabela8J56789[[#This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5" t="str">
        <f>IF(Tabela8J56789[[#This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 t="s">
        <v>27</v>
      </c>
      <c r="D36" s="12"/>
      <c r="E36" s="12"/>
      <c r="F36" s="12"/>
      <c r="G36" s="12"/>
      <c r="H36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Preços'!E52,IF(AND(Tabela8J56789[[#This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6" t="str">
        <f>IF(Tabela8J56789[[#This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 t="s">
        <v>27</v>
      </c>
      <c r="D37" s="12"/>
      <c r="E37" s="12"/>
      <c r="F37" s="12"/>
      <c r="G37" s="12"/>
      <c r="H37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Preços'!E53,IF(AND(Tabela8J56789[[#This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7" t="str">
        <f>IF(Tabela8J56789[[#This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 t="s">
        <v>27</v>
      </c>
      <c r="D38" s="12"/>
      <c r="E38" s="12"/>
      <c r="F38" s="12"/>
      <c r="G38" s="12"/>
      <c r="H38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Preços'!E54,IF(AND(Tabela8J56789[[#This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8" t="str">
        <f>IF(Tabela8J56789[[#This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 t="s">
        <v>27</v>
      </c>
      <c r="D39" s="12"/>
      <c r="E39" s="12"/>
      <c r="F39" s="12"/>
      <c r="G39" s="12"/>
      <c r="H39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Preços'!E55,IF(AND(Tabela8J56789[[#This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9" t="str">
        <f>IF(Tabela8J56789[[#This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 t="s">
        <v>27</v>
      </c>
      <c r="D40" s="12"/>
      <c r="E40" s="12"/>
      <c r="F40" s="12"/>
      <c r="G40" s="12"/>
      <c r="H40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Preços'!E56,IF(AND(Tabela8J56789[[#This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0" t="str">
        <f>IF(Tabela8J56789[[#This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 t="s">
        <v>27</v>
      </c>
      <c r="D41" s="12"/>
      <c r="E41" s="12"/>
      <c r="F41" s="12"/>
      <c r="G41" s="12"/>
      <c r="H41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Preços'!E57,IF(AND(Tabela8J56789[[#This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1" t="str">
        <f>IF(Tabela8J56789[[#This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 t="s">
        <v>27</v>
      </c>
      <c r="D42" s="12"/>
      <c r="E42" s="12"/>
      <c r="F42" s="12"/>
      <c r="G42" s="12"/>
      <c r="H42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Preços'!E58,IF(AND(Tabela8J56789[[#This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2" t="str">
        <f>IF(Tabela8J56789[[#This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 t="s">
        <v>27</v>
      </c>
      <c r="D43" s="12"/>
      <c r="E43" s="12"/>
      <c r="F43" s="12"/>
      <c r="G43" s="12"/>
      <c r="H43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Preços'!E59,IF(AND(Tabela8J56789[[#This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3" t="str">
        <f>IF(Tabela8J56789[[#This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 t="s">
        <v>27</v>
      </c>
      <c r="D44" s="12"/>
      <c r="E44" s="12"/>
      <c r="F44" s="12"/>
      <c r="G44" s="12"/>
      <c r="H44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Preços'!E60,IF(AND(Tabela8J56789[[#This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4" t="str">
        <f>IF(Tabela8J56789[[#This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 t="s">
        <v>27</v>
      </c>
      <c r="D45" s="12"/>
      <c r="E45" s="12"/>
      <c r="F45" s="12"/>
      <c r="G45" s="12"/>
      <c r="H45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Preços'!E61,IF(AND(Tabela8J56789[[#This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5" t="str">
        <f>IF(Tabela8J56789[[#This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 t="s">
        <v>27</v>
      </c>
      <c r="D46" s="12"/>
      <c r="E46" s="12"/>
      <c r="F46" s="12"/>
      <c r="G46" s="12"/>
      <c r="H46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Preços'!E62,IF(AND(Tabela8J56789[[#This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6" t="str">
        <f>IF(Tabela8J56789[[#This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SUBTOTAL(103,Tabela8J56789[NOME])</f>
        <v>40</v>
      </c>
    </row>
  </sheetData>
  <sheetProtection sheet="1" sort="0" autoFilter="0"/>
  <conditionalFormatting sqref="K6:L46">
    <cfRule type="containsText" dxfId="452" priority="1" operator="containsText" text="Não confirmado">
      <formula>NOT(ISERROR(SEARCH("Não confirmado",K6)))</formula>
    </cfRule>
    <cfRule type="containsText" dxfId="45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1100-000000000000}">
      <formula1>"UNIMED, PARTICULAR, FUSEX, AMOR SAÚDE, SUS, CORTESIA"</formula1>
    </dataValidation>
    <dataValidation type="list" allowBlank="1" showInputMessage="1" showErrorMessage="1" sqref="M6:M44" xr:uid="{00000000-0002-0000-1100-000001000000}">
      <formula1>"Sim"</formula1>
    </dataValidation>
    <dataValidation type="list" allowBlank="1" showInputMessage="1" showErrorMessage="1" sqref="K6:K46" xr:uid="{00000000-0002-0000-1100-000002000000}">
      <formula1>"Confirmado, Não confirmado"</formula1>
    </dataValidation>
    <dataValidation type="list" allowBlank="1" showInputMessage="1" showErrorMessage="1" sqref="L6:L46" xr:uid="{00000000-0002-0000-11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13"/>
  <dimension ref="A1:AD47"/>
  <sheetViews>
    <sheetView showGridLines="0" showRowColHeaders="0" zoomScale="80" zoomScaleNormal="80" workbookViewId="0">
      <pane xSplit="2" ySplit="5" topLeftCell="C6" activePane="bottomRight" state="frozen"/>
      <selection pane="bottomRight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3">
        <v>24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45009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Preços'!E22,IF(AND(Tabela8J5678910[[#This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6" s="13"/>
      <c r="K6" s="12"/>
      <c r="L6" s="12"/>
      <c r="M6" s="12"/>
    </row>
    <row r="7" spans="1:30" ht="16.5">
      <c r="B7" s="9">
        <v>0.34375</v>
      </c>
      <c r="C7" s="30" t="s">
        <v>27</v>
      </c>
      <c r="D7" s="12"/>
      <c r="E7" s="12"/>
      <c r="F7" s="12"/>
      <c r="G7" s="12"/>
      <c r="H7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Preços'!E23,IF(AND(Tabela8J5678910[[#This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Preços'!E24,IF(AND(Tabela8J5678910[[#This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27</v>
      </c>
      <c r="D9" s="12"/>
      <c r="E9" s="12"/>
      <c r="F9" s="12"/>
      <c r="G9" s="12"/>
      <c r="H9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Preços'!E25,IF(AND(Tabela8J5678910[[#This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9" s="13"/>
      <c r="K9" s="12"/>
      <c r="L9" s="12"/>
      <c r="M9" s="12"/>
    </row>
    <row r="10" spans="1:30">
      <c r="B10" s="8">
        <v>0.375</v>
      </c>
      <c r="C10" s="12" t="s">
        <v>27</v>
      </c>
      <c r="D10" s="12"/>
      <c r="E10" s="12"/>
      <c r="F10" s="12"/>
      <c r="G10" s="12"/>
      <c r="H10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Preços'!E26,IF(AND(Tabela8J5678910[[#This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10" s="13"/>
      <c r="K10" s="12"/>
      <c r="L10" s="12"/>
      <c r="M10" s="12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Preços'!E27,IF(AND(Tabela8J5678910[[#This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27</v>
      </c>
      <c r="D12" s="12"/>
      <c r="E12" s="12"/>
      <c r="F12" s="12"/>
      <c r="G12" s="12"/>
      <c r="H12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Preços'!E28,IF(AND(Tabela8J5678910[[#This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12" s="13"/>
      <c r="K12" s="12"/>
      <c r="L12" s="12"/>
      <c r="M12" s="12"/>
    </row>
    <row r="13" spans="1:30">
      <c r="B13" s="9">
        <v>0.40625</v>
      </c>
      <c r="C13" s="12" t="s">
        <v>27</v>
      </c>
      <c r="D13" s="12"/>
      <c r="E13" s="12"/>
      <c r="F13" s="12"/>
      <c r="G13" s="12"/>
      <c r="H13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Preços'!E29,IF(AND(Tabela8J5678910[[#This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13" s="13"/>
      <c r="K13" s="12"/>
      <c r="L13" s="12"/>
      <c r="M13" s="12"/>
    </row>
    <row r="14" spans="1:30">
      <c r="B14" s="8">
        <v>0.41666666666666702</v>
      </c>
      <c r="C14" s="12" t="s">
        <v>27</v>
      </c>
      <c r="D14" s="12"/>
      <c r="E14" s="12"/>
      <c r="F14" s="12"/>
      <c r="G14" s="12"/>
      <c r="H14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Preços'!E30,IF(AND(Tabela8J5678910[[#This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14" s="13"/>
      <c r="K14" s="12"/>
      <c r="L14" s="12"/>
      <c r="M14" s="12"/>
    </row>
    <row r="15" spans="1:30">
      <c r="B15" s="9">
        <v>0.42708333333333298</v>
      </c>
      <c r="C15" s="12" t="s">
        <v>27</v>
      </c>
      <c r="D15" s="12"/>
      <c r="E15" s="12"/>
      <c r="F15" s="12"/>
      <c r="G15" s="12"/>
      <c r="H15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Preços'!E31,IF(AND(Tabela8J5678910[[#This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15" s="13"/>
      <c r="K15" s="12"/>
      <c r="L15" s="12"/>
      <c r="M15" s="12"/>
    </row>
    <row r="16" spans="1:30">
      <c r="B16" s="8">
        <v>0.4375</v>
      </c>
      <c r="C16" s="12" t="s">
        <v>27</v>
      </c>
      <c r="D16" s="12"/>
      <c r="E16" s="12"/>
      <c r="F16" s="12"/>
      <c r="G16" s="12"/>
      <c r="H16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Preços'!E32,IF(AND(Tabela8J5678910[[#This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Preços'!E33,IF(AND(Tabela8J5678910[[#This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Preços'!E34,IF(AND(Tabela8J5678910[[#This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18" s="13"/>
      <c r="K18" s="12"/>
      <c r="L18" s="12"/>
      <c r="M18" s="12"/>
    </row>
    <row r="19" spans="2:13">
      <c r="B19" s="9">
        <v>0.46875</v>
      </c>
      <c r="C19" s="12" t="s">
        <v>27</v>
      </c>
      <c r="D19" s="12"/>
      <c r="E19" s="12"/>
      <c r="F19" s="12"/>
      <c r="G19" s="12"/>
      <c r="H19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Preços'!E35,IF(AND(Tabela8J5678910[[#This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27</v>
      </c>
      <c r="D20" s="12"/>
      <c r="E20" s="12"/>
      <c r="F20" s="12"/>
      <c r="G20" s="12"/>
      <c r="H20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Preços'!E36,IF(AND(Tabela8J5678910[[#This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27</v>
      </c>
      <c r="D21" s="12"/>
      <c r="E21" s="12"/>
      <c r="F21" s="12"/>
      <c r="G21" s="12"/>
      <c r="H21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Preços'!E37,IF(AND(Tabela8J5678910[[#This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21" s="13"/>
      <c r="K21" s="12"/>
      <c r="L21" s="12"/>
      <c r="M21" s="12"/>
    </row>
    <row r="22" spans="2:13">
      <c r="B22" s="8">
        <v>0.5</v>
      </c>
      <c r="C22" s="12" t="s">
        <v>27</v>
      </c>
      <c r="D22" s="12"/>
      <c r="E22" s="12"/>
      <c r="F22" s="12"/>
      <c r="G22" s="12"/>
      <c r="H22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Preços'!E38,IF(AND(Tabela8J5678910[[#This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27</v>
      </c>
      <c r="D23" s="12"/>
      <c r="E23" s="12"/>
      <c r="F23" s="12"/>
      <c r="G23" s="12"/>
      <c r="H23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Preços'!E39,IF(AND(Tabela8J5678910[[#This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23" s="13"/>
      <c r="K23" s="12"/>
      <c r="L23" s="12"/>
      <c r="M23" s="12"/>
    </row>
    <row r="24" spans="2:13">
      <c r="B24" s="8">
        <v>0.52083333333333304</v>
      </c>
      <c r="C24" s="12" t="s">
        <v>27</v>
      </c>
      <c r="D24" s="12"/>
      <c r="E24" s="12"/>
      <c r="F24" s="12"/>
      <c r="G24" s="12"/>
      <c r="H24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Preços'!E40,IF(AND(Tabela8J5678910[[#This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24" s="13"/>
      <c r="K24" s="12"/>
      <c r="L24" s="12"/>
      <c r="M24" s="12"/>
    </row>
    <row r="25" spans="2:13">
      <c r="B25" s="9">
        <v>0.53125</v>
      </c>
      <c r="C25" s="12" t="s">
        <v>27</v>
      </c>
      <c r="D25" s="12"/>
      <c r="E25" s="12"/>
      <c r="F25" s="12"/>
      <c r="G25" s="12"/>
      <c r="H25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Preços'!E41,IF(AND(Tabela8J5678910[[#This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25" s="13"/>
      <c r="K25" s="12"/>
      <c r="L25" s="12"/>
      <c r="M25" s="12"/>
    </row>
    <row r="26" spans="2:13">
      <c r="B26" s="8">
        <v>0.54166666666666696</v>
      </c>
      <c r="C26" s="12" t="s">
        <v>27</v>
      </c>
      <c r="D26" s="12"/>
      <c r="E26" s="12"/>
      <c r="F26" s="12"/>
      <c r="G26" s="12"/>
      <c r="H26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Preços'!E42,IF(AND(Tabela8J5678910[[#This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26" s="13"/>
      <c r="K26" s="12"/>
      <c r="L26" s="12"/>
      <c r="M26" s="12"/>
    </row>
    <row r="27" spans="2:13">
      <c r="B27" s="9">
        <v>0.55208333333333304</v>
      </c>
      <c r="C27" s="12" t="s">
        <v>27</v>
      </c>
      <c r="D27" s="12"/>
      <c r="E27" s="12"/>
      <c r="F27" s="12"/>
      <c r="G27" s="12"/>
      <c r="H27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Preços'!E43,IF(AND(Tabela8J5678910[[#This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27" s="13"/>
      <c r="K27" s="12"/>
      <c r="L27" s="12"/>
      <c r="M27" s="12"/>
    </row>
    <row r="28" spans="2:13">
      <c r="B28" s="8">
        <v>0.5625</v>
      </c>
      <c r="C28" s="12" t="s">
        <v>27</v>
      </c>
      <c r="D28" s="12"/>
      <c r="E28" s="12"/>
      <c r="F28" s="12"/>
      <c r="G28" s="12"/>
      <c r="H28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Preços'!E44,IF(AND(Tabela8J5678910[[#This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28" s="13"/>
      <c r="K28" s="12"/>
      <c r="L28" s="12"/>
      <c r="M28" s="12"/>
    </row>
    <row r="29" spans="2:13">
      <c r="B29" s="9">
        <v>0.57291666666666696</v>
      </c>
      <c r="C29" s="12" t="s">
        <v>27</v>
      </c>
      <c r="D29" s="12"/>
      <c r="E29" s="12"/>
      <c r="F29" s="12"/>
      <c r="G29" s="12"/>
      <c r="H29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Preços'!E45,IF(AND(Tabela8J5678910[[#This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29" s="13"/>
      <c r="K29" s="12"/>
      <c r="L29" s="12"/>
      <c r="M29" s="12"/>
    </row>
    <row r="30" spans="2:13">
      <c r="B30" s="8">
        <v>0.58333333333333304</v>
      </c>
      <c r="C30" s="12" t="s">
        <v>27</v>
      </c>
      <c r="D30" s="12"/>
      <c r="E30" s="12"/>
      <c r="F30" s="12"/>
      <c r="G30" s="12"/>
      <c r="H30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Preços'!E46,IF(AND(Tabela8J5678910[[#This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30" s="13"/>
      <c r="K30" s="12"/>
      <c r="L30" s="12"/>
      <c r="M30" s="12"/>
    </row>
    <row r="31" spans="2:13">
      <c r="B31" s="9">
        <v>0.59375</v>
      </c>
      <c r="C31" s="12" t="s">
        <v>27</v>
      </c>
      <c r="D31" s="12"/>
      <c r="E31" s="12"/>
      <c r="F31" s="12"/>
      <c r="G31" s="12"/>
      <c r="H31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Preços'!E47,IF(AND(Tabela8J5678910[[#This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31" s="13"/>
      <c r="K31" s="12"/>
      <c r="L31" s="12"/>
      <c r="M31" s="12"/>
    </row>
    <row r="32" spans="2:13">
      <c r="B32" s="8">
        <v>0.60416666666666696</v>
      </c>
      <c r="C32" s="12" t="s">
        <v>27</v>
      </c>
      <c r="D32" s="12"/>
      <c r="E32" s="12"/>
      <c r="F32" s="12"/>
      <c r="G32" s="12"/>
      <c r="H32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Preços'!E48,IF(AND(Tabela8J5678910[[#This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32" s="13"/>
      <c r="K32" s="12"/>
      <c r="L32" s="12"/>
      <c r="M32" s="12"/>
    </row>
    <row r="33" spans="2:13">
      <c r="B33" s="9">
        <v>0.61458333333333304</v>
      </c>
      <c r="C33" s="12" t="s">
        <v>27</v>
      </c>
      <c r="D33" s="12"/>
      <c r="E33" s="12"/>
      <c r="F33" s="12"/>
      <c r="G33" s="12"/>
      <c r="H33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Preços'!E49,IF(AND(Tabela8J5678910[[#This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33" s="13"/>
      <c r="K33" s="12"/>
      <c r="L33" s="12"/>
      <c r="M33" s="12"/>
    </row>
    <row r="34" spans="2:13">
      <c r="B34" s="8">
        <v>0.625</v>
      </c>
      <c r="C34" s="12" t="s">
        <v>27</v>
      </c>
      <c r="D34" s="12"/>
      <c r="E34" s="12"/>
      <c r="F34" s="12"/>
      <c r="G34" s="12"/>
      <c r="H34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Preços'!E50,IF(AND(Tabela8J5678910[[#This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34" s="13"/>
      <c r="K34" s="12"/>
      <c r="L34" s="12"/>
      <c r="M34" s="12"/>
    </row>
    <row r="35" spans="2:13">
      <c r="B35" s="9">
        <v>0.63541666666666696</v>
      </c>
      <c r="C35" s="12" t="s">
        <v>27</v>
      </c>
      <c r="D35" s="12"/>
      <c r="E35" s="12"/>
      <c r="F35" s="12"/>
      <c r="G35" s="12"/>
      <c r="H35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Preços'!E51,IF(AND(Tabela8J5678910[[#This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35" s="13"/>
      <c r="K35" s="12"/>
      <c r="L35" s="12"/>
      <c r="M35" s="12"/>
    </row>
    <row r="36" spans="2:13">
      <c r="B36" s="8">
        <v>0.64583333333333404</v>
      </c>
      <c r="C36" s="12" t="s">
        <v>27</v>
      </c>
      <c r="D36" s="12"/>
      <c r="E36" s="12"/>
      <c r="F36" s="12"/>
      <c r="G36" s="12"/>
      <c r="H36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Preços'!E52,IF(AND(Tabela8J5678910[[#This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36" s="13"/>
      <c r="K36" s="12"/>
      <c r="L36" s="12"/>
      <c r="M36" s="12"/>
    </row>
    <row r="37" spans="2:13">
      <c r="B37" s="9">
        <v>0.65625</v>
      </c>
      <c r="C37" s="12" t="s">
        <v>27</v>
      </c>
      <c r="D37" s="12"/>
      <c r="E37" s="12"/>
      <c r="F37" s="12"/>
      <c r="G37" s="12"/>
      <c r="H37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Preços'!E53,IF(AND(Tabela8J5678910[[#This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37" s="13"/>
      <c r="K37" s="12"/>
      <c r="L37" s="12"/>
      <c r="M37" s="12"/>
    </row>
    <row r="38" spans="2:13">
      <c r="B38" s="8">
        <v>0.66666666666666696</v>
      </c>
      <c r="C38" s="12" t="s">
        <v>27</v>
      </c>
      <c r="D38" s="12"/>
      <c r="E38" s="12"/>
      <c r="F38" s="12"/>
      <c r="G38" s="12"/>
      <c r="H38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Preços'!E54,IF(AND(Tabela8J5678910[[#This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38" s="13"/>
      <c r="K38" s="12"/>
      <c r="L38" s="12"/>
      <c r="M38" s="12"/>
    </row>
    <row r="39" spans="2:13">
      <c r="B39" s="9">
        <v>0.67708333333333404</v>
      </c>
      <c r="C39" s="12" t="s">
        <v>27</v>
      </c>
      <c r="D39" s="12"/>
      <c r="E39" s="12"/>
      <c r="F39" s="12"/>
      <c r="G39" s="12"/>
      <c r="H39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Preços'!E55,IF(AND(Tabela8J5678910[[#This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39" s="13"/>
      <c r="K39" s="12"/>
      <c r="L39" s="12"/>
      <c r="M39" s="12"/>
    </row>
    <row r="40" spans="2:13">
      <c r="B40" s="8">
        <v>0.6875</v>
      </c>
      <c r="C40" s="12" t="s">
        <v>27</v>
      </c>
      <c r="D40" s="12"/>
      <c r="E40" s="12"/>
      <c r="F40" s="12"/>
      <c r="G40" s="12"/>
      <c r="H40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Preços'!E56,IF(AND(Tabela8J5678910[[#This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40" s="13"/>
      <c r="K40" s="12"/>
      <c r="L40" s="12"/>
      <c r="M40" s="12"/>
    </row>
    <row r="41" spans="2:13">
      <c r="B41" s="9">
        <v>0.69791666666666696</v>
      </c>
      <c r="C41" s="12" t="s">
        <v>27</v>
      </c>
      <c r="D41" s="12"/>
      <c r="E41" s="12"/>
      <c r="F41" s="12"/>
      <c r="G41" s="12"/>
      <c r="H41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Preços'!E57,IF(AND(Tabela8J5678910[[#This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41" s="13"/>
      <c r="K41" s="12"/>
      <c r="L41" s="12"/>
      <c r="M41" s="12"/>
    </row>
    <row r="42" spans="2:13">
      <c r="B42" s="8">
        <v>0.70833333333333404</v>
      </c>
      <c r="C42" s="12" t="s">
        <v>27</v>
      </c>
      <c r="D42" s="12"/>
      <c r="E42" s="12"/>
      <c r="F42" s="12"/>
      <c r="G42" s="12"/>
      <c r="H42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Preços'!E58,IF(AND(Tabela8J5678910[[#This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42" s="13"/>
      <c r="K42" s="12"/>
      <c r="L42" s="12"/>
      <c r="M42" s="12"/>
    </row>
    <row r="43" spans="2:13">
      <c r="B43" s="9">
        <v>0.71875</v>
      </c>
      <c r="C43" s="12" t="s">
        <v>27</v>
      </c>
      <c r="D43" s="12"/>
      <c r="E43" s="12"/>
      <c r="F43" s="12"/>
      <c r="G43" s="12"/>
      <c r="H43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Preços'!E59,IF(AND(Tabela8J5678910[[#This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43" s="13"/>
      <c r="K43" s="12"/>
      <c r="L43" s="12"/>
      <c r="M43" s="12"/>
    </row>
    <row r="44" spans="2:13">
      <c r="B44" s="8">
        <v>0.72916666666666696</v>
      </c>
      <c r="C44" s="12" t="s">
        <v>27</v>
      </c>
      <c r="D44" s="12"/>
      <c r="E44" s="12"/>
      <c r="F44" s="12"/>
      <c r="G44" s="12"/>
      <c r="H44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Preços'!E60,IF(AND(Tabela8J5678910[[#This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44" s="13"/>
      <c r="K44" s="12"/>
      <c r="L44" s="12"/>
      <c r="M44" s="12"/>
    </row>
    <row r="45" spans="2:13">
      <c r="B45" s="9">
        <v>0.73958333333333404</v>
      </c>
      <c r="C45" s="12" t="s">
        <v>27</v>
      </c>
      <c r="D45" s="12"/>
      <c r="E45" s="12"/>
      <c r="F45" s="12"/>
      <c r="G45" s="12"/>
      <c r="H45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Preços'!E61,IF(AND(Tabela8J5678910[[#This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45" s="13"/>
      <c r="K45" s="12"/>
      <c r="L45" s="12"/>
      <c r="M45" s="12"/>
    </row>
    <row r="46" spans="2:13">
      <c r="B46" s="8">
        <v>0.75</v>
      </c>
      <c r="C46" s="12" t="s">
        <v>27</v>
      </c>
      <c r="D46" s="12"/>
      <c r="E46" s="12"/>
      <c r="F46" s="12"/>
      <c r="G46" s="12"/>
      <c r="H46" s="10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Preços'!E62,IF(AND(Tabela8J5678910[[#This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J46" s="13"/>
      <c r="K46" s="12"/>
      <c r="L46" s="12"/>
      <c r="M46" s="12"/>
    </row>
    <row r="47" spans="2:13">
      <c r="C47">
        <f>SUBTOTAL(103,Tabela8J5678910[NOME])</f>
        <v>40</v>
      </c>
    </row>
  </sheetData>
  <sheetProtection sheet="1" sort="0" autoFilter="0"/>
  <conditionalFormatting sqref="K6:L46">
    <cfRule type="containsText" dxfId="437" priority="1" operator="containsText" text="Não confirmado">
      <formula>NOT(ISERROR(SEARCH("Não confirmado",K6)))</formula>
    </cfRule>
    <cfRule type="containsText" dxfId="43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00000000-0002-0000-1200-000000000000}">
      <formula1>"Confirmado, Não confirmado"</formula1>
    </dataValidation>
    <dataValidation type="list" allowBlank="1" showInputMessage="1" showErrorMessage="1" sqref="M6:M44" xr:uid="{00000000-0002-0000-1200-000001000000}">
      <formula1>"Sim"</formula1>
    </dataValidation>
    <dataValidation type="list" allowBlank="1" showInputMessage="1" showErrorMessage="1" sqref="F6:F46" xr:uid="{00000000-0002-0000-1200-000002000000}">
      <formula1>"UNIMED, PARTICULAR, FUSEX, AMOR SAÚDE, SUS, CORTESIA"</formula1>
    </dataValidation>
    <dataValidation type="list" allowBlank="1" showInputMessage="1" showErrorMessage="1" sqref="L6:L46" xr:uid="{00000000-0002-0000-12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AD47"/>
  <sheetViews>
    <sheetView showGridLines="0" showRowColHeaders="0" zoomScale="80" zoomScaleNormal="80" workbookViewId="0">
      <pane xSplit="2" ySplit="5" topLeftCell="C11" activePane="bottomRight" state="frozen"/>
      <selection pane="bottomRight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style="12" customWidth="1"/>
    <col min="11" max="12" width="19.140625" style="12" customWidth="1"/>
    <col min="13" max="13" width="19.85546875" style="12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5">
        <v>3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44988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>
      <c r="J4"/>
      <c r="K4"/>
      <c r="L4"/>
      <c r="M4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Preços'!E22,IF(AND(Tabela8J14383940[[#This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6" t="str">
        <f>IF(Tabela8J14383940[[#This Row],[EXAME]]&lt;&gt;"","Dra. Joizeanne","")</f>
        <v/>
      </c>
      <c r="J6" s="13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Preços'!E23,IF(AND(Tabela8J14383940[[#This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7" t="str">
        <f>IF(Tabela8J14383940[[#This Row],[EXAME]]&lt;&gt;"","Dra. Joizeanne","")</f>
        <v/>
      </c>
      <c r="J7" s="13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Preços'!E24,IF(AND(Tabela8J14383940[[#This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8" t="str">
        <f>IF(Tabela8J14383940[[#This Row],[EXAME]]&lt;&gt;"","Dra. Joizeanne","")</f>
        <v/>
      </c>
      <c r="J8" s="13"/>
    </row>
    <row r="9" spans="1:30">
      <c r="B9" s="9">
        <v>0.36458333333333298</v>
      </c>
      <c r="C9" s="12" t="s">
        <v>27</v>
      </c>
      <c r="D9" s="12"/>
      <c r="E9" s="12"/>
      <c r="F9" s="12"/>
      <c r="G9" s="12"/>
      <c r="H9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Preços'!E25,IF(AND(Tabela8J14383940[[#This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9" t="str">
        <f>IF(Tabela8J14383940[[#This Row],[EXAME]]&lt;&gt;"","Dra. Joizeanne","")</f>
        <v/>
      </c>
      <c r="J9" s="13"/>
    </row>
    <row r="10" spans="1:30">
      <c r="B10" s="8">
        <v>0.375</v>
      </c>
      <c r="C10" s="12" t="s">
        <v>27</v>
      </c>
      <c r="D10" s="12"/>
      <c r="E10" s="12"/>
      <c r="F10" s="12"/>
      <c r="G10" s="12"/>
      <c r="H10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Preços'!E26,IF(AND(Tabela8J14383940[[#This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0" t="str">
        <f>IF(Tabela8J14383940[[#This Row],[EXAME]]&lt;&gt;"","Dra. Joizeanne","")</f>
        <v/>
      </c>
      <c r="J10" s="13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Preços'!E27,IF(AND(Tabela8J14383940[[#This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1" t="str">
        <f>IF(Tabela8J14383940[[#This Row],[EXAME]]&lt;&gt;"","Dra. Joizeanne","")</f>
        <v/>
      </c>
      <c r="J11" s="13"/>
    </row>
    <row r="12" spans="1:30">
      <c r="B12" s="8">
        <v>0.39583333333333298</v>
      </c>
      <c r="C12" s="12" t="s">
        <v>27</v>
      </c>
      <c r="D12" s="12"/>
      <c r="E12" s="12"/>
      <c r="F12" s="12"/>
      <c r="G12" s="12"/>
      <c r="H12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Preços'!E28,IF(AND(Tabela8J14383940[[#This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2" t="str">
        <f>IF(Tabela8J14383940[[#This Row],[EXAME]]&lt;&gt;"","Dra. Joizeanne","")</f>
        <v/>
      </c>
      <c r="J12" s="13"/>
    </row>
    <row r="13" spans="1:30">
      <c r="B13" s="9">
        <v>0.40625</v>
      </c>
      <c r="C13" s="12" t="s">
        <v>27</v>
      </c>
      <c r="D13" s="12"/>
      <c r="E13" s="12"/>
      <c r="F13" s="12"/>
      <c r="G13" s="12"/>
      <c r="H13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Preços'!E29,IF(AND(Tabela8J14383940[[#This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3" t="str">
        <f>IF(Tabela8J14383940[[#This Row],[EXAME]]&lt;&gt;"","Dra. Joizeanne","")</f>
        <v/>
      </c>
      <c r="J13" s="13"/>
    </row>
    <row r="14" spans="1:30">
      <c r="B14" s="8">
        <v>0.41666666666666702</v>
      </c>
      <c r="C14" s="12" t="s">
        <v>27</v>
      </c>
      <c r="D14" s="12"/>
      <c r="E14" s="12"/>
      <c r="F14" s="12"/>
      <c r="G14" s="12"/>
      <c r="H14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Preços'!E30,IF(AND(Tabela8J14383940[[#This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4" t="str">
        <f>IF(Tabela8J14383940[[#This Row],[EXAME]]&lt;&gt;"","Dra. Joizeanne","")</f>
        <v/>
      </c>
      <c r="J14" s="13"/>
    </row>
    <row r="15" spans="1:30">
      <c r="B15" s="9">
        <v>0.42708333333333298</v>
      </c>
      <c r="C15" s="12" t="s">
        <v>27</v>
      </c>
      <c r="D15" s="12"/>
      <c r="E15" s="12"/>
      <c r="F15" s="12"/>
      <c r="G15" s="12"/>
      <c r="H15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Preços'!E31,IF(AND(Tabela8J14383940[[#This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5" t="str">
        <f>IF(Tabela8J14383940[[#This Row],[EXAME]]&lt;&gt;"","Dra. Joizeanne","")</f>
        <v/>
      </c>
      <c r="J15" s="13"/>
    </row>
    <row r="16" spans="1:30">
      <c r="B16" s="8">
        <v>0.4375</v>
      </c>
      <c r="C16" s="12" t="s">
        <v>27</v>
      </c>
      <c r="D16" s="12"/>
      <c r="E16" s="12"/>
      <c r="F16" s="12"/>
      <c r="G16" s="12"/>
      <c r="H16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Preços'!E32,IF(AND(Tabela8J14383940[[#This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6" t="str">
        <f>IF(Tabela8J14383940[[#This Row],[EXAME]]&lt;&gt;"","Dra. Joizeanne","")</f>
        <v/>
      </c>
      <c r="J16" s="13"/>
    </row>
    <row r="17" spans="2:10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Preços'!E33,IF(AND(Tabela8J14383940[[#This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7" t="str">
        <f>IF(Tabela8J14383940[[#This Row],[EXAME]]&lt;&gt;"","Dra. Joizeanne","")</f>
        <v/>
      </c>
      <c r="J17" s="13"/>
    </row>
    <row r="18" spans="2:10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Preços'!E34,IF(AND(Tabela8J14383940[[#This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8" t="str">
        <f>IF(Tabela8J14383940[[#This Row],[EXAME]]&lt;&gt;"","Dra. Joizeanne","")</f>
        <v/>
      </c>
      <c r="J18" s="13"/>
    </row>
    <row r="19" spans="2:10">
      <c r="B19" s="9">
        <v>0.46875</v>
      </c>
      <c r="C19" s="12" t="s">
        <v>27</v>
      </c>
      <c r="D19" s="12"/>
      <c r="E19" s="12"/>
      <c r="F19" s="12"/>
      <c r="G19" s="12"/>
      <c r="H19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Preços'!E35,IF(AND(Tabela8J14383940[[#This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9" t="str">
        <f>IF(Tabela8J14383940[[#This Row],[EXAME]]&lt;&gt;"","Dra. Joizeanne","")</f>
        <v/>
      </c>
      <c r="J19" s="13"/>
    </row>
    <row r="20" spans="2:10">
      <c r="B20" s="8">
        <v>0.47916666666666702</v>
      </c>
      <c r="C20" s="12" t="s">
        <v>27</v>
      </c>
      <c r="D20" s="12"/>
      <c r="E20" s="12"/>
      <c r="F20" s="12"/>
      <c r="G20" s="12"/>
      <c r="H20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Preços'!E36,IF(AND(Tabela8J14383940[[#This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0" t="str">
        <f>IF(Tabela8J14383940[[#This Row],[EXAME]]&lt;&gt;"","Dra. Joizeanne","")</f>
        <v/>
      </c>
      <c r="J20" s="13"/>
    </row>
    <row r="21" spans="2:10">
      <c r="B21" s="9">
        <v>0.48958333333333298</v>
      </c>
      <c r="C21" s="12" t="s">
        <v>27</v>
      </c>
      <c r="D21" s="12"/>
      <c r="E21" s="12"/>
      <c r="F21" s="12"/>
      <c r="G21" s="12"/>
      <c r="H21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Preços'!E37,IF(AND(Tabela8J14383940[[#This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1" t="str">
        <f>IF(Tabela8J14383940[[#This Row],[EXAME]]&lt;&gt;"","Dra. Joizeanne","")</f>
        <v/>
      </c>
      <c r="J21" s="13"/>
    </row>
    <row r="22" spans="2:10">
      <c r="B22" s="8">
        <v>0.5</v>
      </c>
      <c r="C22" s="12" t="s">
        <v>27</v>
      </c>
      <c r="D22" s="12"/>
      <c r="E22" s="12"/>
      <c r="F22" s="12"/>
      <c r="G22" s="12"/>
      <c r="H22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Preços'!E38,IF(AND(Tabela8J14383940[[#This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2" t="str">
        <f>IF(Tabela8J14383940[[#This Row],[EXAME]]&lt;&gt;"","Dra. Joizeanne","")</f>
        <v/>
      </c>
      <c r="J22" s="13"/>
    </row>
    <row r="23" spans="2:10">
      <c r="B23" s="9">
        <v>0.51041666666666696</v>
      </c>
      <c r="C23" s="12" t="s">
        <v>27</v>
      </c>
      <c r="D23" s="12"/>
      <c r="E23" s="12"/>
      <c r="F23" s="12"/>
      <c r="G23" s="12"/>
      <c r="H23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Preços'!E39,IF(AND(Tabela8J14383940[[#This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3" t="str">
        <f>IF(Tabela8J14383940[[#This Row],[EXAME]]&lt;&gt;"","Dra. Joizeanne","")</f>
        <v/>
      </c>
      <c r="J23" s="13"/>
    </row>
    <row r="24" spans="2:10">
      <c r="B24" s="8">
        <v>0.52083333333333304</v>
      </c>
      <c r="C24" s="12" t="s">
        <v>27</v>
      </c>
      <c r="D24" s="12"/>
      <c r="E24" s="12"/>
      <c r="F24" s="12"/>
      <c r="G24" s="12"/>
      <c r="H24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Preços'!E40,IF(AND(Tabela8J14383940[[#This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4" t="str">
        <f>IF(Tabela8J14383940[[#This Row],[EXAME]]&lt;&gt;"","Dra. Joizeanne","")</f>
        <v/>
      </c>
      <c r="J24" s="13"/>
    </row>
    <row r="25" spans="2:10">
      <c r="B25" s="9">
        <v>0.53125</v>
      </c>
      <c r="C25" s="12" t="s">
        <v>27</v>
      </c>
      <c r="D25" s="12"/>
      <c r="E25" s="12"/>
      <c r="F25" s="12"/>
      <c r="G25" s="12"/>
      <c r="H25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Preços'!E41,IF(AND(Tabela8J14383940[[#This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5" t="str">
        <f>IF(Tabela8J14383940[[#This Row],[EXAME]]&lt;&gt;"","Dra. Joizeanne","")</f>
        <v/>
      </c>
      <c r="J25" s="13"/>
    </row>
    <row r="26" spans="2:10">
      <c r="B26" s="8">
        <v>0.54166666666666696</v>
      </c>
      <c r="C26" s="12" t="s">
        <v>27</v>
      </c>
      <c r="D26" s="12"/>
      <c r="E26" s="12"/>
      <c r="F26" s="12"/>
      <c r="G26" s="12"/>
      <c r="H26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Preços'!E42,IF(AND(Tabela8J14383940[[#This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6" t="str">
        <f>IF(Tabela8J14383940[[#This Row],[EXAME]]&lt;&gt;"","Dra. Joizeanne","")</f>
        <v/>
      </c>
      <c r="J26" s="13"/>
    </row>
    <row r="27" spans="2:10">
      <c r="B27" s="9">
        <v>0.55208333333333304</v>
      </c>
      <c r="C27" s="12" t="s">
        <v>27</v>
      </c>
      <c r="D27" s="12"/>
      <c r="E27" s="12"/>
      <c r="F27" s="12"/>
      <c r="G27" s="12"/>
      <c r="H27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Preços'!E43,IF(AND(Tabela8J14383940[[#This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7" t="str">
        <f>IF(Tabela8J14383940[[#This Row],[EXAME]]&lt;&gt;"","Dra. Joizeanne","")</f>
        <v/>
      </c>
      <c r="J27" s="13"/>
    </row>
    <row r="28" spans="2:10">
      <c r="B28" s="8">
        <v>0.5625</v>
      </c>
      <c r="C28" s="12" t="s">
        <v>27</v>
      </c>
      <c r="D28" s="12"/>
      <c r="E28" s="12"/>
      <c r="F28" s="12"/>
      <c r="G28" s="12"/>
      <c r="H28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Preços'!E44,IF(AND(Tabela8J14383940[[#This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8" t="str">
        <f>IF(Tabela8J14383940[[#This Row],[EXAME]]&lt;&gt;"","Dra. Joizeanne","")</f>
        <v/>
      </c>
      <c r="J28" s="13"/>
    </row>
    <row r="29" spans="2:10">
      <c r="B29" s="9">
        <v>0.57291666666666696</v>
      </c>
      <c r="C29" s="12" t="s">
        <v>27</v>
      </c>
      <c r="D29" s="12"/>
      <c r="E29" s="12"/>
      <c r="F29" s="12"/>
      <c r="G29" s="12"/>
      <c r="H29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Preços'!E45,IF(AND(Tabela8J14383940[[#This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9" t="str">
        <f>IF(Tabela8J14383940[[#This Row],[EXAME]]&lt;&gt;"","Dra. Joizeanne","")</f>
        <v/>
      </c>
      <c r="J29" s="13"/>
    </row>
    <row r="30" spans="2:10">
      <c r="B30" s="8">
        <v>0.58333333333333304</v>
      </c>
      <c r="C30" s="12" t="s">
        <v>27</v>
      </c>
      <c r="D30" s="12"/>
      <c r="E30" s="12"/>
      <c r="F30" s="12"/>
      <c r="G30" s="12"/>
      <c r="H30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Preços'!E46,IF(AND(Tabela8J14383940[[#This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0" t="str">
        <f>IF(Tabela8J14383940[[#This Row],[EXAME]]&lt;&gt;"","Dra. Joizeanne","")</f>
        <v/>
      </c>
      <c r="J30" s="13"/>
    </row>
    <row r="31" spans="2:10">
      <c r="B31" s="9">
        <v>0.59375</v>
      </c>
      <c r="C31" s="12" t="s">
        <v>27</v>
      </c>
      <c r="D31" s="12"/>
      <c r="E31" s="12"/>
      <c r="F31" s="12"/>
      <c r="G31" s="12"/>
      <c r="H31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Preços'!E47,IF(AND(Tabela8J14383940[[#This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1" t="str">
        <f>IF(Tabela8J14383940[[#This Row],[EXAME]]&lt;&gt;"","Dra. Joizeanne","")</f>
        <v/>
      </c>
      <c r="J31" s="13"/>
    </row>
    <row r="32" spans="2:10">
      <c r="B32" s="8">
        <v>0.60416666666666696</v>
      </c>
      <c r="C32" s="12" t="s">
        <v>27</v>
      </c>
      <c r="D32" s="12"/>
      <c r="E32" s="12"/>
      <c r="F32" s="12"/>
      <c r="G32" s="12"/>
      <c r="H32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Preços'!E48,IF(AND(Tabela8J14383940[[#This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2" t="str">
        <f>IF(Tabela8J14383940[[#This Row],[EXAME]]&lt;&gt;"","Dra. Joizeanne","")</f>
        <v/>
      </c>
      <c r="J32" s="13"/>
    </row>
    <row r="33" spans="2:13">
      <c r="B33" s="9">
        <v>0.61458333333333304</v>
      </c>
      <c r="C33" s="12" t="s">
        <v>27</v>
      </c>
      <c r="D33" s="12"/>
      <c r="E33" s="12"/>
      <c r="F33" s="12"/>
      <c r="G33" s="12"/>
      <c r="H33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Preços'!E49,IF(AND(Tabela8J14383940[[#This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3" t="str">
        <f>IF(Tabela8J14383940[[#This Row],[EXAME]]&lt;&gt;"","Dra. Joizeanne","")</f>
        <v/>
      </c>
      <c r="J33" s="13"/>
    </row>
    <row r="34" spans="2:13">
      <c r="B34" s="8">
        <v>0.625</v>
      </c>
      <c r="C34" s="12" t="s">
        <v>27</v>
      </c>
      <c r="D34" s="12"/>
      <c r="E34" s="12"/>
      <c r="F34" s="12"/>
      <c r="G34" s="12"/>
      <c r="H34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Preços'!E50,IF(AND(Tabela8J14383940[[#This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4" t="str">
        <f>IF(Tabela8J14383940[[#This Row],[EXAME]]&lt;&gt;"","Dra. Joizeanne","")</f>
        <v/>
      </c>
      <c r="J34" s="13"/>
    </row>
    <row r="35" spans="2:13">
      <c r="B35" s="9">
        <v>0.63541666666666696</v>
      </c>
      <c r="C35" s="12" t="s">
        <v>27</v>
      </c>
      <c r="D35" s="12"/>
      <c r="E35" s="12"/>
      <c r="F35" s="12"/>
      <c r="G35" s="12"/>
      <c r="H35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Preços'!E51,IF(AND(Tabela8J14383940[[#This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5" t="str">
        <f>IF(Tabela8J14383940[[#This Row],[EXAME]]&lt;&gt;"","Dra. Joizeanne","")</f>
        <v/>
      </c>
      <c r="J35" s="13"/>
    </row>
    <row r="36" spans="2:13">
      <c r="B36" s="8">
        <v>0.64583333333333404</v>
      </c>
      <c r="C36" s="12" t="s">
        <v>27</v>
      </c>
      <c r="D36" s="12"/>
      <c r="E36" s="12"/>
      <c r="F36" s="12"/>
      <c r="G36" s="12"/>
      <c r="H36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Preços'!E52,IF(AND(Tabela8J14383940[[#This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6" t="str">
        <f>IF(Tabela8J14383940[[#This Row],[EXAME]]&lt;&gt;"","Dra. Joizeanne","")</f>
        <v/>
      </c>
      <c r="J36" s="13"/>
    </row>
    <row r="37" spans="2:13">
      <c r="B37" s="9">
        <v>0.65625</v>
      </c>
      <c r="C37" s="12" t="s">
        <v>27</v>
      </c>
      <c r="D37" s="12"/>
      <c r="E37" s="12"/>
      <c r="F37" s="12"/>
      <c r="G37" s="12"/>
      <c r="H37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Preços'!E53,IF(AND(Tabela8J14383940[[#This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7" t="str">
        <f>IF(Tabela8J14383940[[#This Row],[EXAME]]&lt;&gt;"","Dra. Joizeanne","")</f>
        <v/>
      </c>
      <c r="J37" s="13"/>
    </row>
    <row r="38" spans="2:13">
      <c r="B38" s="8">
        <v>0.66666666666666696</v>
      </c>
      <c r="C38" s="12" t="s">
        <v>27</v>
      </c>
      <c r="D38" s="12"/>
      <c r="E38" s="12"/>
      <c r="F38" s="12"/>
      <c r="G38" s="12"/>
      <c r="H38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Preços'!E54,IF(AND(Tabela8J14383940[[#This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8" t="str">
        <f>IF(Tabela8J14383940[[#This Row],[EXAME]]&lt;&gt;"","Dra. Joizeanne","")</f>
        <v/>
      </c>
      <c r="J38" s="13"/>
    </row>
    <row r="39" spans="2:13">
      <c r="B39" s="9">
        <v>0.67708333333333404</v>
      </c>
      <c r="C39" s="12" t="s">
        <v>27</v>
      </c>
      <c r="D39" s="12"/>
      <c r="E39" s="12"/>
      <c r="F39" s="12"/>
      <c r="G39" s="12"/>
      <c r="H39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Preços'!E55,IF(AND(Tabela8J14383940[[#This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9" t="str">
        <f>IF(Tabela8J14383940[[#This Row],[EXAME]]&lt;&gt;"","Dra. Joizeanne","")</f>
        <v/>
      </c>
      <c r="J39" s="13"/>
    </row>
    <row r="40" spans="2:13">
      <c r="B40" s="8">
        <v>0.6875</v>
      </c>
      <c r="C40" s="12" t="s">
        <v>27</v>
      </c>
      <c r="D40" s="12"/>
      <c r="E40" s="12"/>
      <c r="F40" s="12"/>
      <c r="G40" s="12"/>
      <c r="H40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Preços'!E56,IF(AND(Tabela8J14383940[[#This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0" t="str">
        <f>IF(Tabela8J14383940[[#This Row],[EXAME]]&lt;&gt;"","Dra. Joizeanne","")</f>
        <v/>
      </c>
      <c r="J40" s="13"/>
    </row>
    <row r="41" spans="2:13">
      <c r="B41" s="9">
        <v>0.69791666666666696</v>
      </c>
      <c r="C41" s="12" t="s">
        <v>27</v>
      </c>
      <c r="D41" s="12"/>
      <c r="E41" s="12"/>
      <c r="F41" s="12"/>
      <c r="G41" s="12"/>
      <c r="H41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Preços'!E57,IF(AND(Tabela8J14383940[[#This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1" t="str">
        <f>IF(Tabela8J14383940[[#This Row],[EXAME]]&lt;&gt;"","Dra. Joizeanne","")</f>
        <v/>
      </c>
      <c r="J41" s="13"/>
    </row>
    <row r="42" spans="2:13">
      <c r="B42" s="8">
        <v>0.70833333333333404</v>
      </c>
      <c r="C42" s="12" t="s">
        <v>27</v>
      </c>
      <c r="D42" s="12"/>
      <c r="E42" s="12"/>
      <c r="F42" s="12"/>
      <c r="G42" s="12"/>
      <c r="H42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Preços'!E58,IF(AND(Tabela8J14383940[[#This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2" t="str">
        <f>IF(Tabela8J14383940[[#This Row],[EXAME]]&lt;&gt;"","Dra. Joizeanne","")</f>
        <v/>
      </c>
      <c r="J42" s="13"/>
    </row>
    <row r="43" spans="2:13">
      <c r="B43" s="9">
        <v>0.71875</v>
      </c>
      <c r="C43" s="12" t="s">
        <v>27</v>
      </c>
      <c r="D43" s="12"/>
      <c r="E43" s="12"/>
      <c r="F43" s="12"/>
      <c r="G43" s="12"/>
      <c r="H43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Preços'!E59,IF(AND(Tabela8J14383940[[#This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3" t="str">
        <f>IF(Tabela8J14383940[[#This Row],[EXAME]]&lt;&gt;"","Dra. Joizeanne","")</f>
        <v/>
      </c>
      <c r="J43" s="13"/>
    </row>
    <row r="44" spans="2:13">
      <c r="B44" s="8">
        <v>0.72916666666666696</v>
      </c>
      <c r="C44" s="12" t="s">
        <v>27</v>
      </c>
      <c r="D44" s="12"/>
      <c r="E44" s="12"/>
      <c r="F44" s="12"/>
      <c r="G44" s="12"/>
      <c r="H44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Preços'!E60,IF(AND(Tabela8J14383940[[#This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4" t="str">
        <f>IF(Tabela8J14383940[[#This Row],[EXAME]]&lt;&gt;"","Dra. Joizeanne","")</f>
        <v/>
      </c>
      <c r="J44" s="13"/>
    </row>
    <row r="45" spans="2:13">
      <c r="B45" s="9">
        <v>0.73958333333333404</v>
      </c>
      <c r="C45" s="12" t="s">
        <v>27</v>
      </c>
      <c r="D45" s="12"/>
      <c r="E45" s="12"/>
      <c r="F45" s="12"/>
      <c r="G45" s="12"/>
      <c r="H45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Preços'!E61,IF(AND(Tabela8J14383940[[#This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5" t="str">
        <f>IF(Tabela8J14383940[[#This Row],[EXAME]]&lt;&gt;"","Dra. Joizeanne","")</f>
        <v/>
      </c>
      <c r="J45" s="13"/>
    </row>
    <row r="46" spans="2:13">
      <c r="B46" s="8">
        <v>0.75</v>
      </c>
      <c r="C46" s="12" t="s">
        <v>27</v>
      </c>
      <c r="D46" s="12"/>
      <c r="E46" s="12"/>
      <c r="F46" s="12"/>
      <c r="G46" s="12"/>
      <c r="H46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Preços'!E62,IF(AND(Tabela8J14383940[[#This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6" t="str">
        <f>IF(Tabela8J14383940[[#This Row],[EXAME]]&lt;&gt;"","Dra. Joizeanne","")</f>
        <v/>
      </c>
      <c r="J46" s="13"/>
    </row>
    <row r="47" spans="2:13">
      <c r="C47">
        <f>SUBTOTAL(103,Tabela8J14383940[NOME])</f>
        <v>40</v>
      </c>
      <c r="J47"/>
      <c r="K47"/>
      <c r="L47"/>
      <c r="M47"/>
    </row>
  </sheetData>
  <sheetProtection sheet="1" sort="0" autoFilter="0"/>
  <conditionalFormatting sqref="K6:L46">
    <cfRule type="containsText" dxfId="692" priority="1" operator="containsText" text="Não confirmado">
      <formula>NOT(ISERROR(SEARCH("Não confirmado",K6)))</formula>
    </cfRule>
    <cfRule type="containsText" dxfId="69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M6:M44" xr:uid="{00000000-0002-0000-0300-000000000000}">
      <formula1>"Sim"</formula1>
    </dataValidation>
    <dataValidation type="list" allowBlank="1" showInputMessage="1" showErrorMessage="1" sqref="F6:F46" xr:uid="{00000000-0002-0000-0300-000001000000}">
      <formula1>"UNIMED, PARTICULAR, FUSEX, AMOR SAÚDE, SUS, CORTESIA"</formula1>
    </dataValidation>
    <dataValidation type="list" allowBlank="1" showInputMessage="1" showErrorMessage="1" sqref="K6:K46" xr:uid="{00000000-0002-0000-0300-000002000000}">
      <formula1>"Confirmado, Não confirmado"</formula1>
    </dataValidation>
    <dataValidation type="list" allowBlank="1" showInputMessage="1" showErrorMessage="1" sqref="L6:L46" xr:uid="{00000000-0002-0000-0300-000003000000}">
      <formula1>"Sim, Não"</formula1>
    </dataValidation>
  </dataValidations>
  <pageMargins left="0.25" right="0.25" top="0.75" bottom="0.75" header="0.3" footer="0.3"/>
  <pageSetup paperSize="5" fitToWidth="0" fitToHeight="0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14"/>
  <dimension ref="A1:AD47"/>
  <sheetViews>
    <sheetView showGridLines="0" showRowColHeaders="0" zoomScale="80" zoomScaleNormal="80" workbookViewId="0">
      <pane xSplit="2" ySplit="5" topLeftCell="C6" activePane="bottomRight" state="frozen"/>
      <selection pane="bottomRight" activeCell="C7" sqref="C7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3">
        <v>27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45012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6" t="str">
        <f>IF(Tabela8J567891011[[#This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7" t="str">
        <f>IF(Tabela8J567891011[[#This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8" t="str">
        <f>IF(Tabela8J567891011[[#This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27</v>
      </c>
      <c r="D9" s="12"/>
      <c r="E9" s="12"/>
      <c r="F9" s="12"/>
      <c r="G9" s="12"/>
      <c r="H9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9" t="str">
        <f>IF(Tabela8J567891011[[#This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 t="s">
        <v>27</v>
      </c>
      <c r="D10" s="12"/>
      <c r="E10" s="12"/>
      <c r="F10" s="12"/>
      <c r="G10" s="12"/>
      <c r="H10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0" t="str">
        <f>IF(Tabela8J567891011[[#This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1" t="str">
        <f>IF(Tabela8J567891011[[#This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27</v>
      </c>
      <c r="D12" s="12"/>
      <c r="E12" s="12"/>
      <c r="F12" s="12"/>
      <c r="G12" s="12"/>
      <c r="H12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2" t="str">
        <f>IF(Tabela8J567891011[[#This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 t="s">
        <v>27</v>
      </c>
      <c r="D13" s="12"/>
      <c r="E13" s="12"/>
      <c r="F13" s="12"/>
      <c r="G13" s="12"/>
      <c r="H13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3" t="str">
        <f>IF(Tabela8J567891011[[#This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 t="s">
        <v>27</v>
      </c>
      <c r="D14" s="12"/>
      <c r="E14" s="12"/>
      <c r="F14" s="12"/>
      <c r="G14" s="12"/>
      <c r="H14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4" t="str">
        <f>IF(Tabela8J567891011[[#This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 t="s">
        <v>27</v>
      </c>
      <c r="D15" s="12"/>
      <c r="E15" s="12"/>
      <c r="F15" s="12"/>
      <c r="G15" s="12"/>
      <c r="H15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5" t="str">
        <f>IF(Tabela8J567891011[[#This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 t="s">
        <v>27</v>
      </c>
      <c r="D16" s="12"/>
      <c r="E16" s="12"/>
      <c r="F16" s="12"/>
      <c r="G16" s="12"/>
      <c r="H16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6" t="str">
        <f>IF(Tabela8J567891011[[#This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7" t="str">
        <f>IF(Tabela8J567891011[[#This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8" t="str">
        <f>IF(Tabela8J567891011[[#This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 t="s">
        <v>27</v>
      </c>
      <c r="D19" s="12"/>
      <c r="E19" s="12"/>
      <c r="F19" s="12"/>
      <c r="G19" s="12"/>
      <c r="H19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9" t="str">
        <f>IF(Tabela8J567891011[[#This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27</v>
      </c>
      <c r="D20" s="12"/>
      <c r="E20" s="12"/>
      <c r="F20" s="12"/>
      <c r="G20" s="12"/>
      <c r="H20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0" t="str">
        <f>IF(Tabela8J567891011[[#This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27</v>
      </c>
      <c r="D21" s="12"/>
      <c r="E21" s="12"/>
      <c r="F21" s="12"/>
      <c r="G21" s="12"/>
      <c r="H21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1" t="str">
        <f>IF(Tabela8J567891011[[#This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 t="s">
        <v>27</v>
      </c>
      <c r="D22" s="12"/>
      <c r="E22" s="12"/>
      <c r="F22" s="12"/>
      <c r="G22" s="12"/>
      <c r="H22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2" t="str">
        <f>IF(Tabela8J567891011[[#This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27</v>
      </c>
      <c r="D23" s="12"/>
      <c r="E23" s="12"/>
      <c r="F23" s="12"/>
      <c r="G23" s="12"/>
      <c r="H23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3" t="str">
        <f>IF(Tabela8J567891011[[#This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 t="s">
        <v>27</v>
      </c>
      <c r="D24" s="12"/>
      <c r="E24" s="12"/>
      <c r="F24" s="12"/>
      <c r="G24" s="12"/>
      <c r="H24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4" t="str">
        <f>IF(Tabela8J567891011[[#This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 t="s">
        <v>27</v>
      </c>
      <c r="D25" s="12"/>
      <c r="E25" s="12"/>
      <c r="F25" s="12"/>
      <c r="G25" s="12"/>
      <c r="H25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5" t="str">
        <f>IF(Tabela8J567891011[[#This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 t="s">
        <v>27</v>
      </c>
      <c r="D26" s="12"/>
      <c r="E26" s="12"/>
      <c r="F26" s="12"/>
      <c r="G26" s="12"/>
      <c r="H26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6" t="str">
        <f>IF(Tabela8J567891011[[#This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 t="s">
        <v>27</v>
      </c>
      <c r="D27" s="12"/>
      <c r="E27" s="12"/>
      <c r="F27" s="12"/>
      <c r="G27" s="12"/>
      <c r="H27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7" t="str">
        <f>IF(Tabela8J567891011[[#This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 t="s">
        <v>27</v>
      </c>
      <c r="D28" s="12"/>
      <c r="E28" s="12"/>
      <c r="F28" s="12"/>
      <c r="G28" s="12"/>
      <c r="H28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8" t="str">
        <f>IF(Tabela8J567891011[[#This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 t="s">
        <v>27</v>
      </c>
      <c r="D29" s="12"/>
      <c r="E29" s="12"/>
      <c r="F29" s="12"/>
      <c r="G29" s="12"/>
      <c r="H29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9" t="str">
        <f>IF(Tabela8J567891011[[#This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 t="s">
        <v>27</v>
      </c>
      <c r="D30" s="12"/>
      <c r="E30" s="12"/>
      <c r="F30" s="12"/>
      <c r="G30" s="12"/>
      <c r="H30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0" t="str">
        <f>IF(Tabela8J567891011[[#This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 t="s">
        <v>27</v>
      </c>
      <c r="D31" s="12"/>
      <c r="E31" s="12"/>
      <c r="F31" s="12"/>
      <c r="G31" s="12"/>
      <c r="H31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1" t="str">
        <f>IF(Tabela8J567891011[[#This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 t="s">
        <v>27</v>
      </c>
      <c r="D32" s="12"/>
      <c r="E32" s="12"/>
      <c r="F32" s="12"/>
      <c r="G32" s="12"/>
      <c r="H32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2" t="str">
        <f>IF(Tabela8J567891011[[#This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 t="s">
        <v>27</v>
      </c>
      <c r="D33" s="12"/>
      <c r="E33" s="12"/>
      <c r="F33" s="12"/>
      <c r="G33" s="12"/>
      <c r="H33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3" t="str">
        <f>IF(Tabela8J567891011[[#This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 t="s">
        <v>27</v>
      </c>
      <c r="D34" s="12"/>
      <c r="E34" s="12"/>
      <c r="F34" s="12"/>
      <c r="G34" s="12"/>
      <c r="H34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4" t="str">
        <f>IF(Tabela8J567891011[[#This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 t="s">
        <v>27</v>
      </c>
      <c r="D35" s="12"/>
      <c r="E35" s="12"/>
      <c r="F35" s="12"/>
      <c r="G35" s="12"/>
      <c r="H35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5" t="str">
        <f>IF(Tabela8J567891011[[#This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 t="s">
        <v>27</v>
      </c>
      <c r="D36" s="12"/>
      <c r="E36" s="12"/>
      <c r="F36" s="12"/>
      <c r="G36" s="12"/>
      <c r="H36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6" t="str">
        <f>IF(Tabela8J567891011[[#This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 t="s">
        <v>27</v>
      </c>
      <c r="D37" s="12"/>
      <c r="E37" s="12"/>
      <c r="F37" s="12"/>
      <c r="G37" s="12"/>
      <c r="H37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7" t="str">
        <f>IF(Tabela8J567891011[[#This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 t="s">
        <v>27</v>
      </c>
      <c r="D38" s="12"/>
      <c r="E38" s="12"/>
      <c r="F38" s="12"/>
      <c r="G38" s="12"/>
      <c r="H38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8" t="str">
        <f>IF(Tabela8J567891011[[#This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 t="s">
        <v>27</v>
      </c>
      <c r="D39" s="12"/>
      <c r="E39" s="12"/>
      <c r="F39" s="12"/>
      <c r="G39" s="12"/>
      <c r="H39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9" t="str">
        <f>IF(Tabela8J567891011[[#This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 t="s">
        <v>27</v>
      </c>
      <c r="D40" s="12"/>
      <c r="E40" s="12"/>
      <c r="F40" s="12"/>
      <c r="G40" s="12"/>
      <c r="H40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0" t="str">
        <f>IF(Tabela8J567891011[[#This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 t="s">
        <v>27</v>
      </c>
      <c r="D41" s="12"/>
      <c r="E41" s="12"/>
      <c r="F41" s="12"/>
      <c r="G41" s="12"/>
      <c r="H41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1" t="str">
        <f>IF(Tabela8J567891011[[#This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 t="s">
        <v>27</v>
      </c>
      <c r="D42" s="12"/>
      <c r="E42" s="12"/>
      <c r="F42" s="12"/>
      <c r="G42" s="12"/>
      <c r="H42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2" t="str">
        <f>IF(Tabela8J567891011[[#This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 t="s">
        <v>27</v>
      </c>
      <c r="D43" s="12"/>
      <c r="E43" s="12"/>
      <c r="F43" s="12"/>
      <c r="G43" s="12"/>
      <c r="H43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3" t="str">
        <f>IF(Tabela8J567891011[[#This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 t="s">
        <v>27</v>
      </c>
      <c r="D44" s="12"/>
      <c r="E44" s="12"/>
      <c r="F44" s="12"/>
      <c r="G44" s="12"/>
      <c r="H44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4" t="str">
        <f>IF(Tabela8J567891011[[#This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 t="s">
        <v>27</v>
      </c>
      <c r="D45" s="12"/>
      <c r="E45" s="12"/>
      <c r="F45" s="12"/>
      <c r="G45" s="12"/>
      <c r="H45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5" t="str">
        <f>IF(Tabela8J567891011[[#This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 t="s">
        <v>27</v>
      </c>
      <c r="D46" s="12"/>
      <c r="E46" s="12"/>
      <c r="F46" s="12"/>
      <c r="G46" s="12"/>
      <c r="H46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6" t="str">
        <f>IF(Tabela8J567891011[[#This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SUBTOTAL(103,Tabela8J567891011[NOME])</f>
        <v>40</v>
      </c>
    </row>
  </sheetData>
  <sheetProtection sheet="1" sort="0" autoFilter="0"/>
  <conditionalFormatting sqref="K6:L46">
    <cfRule type="containsText" dxfId="422" priority="1" operator="containsText" text="Não confirmado">
      <formula>NOT(ISERROR(SEARCH("Não confirmado",K6)))</formula>
    </cfRule>
    <cfRule type="containsText" dxfId="42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1300-000000000000}">
      <formula1>"UNIMED, PARTICULAR, FUSEX, AMOR SAÚDE, SUS, CORTESIA"</formula1>
    </dataValidation>
    <dataValidation type="list" allowBlank="1" showInputMessage="1" showErrorMessage="1" sqref="M6:M44" xr:uid="{00000000-0002-0000-1300-000001000000}">
      <formula1>"Sim"</formula1>
    </dataValidation>
    <dataValidation type="list" allowBlank="1" showInputMessage="1" showErrorMessage="1" sqref="K6:K46" xr:uid="{00000000-0002-0000-1300-000002000000}">
      <formula1>"Confirmado, Não confirmado"</formula1>
    </dataValidation>
    <dataValidation type="list" allowBlank="1" showInputMessage="1" showErrorMessage="1" sqref="L6:L46" xr:uid="{00000000-0002-0000-13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15"/>
  <dimension ref="A1:AD47"/>
  <sheetViews>
    <sheetView showGridLines="0" showRowColHeaders="0" zoomScale="80" zoomScaleNormal="80" workbookViewId="0">
      <pane xSplit="2" ySplit="5" topLeftCell="C11" activePane="bottomRight" state="frozen"/>
      <selection pane="bottomRight" activeCell="C7" sqref="C7:C26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3">
        <v>28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45013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6" t="str">
        <f>IF(Tabela8J56789101112[[#This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7" t="str">
        <f>IF(Tabela8J56789101112[[#This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8" t="str">
        <f>IF(Tabela8J56789101112[[#This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27</v>
      </c>
      <c r="D9" s="12"/>
      <c r="E9" s="12"/>
      <c r="F9" s="12"/>
      <c r="G9" s="12"/>
      <c r="H9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9" t="str">
        <f>IF(Tabela8J56789101112[[#This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 t="s">
        <v>27</v>
      </c>
      <c r="D10" s="12"/>
      <c r="E10" s="12"/>
      <c r="F10" s="12"/>
      <c r="G10" s="12"/>
      <c r="H10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0" t="str">
        <f>IF(Tabela8J56789101112[[#This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1" t="str">
        <f>IF(Tabela8J56789101112[[#This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27</v>
      </c>
      <c r="D12" s="12"/>
      <c r="E12" s="12"/>
      <c r="F12" s="12"/>
      <c r="G12" s="12"/>
      <c r="H12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2" t="str">
        <f>IF(Tabela8J56789101112[[#This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 t="s">
        <v>27</v>
      </c>
      <c r="D13" s="12"/>
      <c r="E13" s="12"/>
      <c r="F13" s="12"/>
      <c r="G13" s="12"/>
      <c r="H13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3" t="str">
        <f>IF(Tabela8J56789101112[[#This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 t="s">
        <v>27</v>
      </c>
      <c r="D14" s="12"/>
      <c r="E14" s="12"/>
      <c r="F14" s="12"/>
      <c r="G14" s="12"/>
      <c r="H14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4" t="str">
        <f>IF(Tabela8J56789101112[[#This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 t="s">
        <v>27</v>
      </c>
      <c r="D15" s="12"/>
      <c r="E15" s="12"/>
      <c r="F15" s="12"/>
      <c r="G15" s="12"/>
      <c r="H15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5" t="str">
        <f>IF(Tabela8J56789101112[[#This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 t="s">
        <v>27</v>
      </c>
      <c r="D16" s="12"/>
      <c r="E16" s="12"/>
      <c r="F16" s="12"/>
      <c r="G16" s="12"/>
      <c r="H16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6" t="str">
        <f>IF(Tabela8J56789101112[[#This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7" t="str">
        <f>IF(Tabela8J56789101112[[#This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8" t="str">
        <f>IF(Tabela8J56789101112[[#This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 t="s">
        <v>27</v>
      </c>
      <c r="D19" s="12"/>
      <c r="E19" s="12"/>
      <c r="F19" s="12"/>
      <c r="G19" s="12"/>
      <c r="H19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9" t="str">
        <f>IF(Tabela8J56789101112[[#This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27</v>
      </c>
      <c r="D20" s="12"/>
      <c r="E20" s="12"/>
      <c r="F20" s="12"/>
      <c r="G20" s="12"/>
      <c r="H20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0" t="str">
        <f>IF(Tabela8J56789101112[[#This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27</v>
      </c>
      <c r="D21" s="12"/>
      <c r="E21" s="12"/>
      <c r="F21" s="12"/>
      <c r="G21" s="12"/>
      <c r="H21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1" t="str">
        <f>IF(Tabela8J56789101112[[#This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 t="s">
        <v>27</v>
      </c>
      <c r="D22" s="12"/>
      <c r="E22" s="12"/>
      <c r="F22" s="12"/>
      <c r="G22" s="12"/>
      <c r="H22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2" t="str">
        <f>IF(Tabela8J56789101112[[#This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27</v>
      </c>
      <c r="D23" s="12"/>
      <c r="E23" s="12"/>
      <c r="F23" s="12"/>
      <c r="G23" s="12"/>
      <c r="H23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3" t="str">
        <f>IF(Tabela8J56789101112[[#This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 t="s">
        <v>27</v>
      </c>
      <c r="D24" s="12"/>
      <c r="E24" s="12"/>
      <c r="F24" s="12"/>
      <c r="G24" s="12"/>
      <c r="H24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4" t="str">
        <f>IF(Tabela8J56789101112[[#This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 t="s">
        <v>27</v>
      </c>
      <c r="D25" s="12"/>
      <c r="E25" s="12"/>
      <c r="F25" s="12"/>
      <c r="G25" s="12"/>
      <c r="H25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5" t="str">
        <f>IF(Tabela8J56789101112[[#This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 t="s">
        <v>27</v>
      </c>
      <c r="D26" s="12"/>
      <c r="E26" s="12"/>
      <c r="F26" s="12"/>
      <c r="G26" s="12"/>
      <c r="H26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6" t="str">
        <f>IF(Tabela8J56789101112[[#This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7" t="str">
        <f>IF(Tabela8J56789101112[[#This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8" t="str">
        <f>IF(Tabela8J56789101112[[#This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9" t="str">
        <f>IF(Tabela8J56789101112[[#This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0" t="str">
        <f>IF(Tabela8J56789101112[[#This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1" t="str">
        <f>IF(Tabela8J56789101112[[#This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2" t="str">
        <f>IF(Tabela8J56789101112[[#This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3" t="str">
        <f>IF(Tabela8J56789101112[[#This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4" t="str">
        <f>IF(Tabela8J56789101112[[#This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5" t="str">
        <f>IF(Tabela8J56789101112[[#This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6" t="str">
        <f>IF(Tabela8J56789101112[[#This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7" t="str">
        <f>IF(Tabela8J56789101112[[#This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8" t="str">
        <f>IF(Tabela8J56789101112[[#This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9" t="str">
        <f>IF(Tabela8J56789101112[[#This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0" t="str">
        <f>IF(Tabela8J56789101112[[#This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1" t="str">
        <f>IF(Tabela8J56789101112[[#This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2" t="str">
        <f>IF(Tabela8J56789101112[[#This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3" t="str">
        <f>IF(Tabela8J56789101112[[#This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4" t="str">
        <f>IF(Tabela8J56789101112[[#This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5" t="str">
        <f>IF(Tabela8J56789101112[[#This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6" t="str">
        <f>IF(Tabela8J56789101112[[#This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SUBTOTAL(103,Tabela8J56789101112[NOME])</f>
        <v>20</v>
      </c>
    </row>
  </sheetData>
  <sheetProtection sheet="1" sort="0" autoFilter="0"/>
  <conditionalFormatting sqref="K6:L46">
    <cfRule type="containsText" dxfId="407" priority="1" operator="containsText" text="Não confirmado">
      <formula>NOT(ISERROR(SEARCH("Não confirmado",K6)))</formula>
    </cfRule>
    <cfRule type="containsText" dxfId="40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00000000-0002-0000-1400-000000000000}">
      <formula1>"Confirmado, Não confirmado"</formula1>
    </dataValidation>
    <dataValidation type="list" allowBlank="1" showInputMessage="1" showErrorMessage="1" sqref="M6:M44" xr:uid="{00000000-0002-0000-1400-000001000000}">
      <formula1>"Sim"</formula1>
    </dataValidation>
    <dataValidation type="list" allowBlank="1" showInputMessage="1" showErrorMessage="1" sqref="F6:F46" xr:uid="{00000000-0002-0000-1400-000002000000}">
      <formula1>"UNIMED, PARTICULAR, FUSEX, AMOR SAÚDE, SUS, CORTESIA"</formula1>
    </dataValidation>
    <dataValidation type="list" allowBlank="1" showInputMessage="1" showErrorMessage="1" sqref="L6:L46" xr:uid="{00000000-0002-0000-14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A122-9D01-4BC6-B516-813EAFF3057B}">
  <dimension ref="A1:AD47"/>
  <sheetViews>
    <sheetView showGridLines="0" showRowColHeaders="0" zoomScale="80" zoomScaleNormal="80" workbookViewId="0">
      <pane xSplit="2" ySplit="5" topLeftCell="C13" activePane="bottomRight" state="frozen"/>
      <selection pane="bottomRight" activeCell="C7" sqref="C7:C28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3">
        <v>29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45014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6" t="str">
        <f>IF(Tabela8J567891011122[[#This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Preços'!E23,IF(AND(Tabela8J567891011122[[#This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7" t="str">
        <f>IF(Tabela8J567891011122[[#This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Preços'!E24,IF(AND(Tabela8J567891011122[[#This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8" t="str">
        <f>IF(Tabela8J567891011122[[#This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27</v>
      </c>
      <c r="D9" s="12"/>
      <c r="E9" s="12"/>
      <c r="F9" s="12"/>
      <c r="G9" s="12"/>
      <c r="H9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Preços'!E25,IF(AND(Tabela8J567891011122[[#This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9" t="str">
        <f>IF(Tabela8J567891011122[[#This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 t="s">
        <v>27</v>
      </c>
      <c r="D10" s="12"/>
      <c r="E10" s="12"/>
      <c r="F10" s="12"/>
      <c r="G10" s="12"/>
      <c r="H10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Preços'!E26,IF(AND(Tabela8J567891011122[[#This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10" t="str">
        <f>IF(Tabela8J567891011122[[#This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Preços'!E27,IF(AND(Tabela8J567891011122[[#This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11" t="str">
        <f>IF(Tabela8J567891011122[[#This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27</v>
      </c>
      <c r="D12" s="12"/>
      <c r="E12" s="12"/>
      <c r="F12" s="12"/>
      <c r="G12" s="12"/>
      <c r="H12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Preços'!E28,IF(AND(Tabela8J567891011122[[#This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12" t="str">
        <f>IF(Tabela8J567891011122[[#This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 t="s">
        <v>27</v>
      </c>
      <c r="D13" s="12"/>
      <c r="E13" s="12"/>
      <c r="F13" s="12"/>
      <c r="G13" s="12"/>
      <c r="H13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Preços'!E29,IF(AND(Tabela8J567891011122[[#This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13" t="str">
        <f>IF(Tabela8J567891011122[[#This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 t="s">
        <v>27</v>
      </c>
      <c r="D14" s="12"/>
      <c r="E14" s="12"/>
      <c r="F14" s="12"/>
      <c r="G14" s="12"/>
      <c r="H14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Preços'!E30,IF(AND(Tabela8J567891011122[[#This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14" t="str">
        <f>IF(Tabela8J567891011122[[#This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 t="s">
        <v>27</v>
      </c>
      <c r="D15" s="12"/>
      <c r="E15" s="12"/>
      <c r="F15" s="12"/>
      <c r="G15" s="12"/>
      <c r="H15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Preços'!E31,IF(AND(Tabela8J567891011122[[#This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15" t="str">
        <f>IF(Tabela8J567891011122[[#This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 t="s">
        <v>27</v>
      </c>
      <c r="D16" s="12"/>
      <c r="E16" s="12"/>
      <c r="F16" s="12"/>
      <c r="G16" s="12"/>
      <c r="H16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16" t="str">
        <f>IF(Tabela8J567891011122[[#This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Preços'!E33,IF(AND(Tabela8J567891011122[[#This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17" t="str">
        <f>IF(Tabela8J567891011122[[#This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Preços'!E34,IF(AND(Tabela8J567891011122[[#This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18" t="str">
        <f>IF(Tabela8J567891011122[[#This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 t="s">
        <v>27</v>
      </c>
      <c r="D19" s="12"/>
      <c r="E19" s="12"/>
      <c r="F19" s="12"/>
      <c r="G19" s="12"/>
      <c r="H19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Preços'!E35,IF(AND(Tabela8J567891011122[[#This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19" t="str">
        <f>IF(Tabela8J567891011122[[#This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27</v>
      </c>
      <c r="D20" s="12"/>
      <c r="E20" s="12"/>
      <c r="F20" s="12"/>
      <c r="G20" s="12"/>
      <c r="H20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Preços'!E36,IF(AND(Tabela8J567891011122[[#This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20" t="str">
        <f>IF(Tabela8J567891011122[[#This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27</v>
      </c>
      <c r="D21" s="12"/>
      <c r="E21" s="12"/>
      <c r="F21" s="12"/>
      <c r="G21" s="12"/>
      <c r="H21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Preços'!E37,IF(AND(Tabela8J567891011122[[#This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21" t="str">
        <f>IF(Tabela8J567891011122[[#This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 t="s">
        <v>27</v>
      </c>
      <c r="D22" s="12"/>
      <c r="E22" s="12"/>
      <c r="F22" s="12"/>
      <c r="G22" s="12"/>
      <c r="H22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Preços'!E38,IF(AND(Tabela8J567891011122[[#This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22" t="str">
        <f>IF(Tabela8J567891011122[[#This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27</v>
      </c>
      <c r="D23" s="12"/>
      <c r="E23" s="12"/>
      <c r="F23" s="12"/>
      <c r="G23" s="12"/>
      <c r="H23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Preços'!E39,IF(AND(Tabela8J567891011122[[#This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23" t="str">
        <f>IF(Tabela8J567891011122[[#This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 t="s">
        <v>27</v>
      </c>
      <c r="D24" s="12"/>
      <c r="E24" s="12"/>
      <c r="F24" s="12"/>
      <c r="G24" s="12"/>
      <c r="H24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Preços'!E40,IF(AND(Tabela8J567891011122[[#This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24" t="str">
        <f>IF(Tabela8J567891011122[[#This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 t="s">
        <v>27</v>
      </c>
      <c r="D25" s="12"/>
      <c r="E25" s="12"/>
      <c r="F25" s="12"/>
      <c r="G25" s="12"/>
      <c r="H25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Preços'!E41,IF(AND(Tabela8J567891011122[[#This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25" t="str">
        <f>IF(Tabela8J567891011122[[#This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 t="s">
        <v>27</v>
      </c>
      <c r="D26" s="12"/>
      <c r="E26" s="12"/>
      <c r="F26" s="12"/>
      <c r="G26" s="12"/>
      <c r="H26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26" t="str">
        <f>IF(Tabela8J567891011122[[#This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 t="s">
        <v>27</v>
      </c>
      <c r="D27" s="12"/>
      <c r="E27" s="12"/>
      <c r="F27" s="12"/>
      <c r="G27" s="12"/>
      <c r="H27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Preços'!E43,IF(AND(Tabela8J567891011122[[#This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27" t="str">
        <f>IF(Tabela8J567891011122[[#This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 t="s">
        <v>27</v>
      </c>
      <c r="D28" s="12"/>
      <c r="E28" s="12"/>
      <c r="F28" s="12"/>
      <c r="G28" s="12"/>
      <c r="H28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Preços'!E44,IF(AND(Tabela8J567891011122[[#This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28" t="str">
        <f>IF(Tabela8J567891011122[[#This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Preços'!E45,IF(AND(Tabela8J567891011122[[#This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29" t="str">
        <f>IF(Tabela8J567891011122[[#This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Preços'!E46,IF(AND(Tabela8J567891011122[[#This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30" t="str">
        <f>IF(Tabela8J567891011122[[#This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Preços'!E47,IF(AND(Tabela8J567891011122[[#This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31" t="str">
        <f>IF(Tabela8J567891011122[[#This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Preços'!E48,IF(AND(Tabela8J567891011122[[#This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32" t="str">
        <f>IF(Tabela8J567891011122[[#This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Preços'!E49,IF(AND(Tabela8J567891011122[[#This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33" t="str">
        <f>IF(Tabela8J567891011122[[#This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Preços'!E50,IF(AND(Tabela8J567891011122[[#This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34" t="str">
        <f>IF(Tabela8J567891011122[[#This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Preços'!E51,IF(AND(Tabela8J567891011122[[#This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35" t="str">
        <f>IF(Tabela8J567891011122[[#This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36" t="str">
        <f>IF(Tabela8J567891011122[[#This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Preços'!E53,IF(AND(Tabela8J567891011122[[#This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37" t="str">
        <f>IF(Tabela8J567891011122[[#This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Preços'!E54,IF(AND(Tabela8J567891011122[[#This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38" t="str">
        <f>IF(Tabela8J567891011122[[#This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Preços'!E55,IF(AND(Tabela8J567891011122[[#This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39" t="str">
        <f>IF(Tabela8J567891011122[[#This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Preços'!E56,IF(AND(Tabela8J567891011122[[#This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40" t="str">
        <f>IF(Tabela8J567891011122[[#This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Preços'!E57,IF(AND(Tabela8J567891011122[[#This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41" t="str">
        <f>IF(Tabela8J567891011122[[#This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Preços'!E58,IF(AND(Tabela8J567891011122[[#This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42" t="str">
        <f>IF(Tabela8J567891011122[[#This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Preços'!E59,IF(AND(Tabela8J567891011122[[#This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43" t="str">
        <f>IF(Tabela8J567891011122[[#This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Preços'!E60,IF(AND(Tabela8J567891011122[[#This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44" t="str">
        <f>IF(Tabela8J567891011122[[#This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Preços'!E61,IF(AND(Tabela8J567891011122[[#This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45" t="str">
        <f>IF(Tabela8J567891011122[[#This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Preços'!E62,IF(AND(Tabela8J567891011122[[#This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Preços'!$E$23,""))))))</f>
        <v/>
      </c>
      <c r="I46" t="str">
        <f>IF(Tabela8J567891011122[[#This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SUBTOTAL(103,Tabela8J567891011122[NOME])</f>
        <v>22</v>
      </c>
    </row>
  </sheetData>
  <sheetProtection sheet="1" sort="0" autoFilter="0"/>
  <conditionalFormatting sqref="K6:L46">
    <cfRule type="containsText" dxfId="392" priority="1" operator="containsText" text="Não confirmado">
      <formula>NOT(ISERROR(SEARCH("Não confirmado",K6)))</formula>
    </cfRule>
    <cfRule type="containsText" dxfId="39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L6:L46" xr:uid="{F2C83E83-5853-49CF-9EB2-DAF5474D947D}">
      <formula1>"Sim, Não"</formula1>
    </dataValidation>
    <dataValidation type="list" allowBlank="1" showInputMessage="1" showErrorMessage="1" sqref="F6:F46" xr:uid="{A388705A-E2FD-4768-889D-BCA98D8C7B51}">
      <formula1>"UNIMED, PARTICULAR, FUSEX, AMOR SAÚDE, SUS, CORTESIA"</formula1>
    </dataValidation>
    <dataValidation type="list" allowBlank="1" showInputMessage="1" showErrorMessage="1" sqref="M6:M44" xr:uid="{603412C9-F789-4D61-9D18-1D3D50C7DD5B}">
      <formula1>"Sim"</formula1>
    </dataValidation>
    <dataValidation type="list" allowBlank="1" showInputMessage="1" showErrorMessage="1" sqref="K6:K46" xr:uid="{29793F66-10C3-4F08-BB65-C3479BB4A492}">
      <formula1>"Confirmado, Não confirmado"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B9C8BA-4AA0-4C92-A6B9-44A24980904F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D5B0A-FB0F-41AD-818F-FD70212434B9}">
  <dimension ref="A1:AD47"/>
  <sheetViews>
    <sheetView showGridLines="0" showRowColHeaders="0" zoomScale="80" zoomScaleNormal="80" workbookViewId="0">
      <pane xSplit="2" ySplit="5" topLeftCell="C14" activePane="bottomRight" state="frozen"/>
      <selection pane="bottomRight" activeCell="C21" sqref="C21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3">
        <v>31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45016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Preços'!E22,IF(AND(Tabela8J567891011122313[[#This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6" t="str">
        <f>IF(Tabela8J567891011122313[[#This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Preços'!E23,IF(AND(Tabela8J567891011122313[[#This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7" t="str">
        <f>IF(Tabela8J567891011122313[[#This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Preços'!E24,IF(AND(Tabela8J567891011122313[[#This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8" t="str">
        <f>IF(Tabela8J567891011122313[[#This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27</v>
      </c>
      <c r="D9" s="12"/>
      <c r="E9" s="12"/>
      <c r="F9" s="12"/>
      <c r="G9" s="12"/>
      <c r="H9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Preços'!E25,IF(AND(Tabela8J567891011122313[[#This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9" t="str">
        <f>IF(Tabela8J567891011122313[[#This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 t="s">
        <v>27</v>
      </c>
      <c r="D10" s="12"/>
      <c r="E10" s="12"/>
      <c r="F10" s="12"/>
      <c r="G10" s="12"/>
      <c r="H10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Preços'!E26,IF(AND(Tabela8J567891011122313[[#This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10" t="str">
        <f>IF(Tabela8J567891011122313[[#This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Preços'!E27,IF(AND(Tabela8J567891011122313[[#This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11" t="str">
        <f>IF(Tabela8J567891011122313[[#This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27</v>
      </c>
      <c r="D12" s="12"/>
      <c r="E12" s="12"/>
      <c r="F12" s="12"/>
      <c r="G12" s="12"/>
      <c r="H12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Preços'!E28,IF(AND(Tabela8J567891011122313[[#This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12" t="str">
        <f>IF(Tabela8J567891011122313[[#This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 t="s">
        <v>27</v>
      </c>
      <c r="D13" s="12"/>
      <c r="E13" s="12"/>
      <c r="F13" s="12"/>
      <c r="G13" s="12"/>
      <c r="H13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Preços'!E29,IF(AND(Tabela8J567891011122313[[#This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13" t="str">
        <f>IF(Tabela8J567891011122313[[#This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 t="s">
        <v>27</v>
      </c>
      <c r="D14" s="12"/>
      <c r="E14" s="12"/>
      <c r="F14" s="12"/>
      <c r="G14" s="12"/>
      <c r="H14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Preços'!E30,IF(AND(Tabela8J567891011122313[[#This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14" t="str">
        <f>IF(Tabela8J567891011122313[[#This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 t="s">
        <v>27</v>
      </c>
      <c r="D15" s="12"/>
      <c r="E15" s="12"/>
      <c r="F15" s="12"/>
      <c r="G15" s="12"/>
      <c r="H15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Preços'!E31,IF(AND(Tabela8J567891011122313[[#This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15" t="str">
        <f>IF(Tabela8J567891011122313[[#This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 t="s">
        <v>27</v>
      </c>
      <c r="D16" s="12"/>
      <c r="E16" s="12"/>
      <c r="F16" s="12"/>
      <c r="G16" s="12"/>
      <c r="H16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Preços'!E32,IF(AND(Tabela8J567891011122313[[#This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16" t="str">
        <f>IF(Tabela8J567891011122313[[#This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Preços'!E33,IF(AND(Tabela8J567891011122313[[#This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17" t="str">
        <f>IF(Tabela8J567891011122313[[#This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Preços'!E34,IF(AND(Tabela8J567891011122313[[#This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18" t="str">
        <f>IF(Tabela8J567891011122313[[#This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 t="s">
        <v>27</v>
      </c>
      <c r="D19" s="12"/>
      <c r="E19" s="12"/>
      <c r="F19" s="12"/>
      <c r="G19" s="12"/>
      <c r="H19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Preços'!E35,IF(AND(Tabela8J567891011122313[[#This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19" t="str">
        <f>IF(Tabela8J567891011122313[[#This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27</v>
      </c>
      <c r="D20" s="12"/>
      <c r="E20" s="12"/>
      <c r="F20" s="12"/>
      <c r="G20" s="12"/>
      <c r="H20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Preços'!E36,IF(AND(Tabela8J567891011122313[[#This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20" t="str">
        <f>IF(Tabela8J567891011122313[[#This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27</v>
      </c>
      <c r="D21" s="12"/>
      <c r="E21" s="12"/>
      <c r="F21" s="12"/>
      <c r="G21" s="12"/>
      <c r="H21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Preços'!E37,IF(AND(Tabela8J567891011122313[[#This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21" t="str">
        <f>IF(Tabela8J567891011122313[[#This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 t="s">
        <v>27</v>
      </c>
      <c r="D22" s="12"/>
      <c r="E22" s="12"/>
      <c r="F22" s="12"/>
      <c r="G22" s="12"/>
      <c r="H22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Preços'!E38,IF(AND(Tabela8J567891011122313[[#This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22" t="str">
        <f>IF(Tabela8J567891011122313[[#This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27</v>
      </c>
      <c r="D23" s="12"/>
      <c r="E23" s="12"/>
      <c r="F23" s="12"/>
      <c r="G23" s="12"/>
      <c r="H23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Preços'!E39,IF(AND(Tabela8J567891011122313[[#This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23" t="str">
        <f>IF(Tabela8J567891011122313[[#This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Preços'!E40,IF(AND(Tabela8J567891011122313[[#This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24" t="str">
        <f>IF(Tabela8J567891011122313[[#This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Preços'!E41,IF(AND(Tabela8J567891011122313[[#This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25" t="str">
        <f>IF(Tabela8J567891011122313[[#This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Preços'!E42,IF(AND(Tabela8J567891011122313[[#This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26" t="str">
        <f>IF(Tabela8J567891011122313[[#This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Preços'!E43,IF(AND(Tabela8J567891011122313[[#This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27" t="str">
        <f>IF(Tabela8J567891011122313[[#This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Preços'!E44,IF(AND(Tabela8J567891011122313[[#This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28" t="str">
        <f>IF(Tabela8J567891011122313[[#This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Preços'!E45,IF(AND(Tabela8J567891011122313[[#This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29" t="str">
        <f>IF(Tabela8J567891011122313[[#This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Preços'!E46,IF(AND(Tabela8J567891011122313[[#This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30" t="str">
        <f>IF(Tabela8J567891011122313[[#This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Preços'!E47,IF(AND(Tabela8J567891011122313[[#This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31" t="str">
        <f>IF(Tabela8J567891011122313[[#This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Preços'!E48,IF(AND(Tabela8J567891011122313[[#This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32" t="str">
        <f>IF(Tabela8J567891011122313[[#This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Preços'!E49,IF(AND(Tabela8J567891011122313[[#This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33" t="str">
        <f>IF(Tabela8J567891011122313[[#This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Preços'!E50,IF(AND(Tabela8J567891011122313[[#This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34" t="str">
        <f>IF(Tabela8J567891011122313[[#This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Preços'!E51,IF(AND(Tabela8J567891011122313[[#This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35" t="str">
        <f>IF(Tabela8J567891011122313[[#This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Preços'!E52,IF(AND(Tabela8J567891011122313[[#This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36" t="str">
        <f>IF(Tabela8J567891011122313[[#This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Preços'!E53,IF(AND(Tabela8J567891011122313[[#This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37" t="str">
        <f>IF(Tabela8J567891011122313[[#This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Preços'!E54,IF(AND(Tabela8J567891011122313[[#This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38" t="str">
        <f>IF(Tabela8J567891011122313[[#This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Preços'!E55,IF(AND(Tabela8J567891011122313[[#This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39" t="str">
        <f>IF(Tabela8J567891011122313[[#This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Preços'!E56,IF(AND(Tabela8J567891011122313[[#This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40" t="str">
        <f>IF(Tabela8J567891011122313[[#This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Preços'!E57,IF(AND(Tabela8J567891011122313[[#This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41" t="str">
        <f>IF(Tabela8J567891011122313[[#This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Preços'!E58,IF(AND(Tabela8J567891011122313[[#This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42" t="str">
        <f>IF(Tabela8J567891011122313[[#This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Preços'!E59,IF(AND(Tabela8J567891011122313[[#This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43" t="str">
        <f>IF(Tabela8J567891011122313[[#This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Preços'!E60,IF(AND(Tabela8J567891011122313[[#This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44" t="str">
        <f>IF(Tabela8J567891011122313[[#This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Preços'!E61,IF(AND(Tabela8J567891011122313[[#This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45" t="str">
        <f>IF(Tabela8J567891011122313[[#This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IF(AND(Tabela8J567891011122313[[#This Row],[EXAME]]="US DE MAMAS E AXILAS",Tabela8J567891011122313[[#This Row],[CONVÊNIO]]="PARTICULAR"),'Tabela de Preços'!$C$21,IF(AND(Tabela8J567891011122313[[#This Row],[EXAME]]="US DE MAMAS E AXILAS",Tabela8J567891011122313[[#This Row],[CONVÊNIO]]="AMOR SAÚDE"),'Tabela de Preços'!$E$21,IF(AND(Tabela8J567891011122313[[#This Row],[EXAME]]="PAAF DE MAMAS",Tabela8J567891011122313[[#This Row],[CONVÊNIO]]="PARTICULAR"),'Tabela de Preços'!$C$22,IF(AND(Tabela8J567891011122313[[#This Row],[EXAME]]="PAAF DE MAMAS",Tabela8J567891011122313[[#This Row],[CONVÊNIO]]="SUS"),'Tabela de Preços'!E62,IF(AND(Tabela8J567891011122313[[#This Row],[EXAME]]="CORE BIOPSY",Tabela8J567891011122313[[#This Row],[CONVÊNIO]]="PARTICULAR"),'Tabela de Preços'!$C$23,IF(AND(Tabela8J567891011122313[[#This Row],[EXAME]]="CORE BIOPSY",Tabela8J567891011122313[[#This Row],[CONVÊNIO]]="SUS"),'Tabela de Preços'!$E$23,""))))))</f>
        <v/>
      </c>
      <c r="I46" t="str">
        <f>IF(Tabela8J567891011122313[[#This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SUBTOTAL(103,Tabela8J567891011122313[NOME])</f>
        <v>17</v>
      </c>
    </row>
  </sheetData>
  <sheetProtection sheet="1" sort="0" autoFilter="0"/>
  <conditionalFormatting sqref="K6:L46">
    <cfRule type="containsText" dxfId="377" priority="1" operator="containsText" text="Não confirmado">
      <formula>NOT(ISERROR(SEARCH("Não confirmado",K6)))</formula>
    </cfRule>
    <cfRule type="containsText" dxfId="37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L6:L46" xr:uid="{BEF741D9-F5D9-4416-8558-A1F61AB10710}">
      <formula1>"Sim, Não"</formula1>
    </dataValidation>
    <dataValidation type="list" allowBlank="1" showInputMessage="1" showErrorMessage="1" sqref="F6:F46" xr:uid="{F4845437-3C10-4849-88B1-784FD9B7D764}">
      <formula1>"UNIMED, PARTICULAR, FUSEX, AMOR SAÚDE, SUS, CORTESIA"</formula1>
    </dataValidation>
    <dataValidation type="list" allowBlank="1" showInputMessage="1" showErrorMessage="1" sqref="M6:M44" xr:uid="{8B6FAE95-83F1-4A74-9076-020FAA218F00}">
      <formula1>"Sim"</formula1>
    </dataValidation>
    <dataValidation type="list" allowBlank="1" showInputMessage="1" showErrorMessage="1" sqref="K6:K46" xr:uid="{BAE54732-4A22-471F-ABD9-0C9161952B46}">
      <formula1>"Confirmado, Não confirmado"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57C418-F6AA-4574-9C44-788625AC627B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2D52-5A98-4048-99C6-6AB4C3A3DE51}">
  <dimension ref="A1:AD47"/>
  <sheetViews>
    <sheetView showGridLines="0" showRowColHeaders="0" zoomScale="80" zoomScaleNormal="80" workbookViewId="0">
      <pane xSplit="2" ySplit="5" topLeftCell="C11" activePane="bottomRight" state="frozen"/>
      <selection pane="bottomRight" activeCell="C7" sqref="C7:C26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3">
        <v>30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45015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Preços'!E22,IF(AND(Tabela8J5678910111223[[#This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6" t="str">
        <f>IF(Tabela8J5678910111223[[#This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Preços'!E23,IF(AND(Tabela8J5678910111223[[#This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7" t="str">
        <f>IF(Tabela8J5678910111223[[#This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Preços'!E24,IF(AND(Tabela8J5678910111223[[#This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8" t="str">
        <f>IF(Tabela8J5678910111223[[#This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27</v>
      </c>
      <c r="D9" s="12"/>
      <c r="E9" s="12"/>
      <c r="F9" s="12"/>
      <c r="G9" s="12"/>
      <c r="H9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Preços'!E25,IF(AND(Tabela8J5678910111223[[#This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9" t="str">
        <f>IF(Tabela8J5678910111223[[#This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 t="s">
        <v>27</v>
      </c>
      <c r="D10" s="12"/>
      <c r="E10" s="12"/>
      <c r="F10" s="12"/>
      <c r="G10" s="12"/>
      <c r="H10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Preços'!E26,IF(AND(Tabela8J5678910111223[[#This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10" t="str">
        <f>IF(Tabela8J5678910111223[[#This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Preços'!E27,IF(AND(Tabela8J5678910111223[[#This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11" t="str">
        <f>IF(Tabela8J5678910111223[[#This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27</v>
      </c>
      <c r="D12" s="12"/>
      <c r="E12" s="12"/>
      <c r="F12" s="12"/>
      <c r="G12" s="12"/>
      <c r="H12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Preços'!E28,IF(AND(Tabela8J5678910111223[[#This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12" t="str">
        <f>IF(Tabela8J5678910111223[[#This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 t="s">
        <v>27</v>
      </c>
      <c r="D13" s="12"/>
      <c r="E13" s="12"/>
      <c r="F13" s="12"/>
      <c r="G13" s="12"/>
      <c r="H13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Preços'!E29,IF(AND(Tabela8J5678910111223[[#This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13" t="str">
        <f>IF(Tabela8J5678910111223[[#This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 t="s">
        <v>27</v>
      </c>
      <c r="D14" s="12"/>
      <c r="E14" s="12"/>
      <c r="F14" s="12"/>
      <c r="G14" s="12"/>
      <c r="H14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Preços'!E30,IF(AND(Tabela8J5678910111223[[#This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14" t="str">
        <f>IF(Tabela8J5678910111223[[#This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 t="s">
        <v>27</v>
      </c>
      <c r="D15" s="12"/>
      <c r="E15" s="12"/>
      <c r="F15" s="12"/>
      <c r="G15" s="12"/>
      <c r="H15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Preços'!E31,IF(AND(Tabela8J5678910111223[[#This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15" t="str">
        <f>IF(Tabela8J5678910111223[[#This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 t="s">
        <v>27</v>
      </c>
      <c r="D16" s="12"/>
      <c r="E16" s="12"/>
      <c r="F16" s="12"/>
      <c r="G16" s="12"/>
      <c r="H16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Preços'!E32,IF(AND(Tabela8J5678910111223[[#This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16" t="str">
        <f>IF(Tabela8J5678910111223[[#This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Preços'!E33,IF(AND(Tabela8J5678910111223[[#This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17" t="str">
        <f>IF(Tabela8J5678910111223[[#This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Preços'!E34,IF(AND(Tabela8J5678910111223[[#This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18" t="str">
        <f>IF(Tabela8J5678910111223[[#This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 t="s">
        <v>27</v>
      </c>
      <c r="D19" s="12"/>
      <c r="E19" s="12"/>
      <c r="F19" s="12"/>
      <c r="G19" s="12"/>
      <c r="H19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Preços'!E35,IF(AND(Tabela8J5678910111223[[#This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19" t="str">
        <f>IF(Tabela8J5678910111223[[#This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27</v>
      </c>
      <c r="D20" s="12"/>
      <c r="E20" s="12"/>
      <c r="F20" s="12"/>
      <c r="G20" s="12"/>
      <c r="H20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Preços'!E36,IF(AND(Tabela8J5678910111223[[#This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20" t="str">
        <f>IF(Tabela8J5678910111223[[#This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27</v>
      </c>
      <c r="D21" s="12"/>
      <c r="E21" s="12"/>
      <c r="F21" s="12"/>
      <c r="G21" s="12"/>
      <c r="H21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Preços'!E37,IF(AND(Tabela8J5678910111223[[#This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21" t="str">
        <f>IF(Tabela8J5678910111223[[#This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 t="s">
        <v>27</v>
      </c>
      <c r="D22" s="12"/>
      <c r="E22" s="12"/>
      <c r="F22" s="12"/>
      <c r="G22" s="12"/>
      <c r="H22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Preços'!E38,IF(AND(Tabela8J5678910111223[[#This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22" t="str">
        <f>IF(Tabela8J5678910111223[[#This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27</v>
      </c>
      <c r="D23" s="12"/>
      <c r="E23" s="12"/>
      <c r="F23" s="12"/>
      <c r="G23" s="12"/>
      <c r="H23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Preços'!E39,IF(AND(Tabela8J5678910111223[[#This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23" t="str">
        <f>IF(Tabela8J5678910111223[[#This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 t="s">
        <v>27</v>
      </c>
      <c r="D24" s="12"/>
      <c r="E24" s="12"/>
      <c r="F24" s="12"/>
      <c r="G24" s="12"/>
      <c r="H24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Preços'!E40,IF(AND(Tabela8J5678910111223[[#This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24" t="str">
        <f>IF(Tabela8J5678910111223[[#This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 t="s">
        <v>27</v>
      </c>
      <c r="D25" s="12"/>
      <c r="E25" s="12"/>
      <c r="F25" s="12"/>
      <c r="G25" s="12"/>
      <c r="H25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Preços'!E41,IF(AND(Tabela8J5678910111223[[#This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25" t="str">
        <f>IF(Tabela8J5678910111223[[#This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 t="s">
        <v>27</v>
      </c>
      <c r="D26" s="12"/>
      <c r="E26" s="12"/>
      <c r="F26" s="12"/>
      <c r="G26" s="12"/>
      <c r="H26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Preços'!E42,IF(AND(Tabela8J5678910111223[[#This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26" t="str">
        <f>IF(Tabela8J5678910111223[[#This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Preços'!E43,IF(AND(Tabela8J5678910111223[[#This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27" t="str">
        <f>IF(Tabela8J5678910111223[[#This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Preços'!E44,IF(AND(Tabela8J5678910111223[[#This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28" t="str">
        <f>IF(Tabela8J5678910111223[[#This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Preços'!E45,IF(AND(Tabela8J5678910111223[[#This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29" t="str">
        <f>IF(Tabela8J5678910111223[[#This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Preços'!E46,IF(AND(Tabela8J5678910111223[[#This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30" t="str">
        <f>IF(Tabela8J5678910111223[[#This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Preços'!E47,IF(AND(Tabela8J5678910111223[[#This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31" t="str">
        <f>IF(Tabela8J5678910111223[[#This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Preços'!E48,IF(AND(Tabela8J5678910111223[[#This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32" t="str">
        <f>IF(Tabela8J5678910111223[[#This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Preços'!E49,IF(AND(Tabela8J5678910111223[[#This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33" t="str">
        <f>IF(Tabela8J5678910111223[[#This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Preços'!E50,IF(AND(Tabela8J5678910111223[[#This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34" t="str">
        <f>IF(Tabela8J5678910111223[[#This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Preços'!E51,IF(AND(Tabela8J5678910111223[[#This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35" t="str">
        <f>IF(Tabela8J5678910111223[[#This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Preços'!E52,IF(AND(Tabela8J5678910111223[[#This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36" t="str">
        <f>IF(Tabela8J5678910111223[[#This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Preços'!E53,IF(AND(Tabela8J5678910111223[[#This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37" t="str">
        <f>IF(Tabela8J5678910111223[[#This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Preços'!E54,IF(AND(Tabela8J5678910111223[[#This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38" t="str">
        <f>IF(Tabela8J5678910111223[[#This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Preços'!E55,IF(AND(Tabela8J5678910111223[[#This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39" t="str">
        <f>IF(Tabela8J5678910111223[[#This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Preços'!E56,IF(AND(Tabela8J5678910111223[[#This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40" t="str">
        <f>IF(Tabela8J5678910111223[[#This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Preços'!E57,IF(AND(Tabela8J5678910111223[[#This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41" t="str">
        <f>IF(Tabela8J5678910111223[[#This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Preços'!E58,IF(AND(Tabela8J5678910111223[[#This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42" t="str">
        <f>IF(Tabela8J5678910111223[[#This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Preços'!E59,IF(AND(Tabela8J5678910111223[[#This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43" t="str">
        <f>IF(Tabela8J5678910111223[[#This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Preços'!E60,IF(AND(Tabela8J5678910111223[[#This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44" t="str">
        <f>IF(Tabela8J5678910111223[[#This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Preços'!E61,IF(AND(Tabela8J5678910111223[[#This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45" t="str">
        <f>IF(Tabela8J5678910111223[[#This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Preços'!E62,IF(AND(Tabela8J5678910111223[[#This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Preços'!$E$23,""))))))</f>
        <v/>
      </c>
      <c r="I46" t="str">
        <f>IF(Tabela8J5678910111223[[#This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SUBTOTAL(103,Tabela8J5678910111223[NOME])</f>
        <v>20</v>
      </c>
    </row>
  </sheetData>
  <sheetProtection sheet="1" sort="0" autoFilter="0"/>
  <conditionalFormatting sqref="K6:L46">
    <cfRule type="containsText" dxfId="362" priority="1" operator="containsText" text="Não confirmado">
      <formula>NOT(ISERROR(SEARCH("Não confirmado",K6)))</formula>
    </cfRule>
    <cfRule type="containsText" dxfId="36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7161603E-EBD9-4625-8A54-2CBE05968FF9}">
      <formula1>"Confirmado, Não confirmado"</formula1>
    </dataValidation>
    <dataValidation type="list" allowBlank="1" showInputMessage="1" showErrorMessage="1" sqref="M6:M44" xr:uid="{74E0F55A-66A3-410C-9970-E52EE9B2C2E7}">
      <formula1>"Sim"</formula1>
    </dataValidation>
    <dataValidation type="list" allowBlank="1" showInputMessage="1" showErrorMessage="1" sqref="F6:F46" xr:uid="{C5D31483-DEB5-4E1B-B9B4-B9B4768E65B9}">
      <formula1>"UNIMED, PARTICULAR, FUSEX, AMOR SAÚDE, SUS, CORTESIA"</formula1>
    </dataValidation>
    <dataValidation type="list" allowBlank="1" showInputMessage="1" showErrorMessage="1" sqref="L6:L46" xr:uid="{89EBAC9B-3FCE-47D5-B6CE-6B6433A21859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B6B1EB-C197-4676-A27D-91F0ACC3CBD9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9">
    <pageSetUpPr fitToPage="1"/>
  </sheetPr>
  <dimension ref="A1:AD47"/>
  <sheetViews>
    <sheetView showGridLines="0" showRowColHeaders="0" zoomScale="80" zoomScaleNormal="80" workbookViewId="0">
      <pane xSplit="2" ySplit="5" topLeftCell="C18" activePane="bottomRight" state="frozen"/>
      <selection pane="bottomRight" activeCell="K36" sqref="C27:K36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57</v>
      </c>
      <c r="E2" s="43">
        <v>1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44986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6" t="str">
        <f>IF(Tabela8I4445[[#This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7" t="str">
        <f>IF(Tabela8I4445[[#This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8" t="str">
        <f>IF(Tabela8I4445[[#This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9" t="str">
        <f>IF(Tabela8I4445[[#This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0" t="str">
        <f>IF(Tabela8I4445[[#This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1" t="str">
        <f>IF(Tabela8I4445[[#This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2" t="str">
        <f>IF(Tabela8I4445[[#This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3" t="str">
        <f>IF(Tabela8I4445[[#This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4" t="str">
        <f>IF(Tabela8I4445[[#This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5" t="str">
        <f>IF(Tabela8I4445[[#This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6" t="str">
        <f>IF(Tabela8I4445[[#This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7" t="str">
        <f>IF(Tabela8I4445[[#This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8" t="str">
        <f>IF(Tabela8I4445[[#This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9" t="str">
        <f>IF(Tabela8I4445[[#This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0" t="str">
        <f>IF(Tabela8I4445[[#This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1" t="str">
        <f>IF(Tabela8I4445[[#This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2" t="str">
        <f>IF(Tabela8I4445[[#This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3" t="str">
        <f>IF(Tabela8I4445[[#This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4" t="str">
        <f>IF(Tabela8I4445[[#This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5" t="str">
        <f>IF(Tabela8I4445[[#This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6" t="str">
        <f>IF(Tabela8I4445[[#This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 t="s">
        <v>58</v>
      </c>
      <c r="D27" s="31"/>
      <c r="E27" s="12" t="s">
        <v>59</v>
      </c>
      <c r="F27" s="12" t="s">
        <v>31</v>
      </c>
      <c r="G27" s="12"/>
      <c r="H27" s="10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>290</v>
      </c>
      <c r="I27" t="str">
        <f>IF(Tabela8I4445[[#This Row],[EXAME]]&lt;&gt;"","Dra. Ilca","")</f>
        <v>Dra. Ilca</v>
      </c>
      <c r="J27" s="13">
        <v>65996735313</v>
      </c>
      <c r="K27" s="12" t="s">
        <v>32</v>
      </c>
      <c r="L27" s="12"/>
      <c r="M27" s="12"/>
    </row>
    <row r="28" spans="2:13">
      <c r="B28" s="8">
        <v>0.5625</v>
      </c>
      <c r="C28" s="12" t="s">
        <v>60</v>
      </c>
      <c r="D28" s="31"/>
      <c r="E28" s="12" t="s">
        <v>59</v>
      </c>
      <c r="F28" s="12" t="s">
        <v>61</v>
      </c>
      <c r="G28" s="12"/>
      <c r="H28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8" t="str">
        <f>IF(Tabela8I4445[[#This Row],[EXAME]]&lt;&gt;"","Dra. Ilca","")</f>
        <v>Dra. Ilca</v>
      </c>
      <c r="J28" s="13">
        <v>65999698751</v>
      </c>
      <c r="K28" s="12" t="s">
        <v>32</v>
      </c>
      <c r="L28" s="12"/>
      <c r="M28" s="12"/>
    </row>
    <row r="29" spans="2:13">
      <c r="B29" s="9">
        <v>0.57291666666666696</v>
      </c>
      <c r="C29" s="12" t="s">
        <v>60</v>
      </c>
      <c r="D29" s="12"/>
      <c r="E29" s="12" t="s">
        <v>62</v>
      </c>
      <c r="F29" s="12" t="s">
        <v>61</v>
      </c>
      <c r="G29" s="12"/>
      <c r="H29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9" t="str">
        <f>IF(Tabela8I4445[[#This Row],[EXAME]]&lt;&gt;"","Dra. Ilca","")</f>
        <v>Dra. Ilca</v>
      </c>
      <c r="J29" s="13">
        <v>65999698751</v>
      </c>
      <c r="K29" s="12" t="s">
        <v>32</v>
      </c>
      <c r="L29" s="12"/>
      <c r="M29" s="12"/>
    </row>
    <row r="30" spans="2:13">
      <c r="B30" s="8">
        <v>0.58333333333333304</v>
      </c>
      <c r="C30" s="12" t="s">
        <v>60</v>
      </c>
      <c r="D30" s="12"/>
      <c r="E30" s="12" t="s">
        <v>63</v>
      </c>
      <c r="F30" s="12" t="s">
        <v>61</v>
      </c>
      <c r="G30" s="12"/>
      <c r="H30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0" t="str">
        <f>IF(Tabela8I4445[[#This Row],[EXAME]]&lt;&gt;"","Dra. Ilca","")</f>
        <v>Dra. Ilca</v>
      </c>
      <c r="J30" s="13">
        <v>65999698751</v>
      </c>
      <c r="K30" s="12" t="s">
        <v>32</v>
      </c>
      <c r="L30" s="12"/>
      <c r="M30" s="12"/>
    </row>
    <row r="31" spans="2:13">
      <c r="B31" s="9">
        <v>0.59375</v>
      </c>
      <c r="C31" s="12" t="s">
        <v>64</v>
      </c>
      <c r="D31" s="12">
        <v>49</v>
      </c>
      <c r="E31" s="12" t="s">
        <v>59</v>
      </c>
      <c r="F31" s="12" t="s">
        <v>61</v>
      </c>
      <c r="G31" s="12"/>
      <c r="H31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1" t="str">
        <f>IF(Tabela8I4445[[#This Row],[EXAME]]&lt;&gt;"","Dra. Ilca","")</f>
        <v>Dra. Ilca</v>
      </c>
      <c r="J31" s="13">
        <v>65999859164</v>
      </c>
      <c r="K31" s="12" t="s">
        <v>32</v>
      </c>
      <c r="L31" s="12"/>
      <c r="M31" s="12"/>
    </row>
    <row r="32" spans="2:13">
      <c r="B32" s="8">
        <v>0.60416666666666696</v>
      </c>
      <c r="C32" s="12" t="s">
        <v>65</v>
      </c>
      <c r="D32" s="12"/>
      <c r="E32" s="12" t="s">
        <v>59</v>
      </c>
      <c r="F32" s="12" t="s">
        <v>47</v>
      </c>
      <c r="G32" s="12"/>
      <c r="H32" s="10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>200</v>
      </c>
      <c r="I32" t="str">
        <f>IF(Tabela8I4445[[#This Row],[EXAME]]&lt;&gt;"","Dra. Ilca","")</f>
        <v>Dra. Ilca</v>
      </c>
      <c r="J32" s="13">
        <v>65999232986</v>
      </c>
      <c r="K32" s="12" t="s">
        <v>32</v>
      </c>
      <c r="L32" s="12"/>
      <c r="M32" s="12"/>
    </row>
    <row r="33" spans="2:13">
      <c r="B33" s="9">
        <v>0.61458333333333304</v>
      </c>
      <c r="C33" s="12" t="s">
        <v>66</v>
      </c>
      <c r="D33" s="12"/>
      <c r="E33" s="12" t="s">
        <v>59</v>
      </c>
      <c r="F33" s="12" t="s">
        <v>47</v>
      </c>
      <c r="G33" s="12"/>
      <c r="H33" s="10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>200</v>
      </c>
      <c r="I33" t="str">
        <f>IF(Tabela8I4445[[#This Row],[EXAME]]&lt;&gt;"","Dra. Ilca","")</f>
        <v>Dra. Ilca</v>
      </c>
      <c r="J33" s="13">
        <v>65999497775</v>
      </c>
      <c r="K33" s="12" t="s">
        <v>32</v>
      </c>
      <c r="L33" s="12"/>
      <c r="M33" s="12"/>
    </row>
    <row r="34" spans="2:13">
      <c r="B34" s="8">
        <v>0.625</v>
      </c>
      <c r="C34" s="12" t="s">
        <v>67</v>
      </c>
      <c r="D34" s="12">
        <v>62</v>
      </c>
      <c r="E34" s="12" t="s">
        <v>59</v>
      </c>
      <c r="F34" s="12" t="s">
        <v>47</v>
      </c>
      <c r="G34" s="12"/>
      <c r="H34" s="10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>200</v>
      </c>
      <c r="I34" t="str">
        <f>IF(Tabela8I4445[[#This Row],[EXAME]]&lt;&gt;"","Dra. Ilca","")</f>
        <v>Dra. Ilca</v>
      </c>
      <c r="J34" s="13">
        <v>65996647379</v>
      </c>
      <c r="K34" s="12"/>
      <c r="L34" s="12"/>
      <c r="M34" s="12"/>
    </row>
    <row r="35" spans="2:13">
      <c r="B35" s="9">
        <v>0.63541666666666696</v>
      </c>
      <c r="C35" s="12" t="s">
        <v>67</v>
      </c>
      <c r="D35" s="12">
        <v>62</v>
      </c>
      <c r="E35" s="12" t="s">
        <v>68</v>
      </c>
      <c r="F35" s="12" t="s">
        <v>47</v>
      </c>
      <c r="G35" s="12"/>
      <c r="H35" s="10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>200</v>
      </c>
      <c r="I35" t="str">
        <f>IF(Tabela8I4445[[#This Row],[EXAME]]&lt;&gt;"","Dra. Ilca","")</f>
        <v>Dra. Ilca</v>
      </c>
      <c r="J35" s="13">
        <v>65996647379</v>
      </c>
      <c r="K35" s="12" t="s">
        <v>32</v>
      </c>
      <c r="L35" s="12"/>
      <c r="M35" s="12"/>
    </row>
    <row r="36" spans="2:13">
      <c r="B36" s="8">
        <v>0.64583333333333404</v>
      </c>
      <c r="C36" s="12" t="s">
        <v>69</v>
      </c>
      <c r="D36" s="12">
        <v>21</v>
      </c>
      <c r="E36" s="12" t="s">
        <v>59</v>
      </c>
      <c r="F36" s="12" t="s">
        <v>61</v>
      </c>
      <c r="G36" s="12">
        <v>11054322</v>
      </c>
      <c r="H36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6" t="str">
        <f>IF(Tabela8I4445[[#This Row],[EXAME]]&lt;&gt;"","Dra. Ilca","")</f>
        <v>Dra. Ilca</v>
      </c>
      <c r="J36" s="13">
        <v>65984212904</v>
      </c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7" t="str">
        <f>IF(Tabela8I4445[[#This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8" t="str">
        <f>IF(Tabela8I4445[[#This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9" t="str">
        <f>IF(Tabela8I4445[[#This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0" t="str">
        <f>IF(Tabela8I4445[[#This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1" t="str">
        <f>IF(Tabela8I4445[[#This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2" t="str">
        <f>IF(Tabela8I4445[[#This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3" t="str">
        <f>IF(Tabela8I4445[[#This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4" t="str">
        <f>IF(Tabela8I4445[[#This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5" t="str">
        <f>IF(Tabela8I4445[[#This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6" t="str">
        <f>IF(Tabela8I4445[[#This Row],[EXAME]]&lt;&gt;"","Dra. Ilca","")</f>
        <v/>
      </c>
      <c r="J46" s="13"/>
      <c r="K46" s="12"/>
      <c r="L46" s="12"/>
      <c r="M46" s="12"/>
    </row>
    <row r="47" spans="2:13">
      <c r="C47">
        <f>SUBTOTAL(103,Tabela8I4445[NOME])</f>
        <v>10</v>
      </c>
    </row>
  </sheetData>
  <sheetProtection sheet="1" sort="0" autoFilter="0"/>
  <conditionalFormatting sqref="K37:L46 L36 K6:L35">
    <cfRule type="containsText" dxfId="347" priority="1" operator="containsText" text="Não confirmado">
      <formula>NOT(ISERROR(SEARCH("Não confirmado",K6)))</formula>
    </cfRule>
    <cfRule type="containsText" dxfId="34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1700-000000000000}">
      <formula1>"UNIMED, PARTICULAR, FUSEX, AMOR SAÚDE, SUS, CORTESIA"</formula1>
    </dataValidation>
    <dataValidation type="list" allowBlank="1" showInputMessage="1" showErrorMessage="1" sqref="M6:M44" xr:uid="{00000000-0002-0000-1700-000001000000}">
      <formula1>"Sim"</formula1>
    </dataValidation>
    <dataValidation type="list" allowBlank="1" showInputMessage="1" showErrorMessage="1" sqref="L6:L46" xr:uid="{00000000-0002-0000-1700-000003000000}">
      <formula1>"Sim, Não"</formula1>
    </dataValidation>
    <dataValidation type="list" allowBlank="1" showInputMessage="1" showErrorMessage="1" sqref="K37:K46 K6:K35" xr:uid="{00000000-0002-0000-1700-000002000000}">
      <formula1>"Confirmado, Não confirmado"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7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17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11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bottomRight" activeCell="C25" sqref="C25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57</v>
      </c>
      <c r="E2" s="43">
        <v>3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44988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 t="s">
        <v>70</v>
      </c>
      <c r="D6" s="12"/>
      <c r="E6" s="12" t="s">
        <v>59</v>
      </c>
      <c r="F6" s="12" t="s">
        <v>31</v>
      </c>
      <c r="G6" s="12"/>
      <c r="H6" s="10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>290</v>
      </c>
      <c r="I6" t="str">
        <f>IF(Tabela8I44454647[[#This Row],[EXAME]]&lt;&gt;"","Dra. Ilca","")</f>
        <v>Dra. Ilca</v>
      </c>
      <c r="J6" s="13">
        <v>65999277202</v>
      </c>
      <c r="K6" s="12" t="s">
        <v>32</v>
      </c>
      <c r="L6" s="12"/>
      <c r="M6" s="12"/>
    </row>
    <row r="7" spans="1:30">
      <c r="B7" s="9">
        <v>0.34375</v>
      </c>
      <c r="C7" s="12" t="s">
        <v>71</v>
      </c>
      <c r="D7" s="12"/>
      <c r="E7" s="12" t="s">
        <v>62</v>
      </c>
      <c r="F7" s="12" t="s">
        <v>31</v>
      </c>
      <c r="G7" s="12"/>
      <c r="H7" s="10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>320</v>
      </c>
      <c r="I7" t="str">
        <f>IF(Tabela8I44454647[[#This Row],[EXAME]]&lt;&gt;"","Dra. Ilca","")</f>
        <v>Dra. Ilca</v>
      </c>
      <c r="J7" s="13">
        <v>65999277202</v>
      </c>
      <c r="K7" s="12" t="s">
        <v>32</v>
      </c>
      <c r="L7" s="12"/>
      <c r="M7" s="12"/>
    </row>
    <row r="8" spans="1:30" ht="21.75">
      <c r="B8" s="8">
        <v>0.35416666666666702</v>
      </c>
      <c r="C8" s="54" t="s">
        <v>72</v>
      </c>
      <c r="D8" s="12"/>
      <c r="E8" s="12" t="s">
        <v>59</v>
      </c>
      <c r="F8" s="12" t="s">
        <v>31</v>
      </c>
      <c r="G8" s="12"/>
      <c r="H8" s="10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>290</v>
      </c>
      <c r="I8" t="str">
        <f>IF(Tabela8I44454647[[#This Row],[EXAME]]&lt;&gt;"","Dra. Ilca","")</f>
        <v>Dra. Ilca</v>
      </c>
      <c r="J8" s="13">
        <v>65996648210</v>
      </c>
      <c r="K8" s="12" t="s">
        <v>32</v>
      </c>
      <c r="L8" s="12"/>
      <c r="M8" s="12"/>
    </row>
    <row r="9" spans="1:30">
      <c r="B9" s="9">
        <v>0.36458333333333298</v>
      </c>
      <c r="C9" s="12" t="s">
        <v>72</v>
      </c>
      <c r="D9" s="12"/>
      <c r="E9" s="12" t="s">
        <v>62</v>
      </c>
      <c r="F9" s="12" t="s">
        <v>31</v>
      </c>
      <c r="G9" s="12"/>
      <c r="H9" s="10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>320</v>
      </c>
      <c r="I9" t="str">
        <f>IF(Tabela8I44454647[[#This Row],[EXAME]]&lt;&gt;"","Dra. Ilca","")</f>
        <v>Dra. Ilca</v>
      </c>
      <c r="J9" s="13"/>
      <c r="K9" s="12" t="s">
        <v>32</v>
      </c>
      <c r="L9" s="12"/>
      <c r="M9" s="12"/>
    </row>
    <row r="10" spans="1:30" ht="16.5">
      <c r="B10" s="8">
        <v>0.375</v>
      </c>
      <c r="C10" s="47" t="s">
        <v>73</v>
      </c>
      <c r="D10" s="12"/>
      <c r="E10" s="12" t="s">
        <v>62</v>
      </c>
      <c r="F10" s="12" t="s">
        <v>61</v>
      </c>
      <c r="G10" s="12">
        <v>11051494</v>
      </c>
      <c r="H10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0" t="str">
        <f>IF(Tabela8I44454647[[#This Row],[EXAME]]&lt;&gt;"","Dra. Ilca","")</f>
        <v>Dra. Ilca</v>
      </c>
      <c r="J10" s="13">
        <v>65999160053</v>
      </c>
      <c r="K10" s="12" t="s">
        <v>32</v>
      </c>
      <c r="L10" s="12"/>
      <c r="M10" s="12"/>
    </row>
    <row r="11" spans="1:30">
      <c r="B11" s="9">
        <v>0.38541666666666702</v>
      </c>
      <c r="C11" s="12" t="s">
        <v>74</v>
      </c>
      <c r="D11" s="12"/>
      <c r="E11" s="12" t="s">
        <v>59</v>
      </c>
      <c r="F11" s="12" t="s">
        <v>47</v>
      </c>
      <c r="G11" s="12"/>
      <c r="H11" s="10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>200</v>
      </c>
      <c r="I11" t="str">
        <f>IF(Tabela8I44454647[[#This Row],[EXAME]]&lt;&gt;"","Dra. Ilca","")</f>
        <v>Dra. Ilca</v>
      </c>
      <c r="J11" s="13">
        <v>65999697765</v>
      </c>
      <c r="K11" s="12" t="s">
        <v>32</v>
      </c>
      <c r="L11" s="12"/>
      <c r="M11" s="12"/>
    </row>
    <row r="12" spans="1:30">
      <c r="B12" s="8">
        <v>0.39583333333333298</v>
      </c>
      <c r="C12" s="12" t="s">
        <v>75</v>
      </c>
      <c r="D12" s="12">
        <v>50</v>
      </c>
      <c r="E12" s="12" t="s">
        <v>63</v>
      </c>
      <c r="F12" s="12" t="s">
        <v>47</v>
      </c>
      <c r="G12" s="12"/>
      <c r="H12" s="10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>200</v>
      </c>
      <c r="I12" t="str">
        <f>IF(Tabela8I44454647[[#This Row],[EXAME]]&lt;&gt;"","Dra. Ilca","")</f>
        <v>Dra. Ilca</v>
      </c>
      <c r="J12" s="13">
        <v>65996022574</v>
      </c>
      <c r="K12" s="12" t="s">
        <v>32</v>
      </c>
      <c r="L12" s="12"/>
      <c r="M12" s="12"/>
    </row>
    <row r="13" spans="1:30" ht="16.5">
      <c r="B13" s="9">
        <v>0.40625</v>
      </c>
      <c r="C13" s="12" t="s">
        <v>76</v>
      </c>
      <c r="D13" s="12">
        <v>36</v>
      </c>
      <c r="E13" s="12" t="s">
        <v>59</v>
      </c>
      <c r="F13" s="12" t="s">
        <v>61</v>
      </c>
      <c r="G13" s="12"/>
      <c r="H13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3" t="str">
        <f>IF(Tabela8I44454647[[#This Row],[EXAME]]&lt;&gt;"","Dra. Ilca","")</f>
        <v>Dra. Ilca</v>
      </c>
      <c r="J13" s="50">
        <v>65999335655</v>
      </c>
      <c r="K13" s="12"/>
      <c r="L13" s="12"/>
      <c r="M13" s="12"/>
    </row>
    <row r="14" spans="1:30">
      <c r="B14" s="8">
        <v>0.41666666666666702</v>
      </c>
      <c r="C14" s="33" t="s">
        <v>77</v>
      </c>
      <c r="D14" s="12">
        <v>30</v>
      </c>
      <c r="E14" s="12" t="s">
        <v>78</v>
      </c>
      <c r="F14" s="12" t="s">
        <v>47</v>
      </c>
      <c r="G14" s="12"/>
      <c r="H14" s="10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>200</v>
      </c>
      <c r="I14" t="str">
        <f>IF(Tabela8I44454647[[#This Row],[EXAME]]&lt;&gt;"","Dra. Ilca","")</f>
        <v>Dra. Ilca</v>
      </c>
      <c r="J14" s="13">
        <v>65996760950</v>
      </c>
      <c r="K14" s="12" t="s">
        <v>32</v>
      </c>
      <c r="L14" s="12"/>
      <c r="M14" s="12"/>
    </row>
    <row r="15" spans="1:30">
      <c r="B15" s="9">
        <v>0.42708333333333298</v>
      </c>
      <c r="C15" s="33" t="s">
        <v>79</v>
      </c>
      <c r="D15" s="12"/>
      <c r="E15" s="12" t="s">
        <v>62</v>
      </c>
      <c r="F15" s="12" t="s">
        <v>47</v>
      </c>
      <c r="G15" s="12"/>
      <c r="H15" s="10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>200</v>
      </c>
      <c r="I15" t="str">
        <f>IF(Tabela8I44454647[[#This Row],[EXAME]]&lt;&gt;"","Dra. Ilca","")</f>
        <v>Dra. Ilca</v>
      </c>
      <c r="J15" s="13">
        <v>65999797032</v>
      </c>
      <c r="K15" s="12" t="s">
        <v>32</v>
      </c>
      <c r="L15" s="12"/>
      <c r="M15" s="12"/>
    </row>
    <row r="16" spans="1:30">
      <c r="B16" s="8">
        <v>0.4375</v>
      </c>
      <c r="C16" s="33"/>
      <c r="D16" s="12"/>
      <c r="E16" s="12"/>
      <c r="F16" s="12"/>
      <c r="G16" s="12"/>
      <c r="H16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6" t="str">
        <f>IF(Tabela8I44454647[[#This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33"/>
      <c r="D17" s="12"/>
      <c r="E17" s="12"/>
      <c r="F17" s="12"/>
      <c r="G17" s="12"/>
      <c r="H17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7" t="str">
        <f>IF(Tabela8I44454647[[#This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33"/>
      <c r="D18" s="12"/>
      <c r="E18" s="12"/>
      <c r="F18" s="12"/>
      <c r="G18" s="12"/>
      <c r="H18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8" t="str">
        <f>IF(Tabela8I44454647[[#This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33"/>
      <c r="D19" s="12"/>
      <c r="E19" s="12"/>
      <c r="F19" s="12"/>
      <c r="G19" s="12"/>
      <c r="H19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9" t="str">
        <f>IF(Tabela8I44454647[[#This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33"/>
      <c r="D20" s="12"/>
      <c r="E20" s="12"/>
      <c r="F20" s="12"/>
      <c r="G20" s="12"/>
      <c r="H20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0" t="str">
        <f>IF(Tabela8I44454647[[#This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33"/>
      <c r="D21" s="12"/>
      <c r="E21" s="12"/>
      <c r="F21" s="12"/>
      <c r="G21" s="12"/>
      <c r="H21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1" t="str">
        <f>IF(Tabela8I44454647[[#This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33"/>
      <c r="D22" s="12"/>
      <c r="E22" s="12"/>
      <c r="F22" s="12"/>
      <c r="G22" s="12"/>
      <c r="H22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2" t="str">
        <f>IF(Tabela8I44454647[[#This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33"/>
      <c r="D23" s="12"/>
      <c r="E23" s="12"/>
      <c r="F23" s="12"/>
      <c r="G23" s="12"/>
      <c r="H23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3" t="str">
        <f>IF(Tabela8I44454647[[#This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33"/>
      <c r="D24" s="12"/>
      <c r="E24" s="12"/>
      <c r="F24" s="12"/>
      <c r="G24" s="12"/>
      <c r="H24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4" t="str">
        <f>IF(Tabela8I44454647[[#This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33"/>
      <c r="D25" s="12"/>
      <c r="E25" s="12"/>
      <c r="F25" s="12"/>
      <c r="G25" s="12"/>
      <c r="H25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5" t="str">
        <f>IF(Tabela8I44454647[[#This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6" t="str">
        <f>IF(Tabela8I44454647[[#This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7" t="str">
        <f>IF(Tabela8I44454647[[#This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8" t="str">
        <f>IF(Tabela8I44454647[[#This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9" t="str">
        <f>IF(Tabela8I44454647[[#This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0" t="str">
        <f>IF(Tabela8I44454647[[#This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1" t="str">
        <f>IF(Tabela8I44454647[[#This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2" t="str">
        <f>IF(Tabela8I44454647[[#This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3" t="str">
        <f>IF(Tabela8I44454647[[#This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4" t="str">
        <f>IF(Tabela8I44454647[[#This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5" t="str">
        <f>IF(Tabela8I44454647[[#This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6" t="str">
        <f>IF(Tabela8I44454647[[#This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32"/>
      <c r="D37" s="12"/>
      <c r="E37" s="12"/>
      <c r="F37" s="12"/>
      <c r="G37" s="12"/>
      <c r="H37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7" t="str">
        <f>IF(Tabela8I44454647[[#This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8" t="str">
        <f>IF(Tabela8I44454647[[#This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9" t="str">
        <f>IF(Tabela8I44454647[[#This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0" t="str">
        <f>IF(Tabela8I44454647[[#This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1" t="str">
        <f>IF(Tabela8I44454647[[#This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2" t="str">
        <f>IF(Tabela8I44454647[[#This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3" t="str">
        <f>IF(Tabela8I44454647[[#This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4" t="str">
        <f>IF(Tabela8I44454647[[#This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5" t="str">
        <f>IF(Tabela8I44454647[[#This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6" t="str">
        <f>IF(Tabela8I44454647[[#This Row],[EXAME]]&lt;&gt;"","Dra. Ilca","")</f>
        <v/>
      </c>
      <c r="J46" s="13"/>
      <c r="K46" s="12"/>
      <c r="L46" s="12"/>
      <c r="M46" s="12"/>
    </row>
    <row r="47" spans="2:13">
      <c r="C47">
        <f>SUBTOTAL(103,Tabela8I44454647[NOME])</f>
        <v>10</v>
      </c>
    </row>
  </sheetData>
  <sheetProtection sheet="1" sort="0" autoFilter="0"/>
  <conditionalFormatting sqref="K6:L16 K17 K18:L46">
    <cfRule type="containsText" dxfId="332" priority="1" operator="containsText" text="Não confirmado">
      <formula>NOT(ISERROR(SEARCH("Não confirmado",K6)))</formula>
    </cfRule>
    <cfRule type="containsText" dxfId="33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1900-000000000000}">
      <formula1>"UNIMED, PARTICULAR, FUSEX, AMOR SAÚDE, SUS, CORTESIA"</formula1>
    </dataValidation>
    <dataValidation type="list" allowBlank="1" showInputMessage="1" showErrorMessage="1" sqref="M6:M44" xr:uid="{00000000-0002-0000-1900-000001000000}">
      <formula1>"Sim"</formula1>
    </dataValidation>
    <dataValidation type="list" allowBlank="1" showInputMessage="1" showErrorMessage="1" sqref="K6:K46" xr:uid="{00000000-0002-0000-1900-000002000000}">
      <formula1>"Confirmado, Não confirmado"</formula1>
    </dataValidation>
    <dataValidation type="list" allowBlank="1" showInputMessage="1" showErrorMessage="1" sqref="L6:L16 L18:L46" xr:uid="{00000000-0002-0000-1900-000003000000}">
      <formula1>"Sim, Não"</formula1>
    </dataValidation>
  </dataValidations>
  <pageMargins left="0.7" right="0.7" top="0.75" bottom="0.75" header="0.3" footer="0.3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9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19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C56D-102E-4BF8-AD93-C52BD840A2E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10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bottomRight" activeCell="J17" sqref="J17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57</v>
      </c>
      <c r="E2" s="43">
        <v>2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44987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6" t="str">
        <f>IF(Tabela8I444546[[#This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 t="s">
        <v>80</v>
      </c>
      <c r="D7" s="12">
        <v>49</v>
      </c>
      <c r="E7" s="12" t="s">
        <v>62</v>
      </c>
      <c r="F7" s="12" t="s">
        <v>61</v>
      </c>
      <c r="G7" s="12">
        <v>11047281</v>
      </c>
      <c r="H7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7" t="str">
        <f>IF(Tabela8I444546[[#This Row],[EXAME]]&lt;&gt;"","Dra. Ilca","")</f>
        <v>Dra. Ilca</v>
      </c>
      <c r="J7" s="13">
        <v>65996782310</v>
      </c>
      <c r="K7" s="12"/>
      <c r="L7" s="12"/>
      <c r="M7" s="12"/>
    </row>
    <row r="8" spans="1:30">
      <c r="B8" s="8">
        <v>0.35416666666666702</v>
      </c>
      <c r="C8" s="12" t="s">
        <v>80</v>
      </c>
      <c r="D8" s="12">
        <v>49</v>
      </c>
      <c r="E8" s="12" t="s">
        <v>68</v>
      </c>
      <c r="F8" s="12" t="s">
        <v>61</v>
      </c>
      <c r="G8" s="12">
        <v>11047286</v>
      </c>
      <c r="H8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8" t="str">
        <f>IF(Tabela8I444546[[#This Row],[EXAME]]&lt;&gt;"","Dra. Ilca","")</f>
        <v>Dra. Ilca</v>
      </c>
      <c r="J8" s="13">
        <v>65996782310</v>
      </c>
      <c r="K8" s="12"/>
      <c r="L8" s="12"/>
      <c r="M8" s="12"/>
    </row>
    <row r="9" spans="1:30">
      <c r="B9" s="9">
        <v>0.36458333333333298</v>
      </c>
      <c r="C9" s="12" t="s">
        <v>81</v>
      </c>
      <c r="D9" s="12">
        <v>71</v>
      </c>
      <c r="E9" s="12" t="s">
        <v>62</v>
      </c>
      <c r="F9" s="12" t="s">
        <v>47</v>
      </c>
      <c r="G9" s="12"/>
      <c r="H9" s="10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>200</v>
      </c>
      <c r="I9" t="str">
        <f>IF(Tabela8I444546[[#This Row],[EXAME]]&lt;&gt;"","Dra. Ilca","")</f>
        <v>Dra. Ilca</v>
      </c>
      <c r="J9" s="13">
        <v>65984377753</v>
      </c>
      <c r="K9" s="12" t="s">
        <v>32</v>
      </c>
      <c r="L9" s="12"/>
      <c r="M9" s="12"/>
    </row>
    <row r="10" spans="1:30">
      <c r="B10" s="8">
        <v>0.375</v>
      </c>
      <c r="C10" s="12" t="s">
        <v>82</v>
      </c>
      <c r="D10" s="12">
        <v>23</v>
      </c>
      <c r="E10" s="12" t="s">
        <v>62</v>
      </c>
      <c r="F10" s="12" t="s">
        <v>47</v>
      </c>
      <c r="G10" s="12"/>
      <c r="H10" s="10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>200</v>
      </c>
      <c r="I10" t="str">
        <f>IF(Tabela8I444546[[#This Row],[EXAME]]&lt;&gt;"","Dra. Ilca","")</f>
        <v>Dra. Ilca</v>
      </c>
      <c r="J10" s="13">
        <v>65996209047</v>
      </c>
      <c r="K10" s="12" t="s">
        <v>32</v>
      </c>
      <c r="L10" s="12"/>
      <c r="M10" s="12"/>
    </row>
    <row r="11" spans="1:30">
      <c r="B11" s="9">
        <v>0.38541666666666702</v>
      </c>
      <c r="C11" s="12" t="s">
        <v>83</v>
      </c>
      <c r="D11" s="12">
        <v>53</v>
      </c>
      <c r="E11" s="12" t="s">
        <v>62</v>
      </c>
      <c r="F11" s="12" t="s">
        <v>61</v>
      </c>
      <c r="G11" s="12"/>
      <c r="H11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1" t="str">
        <f>IF(Tabela8I444546[[#This Row],[EXAME]]&lt;&gt;"","Dra. Ilca","")</f>
        <v>Dra. Ilca</v>
      </c>
      <c r="J11" s="13">
        <v>65996095246</v>
      </c>
      <c r="K11" s="12" t="s">
        <v>32</v>
      </c>
      <c r="L11" s="12"/>
      <c r="M11" s="12"/>
    </row>
    <row r="12" spans="1:30">
      <c r="B12" s="8">
        <v>0.39583333333333298</v>
      </c>
      <c r="C12" s="12" t="s">
        <v>83</v>
      </c>
      <c r="D12" s="12">
        <v>53</v>
      </c>
      <c r="E12" s="12" t="s">
        <v>59</v>
      </c>
      <c r="F12" s="12"/>
      <c r="G12" s="12"/>
      <c r="H12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2" t="str">
        <f>IF(Tabela8I444546[[#This Row],[EXAME]]&lt;&gt;"","Dra. Ilca","")</f>
        <v>Dra. Ilca</v>
      </c>
      <c r="J12" s="13"/>
      <c r="K12" s="12" t="s">
        <v>32</v>
      </c>
      <c r="L12" s="12"/>
      <c r="M12" s="12"/>
    </row>
    <row r="13" spans="1:30">
      <c r="B13" s="9">
        <v>0.40625</v>
      </c>
      <c r="C13" s="12" t="s">
        <v>84</v>
      </c>
      <c r="D13" s="12">
        <v>60</v>
      </c>
      <c r="E13" s="12" t="s">
        <v>62</v>
      </c>
      <c r="F13" s="12" t="s">
        <v>47</v>
      </c>
      <c r="G13" s="12"/>
      <c r="H13" s="10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>200</v>
      </c>
      <c r="I13" t="str">
        <f>IF(Tabela8I444546[[#This Row],[EXAME]]&lt;&gt;"","Dra. Ilca","")</f>
        <v>Dra. Ilca</v>
      </c>
      <c r="J13" s="13">
        <v>65984150965</v>
      </c>
      <c r="K13" s="12" t="s">
        <v>32</v>
      </c>
      <c r="L13" s="12"/>
      <c r="M13" s="12"/>
    </row>
    <row r="14" spans="1:30">
      <c r="B14" s="8">
        <v>0.41666666666666702</v>
      </c>
      <c r="C14" s="12" t="s">
        <v>85</v>
      </c>
      <c r="D14" s="12"/>
      <c r="E14" s="12" t="s">
        <v>62</v>
      </c>
      <c r="F14" s="12" t="s">
        <v>47</v>
      </c>
      <c r="G14" s="12"/>
      <c r="H14" s="10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>200</v>
      </c>
      <c r="I14" t="str">
        <f>IF(Tabela8I444546[[#This Row],[EXAME]]&lt;&gt;"","Dra. Ilca","")</f>
        <v>Dra. Ilca</v>
      </c>
      <c r="J14" s="13">
        <v>65999056094</v>
      </c>
      <c r="K14" s="12"/>
      <c r="L14" s="12"/>
      <c r="M14" s="12"/>
    </row>
    <row r="15" spans="1:30">
      <c r="B15" s="9">
        <v>0.42708333333333298</v>
      </c>
      <c r="C15" s="12" t="s">
        <v>86</v>
      </c>
      <c r="D15" s="12">
        <v>12</v>
      </c>
      <c r="E15" s="12" t="s">
        <v>87</v>
      </c>
      <c r="F15" s="12" t="s">
        <v>47</v>
      </c>
      <c r="G15" s="12"/>
      <c r="H15" s="10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>200</v>
      </c>
      <c r="I15" t="str">
        <f>IF(Tabela8I444546[[#This Row],[EXAME]]&lt;&gt;"","Dra. Ilca","")</f>
        <v>Dra. Ilca</v>
      </c>
      <c r="J15" s="13">
        <v>65996141746</v>
      </c>
      <c r="K15" s="12"/>
      <c r="L15" s="12"/>
      <c r="M15" s="12"/>
    </row>
    <row r="16" spans="1:30">
      <c r="B16" s="8">
        <v>0.4375</v>
      </c>
      <c r="C16" s="49" t="s">
        <v>88</v>
      </c>
      <c r="D16" s="12">
        <v>88</v>
      </c>
      <c r="E16" s="12" t="s">
        <v>89</v>
      </c>
      <c r="F16" s="12" t="s">
        <v>31</v>
      </c>
      <c r="G16" s="12"/>
      <c r="H16" s="10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>320</v>
      </c>
      <c r="I16" t="str">
        <f>IF(Tabela8I444546[[#This Row],[EXAME]]&lt;&gt;"","Dra. Ilca","")</f>
        <v>Dra. Ilca</v>
      </c>
      <c r="J16" s="48">
        <v>65999331539</v>
      </c>
      <c r="K16" s="12" t="s">
        <v>32</v>
      </c>
      <c r="L16" s="12"/>
      <c r="M16" s="12"/>
    </row>
    <row r="17" spans="2:13">
      <c r="B17" s="9">
        <v>0.44791666666666702</v>
      </c>
      <c r="C17" s="12" t="s">
        <v>90</v>
      </c>
      <c r="D17" s="12"/>
      <c r="E17" s="12" t="s">
        <v>62</v>
      </c>
      <c r="F17" s="12" t="s">
        <v>47</v>
      </c>
      <c r="G17" s="12"/>
      <c r="H17" s="10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>200</v>
      </c>
      <c r="I17" t="str">
        <f>IF(Tabela8I444546[[#This Row],[EXAME]]&lt;&gt;"","Dra. Ilca","")</f>
        <v>Dra. Ilca</v>
      </c>
      <c r="J17" s="13">
        <v>65996961903</v>
      </c>
      <c r="K17" s="12" t="s">
        <v>32</v>
      </c>
      <c r="L17" s="12"/>
      <c r="M17" s="12"/>
    </row>
    <row r="18" spans="2:13">
      <c r="B18" s="8">
        <v>0.45833333333333298</v>
      </c>
      <c r="C18" s="12" t="s">
        <v>91</v>
      </c>
      <c r="D18" s="12">
        <v>48</v>
      </c>
      <c r="E18" s="12" t="s">
        <v>68</v>
      </c>
      <c r="F18" s="12" t="s">
        <v>31</v>
      </c>
      <c r="G18" s="12"/>
      <c r="H18" s="10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>290</v>
      </c>
      <c r="I18" t="str">
        <f>IF(Tabela8I444546[[#This Row],[EXAME]]&lt;&gt;"","Dra. Ilca","")</f>
        <v>Dra. Ilca</v>
      </c>
      <c r="J18" s="13">
        <v>65996213472</v>
      </c>
      <c r="K18" s="12" t="s">
        <v>32</v>
      </c>
      <c r="L18" s="12"/>
      <c r="M18" s="12"/>
    </row>
    <row r="19" spans="2:13">
      <c r="B19" s="9">
        <v>0.46875</v>
      </c>
      <c r="C19" s="12" t="s">
        <v>92</v>
      </c>
      <c r="D19" s="12">
        <v>21</v>
      </c>
      <c r="E19" s="12" t="s">
        <v>62</v>
      </c>
      <c r="F19" s="12" t="s">
        <v>47</v>
      </c>
      <c r="G19" s="12"/>
      <c r="H19" s="10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>200</v>
      </c>
      <c r="I19" t="str">
        <f>IF(Tabela8I444546[[#This Row],[EXAME]]&lt;&gt;"","Dra. Ilca","")</f>
        <v>Dra. Ilca</v>
      </c>
      <c r="J19" s="48">
        <v>65993265032</v>
      </c>
      <c r="K19" s="12" t="s">
        <v>32</v>
      </c>
      <c r="L19" s="12"/>
      <c r="M19" s="12"/>
    </row>
    <row r="20" spans="2:13">
      <c r="B20" s="8">
        <v>0.47916666666666702</v>
      </c>
      <c r="C20" s="12" t="s">
        <v>93</v>
      </c>
      <c r="D20" s="12">
        <v>35</v>
      </c>
      <c r="E20" s="12" t="s">
        <v>62</v>
      </c>
      <c r="F20" s="12" t="s">
        <v>31</v>
      </c>
      <c r="G20" s="12"/>
      <c r="H20" s="10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>320</v>
      </c>
      <c r="I20" t="str">
        <f>IF(Tabela8I444546[[#This Row],[EXAME]]&lt;&gt;"","Dra. Ilca","")</f>
        <v>Dra. Ilca</v>
      </c>
      <c r="J20" s="13">
        <v>65996013765</v>
      </c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1" t="str">
        <f>IF(Tabela8I444546[[#This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2" t="str">
        <f>IF(Tabela8I444546[[#This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3" t="str">
        <f>IF(Tabela8I444546[[#This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4" t="str">
        <f>IF(Tabela8I444546[[#This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5" t="str">
        <f>IF(Tabela8I444546[[#This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6" t="str">
        <f>IF(Tabela8I444546[[#This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7" t="str">
        <f>IF(Tabela8I444546[[#This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8" t="str">
        <f>IF(Tabela8I444546[[#This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9" t="str">
        <f>IF(Tabela8I444546[[#This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0" t="str">
        <f>IF(Tabela8I444546[[#This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1" t="str">
        <f>IF(Tabela8I444546[[#This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2" t="str">
        <f>IF(Tabela8I444546[[#This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3" t="str">
        <f>IF(Tabela8I444546[[#This Row],[EXAME]]&lt;&gt;"","Dra. Ilca","")</f>
        <v/>
      </c>
      <c r="J33" s="27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4" t="str">
        <f>IF(Tabela8I444546[[#This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5" t="str">
        <f>IF(Tabela8I444546[[#This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6" t="str">
        <f>IF(Tabela8I444546[[#This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7" t="str">
        <f>IF(Tabela8I444546[[#This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8" t="str">
        <f>IF(Tabela8I444546[[#This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9" t="str">
        <f>IF(Tabela8I444546[[#This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0" t="str">
        <f>IF(Tabela8I444546[[#This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1" t="str">
        <f>IF(Tabela8I444546[[#This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2" t="str">
        <f>IF(Tabela8I444546[[#This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3" t="str">
        <f>IF(Tabela8I444546[[#This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4" t="str">
        <f>IF(Tabela8I444546[[#This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5" t="str">
        <f>IF(Tabela8I444546[[#This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6" t="str">
        <f>IF(Tabela8I444546[[#This Row],[EXAME]]&lt;&gt;"","Dra. Ilca","")</f>
        <v/>
      </c>
      <c r="J46" s="13"/>
      <c r="K46" s="12"/>
      <c r="L46" s="12"/>
      <c r="M46" s="12"/>
    </row>
    <row r="47" spans="2:13">
      <c r="C47">
        <f>SUBTOTAL(103,Tabela8I444546[NOME])</f>
        <v>14</v>
      </c>
    </row>
  </sheetData>
  <sheetProtection sheet="1" sort="0" autoFilter="0"/>
  <conditionalFormatting sqref="K6:L46">
    <cfRule type="containsText" dxfId="317" priority="1" operator="containsText" text="Não confirmado">
      <formula>NOT(ISERROR(SEARCH("Não confirmado",K6)))</formula>
    </cfRule>
    <cfRule type="containsText" dxfId="31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L6:L46" xr:uid="{00000000-0002-0000-1800-000000000000}">
      <formula1>"Sim, Não"</formula1>
    </dataValidation>
    <dataValidation type="list" allowBlank="1" showInputMessage="1" showErrorMessage="1" sqref="K6:K46" xr:uid="{00000000-0002-0000-1800-000001000000}">
      <formula1>"Confirmado, Não confirmado"</formula1>
    </dataValidation>
    <dataValidation type="list" allowBlank="1" showInputMessage="1" showErrorMessage="1" sqref="M6:M44" xr:uid="{00000000-0002-0000-1800-000002000000}">
      <formula1>"Sim"</formula1>
    </dataValidation>
    <dataValidation type="list" allowBlank="1" showInputMessage="1" showErrorMessage="1" sqref="F6:F46" xr:uid="{00000000-0002-0000-1800-000003000000}">
      <formula1>"UNIMED, PARTICULAR, FUSEX, AMOR SAÚDE, SUS, CORTESIA"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8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18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12">
    <pageSetUpPr fitToPage="1"/>
  </sheetPr>
  <dimension ref="A1:AD47"/>
  <sheetViews>
    <sheetView showGridLines="0" showRowColHeaders="0" zoomScale="80" zoomScaleNormal="80" workbookViewId="0">
      <pane xSplit="2" ySplit="5" topLeftCell="C35" activePane="bottomRight" state="frozen"/>
      <selection pane="bottomRight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57</v>
      </c>
      <c r="E2" s="43">
        <v>6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44991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6" t="str">
        <f>IF(Tabela8I4445464748[[#This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7" t="str">
        <f>IF(Tabela8I4445464748[[#This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8" t="str">
        <f>IF(Tabela8I4445464748[[#This Row],[EXAME]]&lt;&gt;"","Dra. Ilca","")</f>
        <v/>
      </c>
      <c r="J8" s="27"/>
      <c r="K8" s="12"/>
      <c r="L8" s="12"/>
      <c r="M8" s="12"/>
    </row>
    <row r="9" spans="1:30">
      <c r="B9" s="9">
        <v>0.36458333333333298</v>
      </c>
      <c r="C9" s="12" t="s">
        <v>27</v>
      </c>
      <c r="D9" s="12"/>
      <c r="E9" s="12"/>
      <c r="F9" s="12"/>
      <c r="G9" s="12"/>
      <c r="H9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9" t="str">
        <f>IF(Tabela8I4445464748[[#This Row],[EXAME]]&lt;&gt;"","Dra. Ilca","")</f>
        <v/>
      </c>
      <c r="J9" s="13"/>
      <c r="K9" s="12"/>
      <c r="L9" s="12"/>
      <c r="M9" s="12"/>
    </row>
    <row r="10" spans="1:30" ht="18.75">
      <c r="B10" s="8">
        <v>0.375</v>
      </c>
      <c r="C10" s="12" t="s">
        <v>27</v>
      </c>
      <c r="D10" s="12"/>
      <c r="E10" s="12"/>
      <c r="F10" s="12"/>
      <c r="G10" s="12"/>
      <c r="H10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0" t="str">
        <f>IF(Tabela8I4445464748[[#This Row],[EXAME]]&lt;&gt;"","Dra. Ilca","")</f>
        <v/>
      </c>
      <c r="J10" s="29"/>
      <c r="K10" s="12"/>
      <c r="L10" s="12"/>
      <c r="M10" s="12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1" t="str">
        <f>IF(Tabela8I4445464748[[#This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27</v>
      </c>
      <c r="D12" s="12"/>
      <c r="E12" s="12"/>
      <c r="F12" s="12"/>
      <c r="G12" s="12"/>
      <c r="H12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2" t="str">
        <f>IF(Tabela8I4445464748[[#This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 t="s">
        <v>27</v>
      </c>
      <c r="D13" s="12"/>
      <c r="E13" s="12"/>
      <c r="F13" s="12"/>
      <c r="G13" s="12"/>
      <c r="H13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3" t="str">
        <f>IF(Tabela8I4445464748[[#This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 t="s">
        <v>27</v>
      </c>
      <c r="D14" s="12"/>
      <c r="E14" s="12"/>
      <c r="F14" s="12"/>
      <c r="G14" s="12"/>
      <c r="H14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4" t="str">
        <f>IF(Tabela8I4445464748[[#This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 t="s">
        <v>27</v>
      </c>
      <c r="D15" s="12"/>
      <c r="E15" s="12"/>
      <c r="F15" s="12"/>
      <c r="G15" s="12"/>
      <c r="H15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5" t="str">
        <f>IF(Tabela8I4445464748[[#This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 t="s">
        <v>27</v>
      </c>
      <c r="D16" s="12"/>
      <c r="E16" s="12"/>
      <c r="F16" s="12"/>
      <c r="G16" s="12"/>
      <c r="H16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6" t="str">
        <f>IF(Tabela8I4445464748[[#This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7" t="str">
        <f>IF(Tabela8I4445464748[[#This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8" t="str">
        <f>IF(Tabela8I4445464748[[#This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 t="s">
        <v>27</v>
      </c>
      <c r="D19" s="12"/>
      <c r="E19" s="12"/>
      <c r="F19" s="12"/>
      <c r="G19" s="12"/>
      <c r="H19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9" t="str">
        <f>IF(Tabela8I4445464748[[#This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27</v>
      </c>
      <c r="D20" s="12"/>
      <c r="E20" s="12"/>
      <c r="F20" s="12"/>
      <c r="G20" s="12"/>
      <c r="H20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0" t="str">
        <f>IF(Tabela8I4445464748[[#This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27</v>
      </c>
      <c r="D21" s="12"/>
      <c r="E21" s="12"/>
      <c r="F21" s="12"/>
      <c r="G21" s="12"/>
      <c r="H21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1" t="str">
        <f>IF(Tabela8I4445464748[[#This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 t="s">
        <v>27</v>
      </c>
      <c r="D22" s="12"/>
      <c r="E22" s="12"/>
      <c r="F22" s="12"/>
      <c r="G22" s="12"/>
      <c r="H22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2" t="str">
        <f>IF(Tabela8I4445464748[[#This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27</v>
      </c>
      <c r="D23" s="12"/>
      <c r="E23" s="12"/>
      <c r="F23" s="12"/>
      <c r="G23" s="12"/>
      <c r="H23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3" t="str">
        <f>IF(Tabela8I4445464748[[#This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 t="s">
        <v>27</v>
      </c>
      <c r="D24" s="12"/>
      <c r="E24" s="12"/>
      <c r="F24" s="12"/>
      <c r="G24" s="12"/>
      <c r="H24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4" t="str">
        <f>IF(Tabela8I4445464748[[#This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5" t="str">
        <f>IF(Tabela8I4445464748[[#This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6" t="str">
        <f>IF(Tabela8I4445464748[[#This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7" t="str">
        <f>IF(Tabela8I4445464748[[#This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8" t="str">
        <f>IF(Tabela8I4445464748[[#This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9" t="str">
        <f>IF(Tabela8I4445464748[[#This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0" t="str">
        <f>IF(Tabela8I4445464748[[#This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1" t="str">
        <f>IF(Tabela8I4445464748[[#This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2" t="str">
        <f>IF(Tabela8I4445464748[[#This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3" t="str">
        <f>IF(Tabela8I4445464748[[#This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4" t="str">
        <f>IF(Tabela8I4445464748[[#This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5" t="str">
        <f>IF(Tabela8I4445464748[[#This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6" t="str">
        <f>IF(Tabela8I4445464748[[#This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7" t="str">
        <f>IF(Tabela8I4445464748[[#This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8" t="str">
        <f>IF(Tabela8I4445464748[[#This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9" t="str">
        <f>IF(Tabela8I4445464748[[#This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0" t="str">
        <f>IF(Tabela8I4445464748[[#This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1" t="str">
        <f>IF(Tabela8I4445464748[[#This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2" t="str">
        <f>IF(Tabela8I4445464748[[#This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3" t="str">
        <f>IF(Tabela8I4445464748[[#This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4" t="str">
        <f>IF(Tabela8I4445464748[[#This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5" t="str">
        <f>IF(Tabela8I4445464748[[#This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6" t="str">
        <f>IF(Tabela8I4445464748[[#This Row],[EXAME]]&lt;&gt;"","Dra. Ilca","")</f>
        <v/>
      </c>
      <c r="J46" s="13"/>
      <c r="K46" s="12"/>
      <c r="L46" s="12"/>
      <c r="M46" s="12"/>
    </row>
    <row r="47" spans="2:13">
      <c r="C47">
        <f>SUBTOTAL(103,Tabela8I4445464748[NOME])</f>
        <v>18</v>
      </c>
    </row>
  </sheetData>
  <sheetProtection sheet="1" sort="0" autoFilter="0"/>
  <conditionalFormatting sqref="K6:L46">
    <cfRule type="containsText" dxfId="302" priority="1" operator="containsText" text="Não confirmado">
      <formula>NOT(ISERROR(SEARCH("Não confirmado",K6)))</formula>
    </cfRule>
    <cfRule type="containsText" dxfId="30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L6:L46" xr:uid="{00000000-0002-0000-1A00-000000000000}">
      <formula1>"Sim, Não"</formula1>
    </dataValidation>
    <dataValidation type="list" allowBlank="1" showInputMessage="1" showErrorMessage="1" sqref="K6:K46" xr:uid="{00000000-0002-0000-1A00-000001000000}">
      <formula1>"Confirmado, Não confirmado"</formula1>
    </dataValidation>
    <dataValidation type="list" allowBlank="1" showInputMessage="1" showErrorMessage="1" sqref="M6:M44" xr:uid="{00000000-0002-0000-1A00-000002000000}">
      <formula1>"Sim"</formula1>
    </dataValidation>
    <dataValidation type="list" allowBlank="1" showInputMessage="1" showErrorMessage="1" sqref="F6:F46" xr:uid="{00000000-0002-0000-1A00-000003000000}">
      <formula1>"UNIMED, PARTICULAR, FUSEX, AMOR SAÚDE, SUS, CORTESIA"</formula1>
    </dataValidation>
  </dataValidations>
  <pageMargins left="0.511811024" right="0.511811024" top="0.78740157499999996" bottom="0.78740157499999996" header="0.31496062000000002" footer="0.31496062000000002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A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1A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AD47"/>
  <sheetViews>
    <sheetView showGridLines="0" showRowColHeaders="0" zoomScale="80" zoomScaleNormal="80" workbookViewId="0">
      <pane xSplit="2" ySplit="5" topLeftCell="C6" activePane="bottomRight" state="frozen"/>
      <selection pane="bottomRight" activeCell="C30" sqref="C30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style="12" customWidth="1"/>
    <col min="11" max="12" width="19.140625" style="12" customWidth="1"/>
    <col min="13" max="13" width="19.85546875" style="12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3">
        <v>1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44986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>
      <c r="J4"/>
      <c r="K4"/>
      <c r="L4"/>
      <c r="M4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Preços'!E22,IF(AND(Tabela8J1438[[#This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6" t="str">
        <f>IF(Tabela8J1438[[#This Row],[EXAME]]&lt;&gt;"","Dra. Joizeanne","")</f>
        <v/>
      </c>
      <c r="J6" s="13"/>
    </row>
    <row r="7" spans="1:30">
      <c r="B7" s="9">
        <v>0.34375</v>
      </c>
      <c r="C7" s="12" t="s">
        <v>28</v>
      </c>
      <c r="D7" s="12"/>
      <c r="E7" s="12"/>
      <c r="F7" s="12"/>
      <c r="G7" s="12"/>
      <c r="H7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Preços'!E23,IF(AND(Tabela8J1438[[#This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7" t="str">
        <f>IF(Tabela8J1438[[#This Row],[EXAME]]&lt;&gt;"","Dra. Joizeanne","")</f>
        <v/>
      </c>
      <c r="J7" s="13"/>
    </row>
    <row r="8" spans="1:30">
      <c r="B8" s="8">
        <v>0.35416666666666702</v>
      </c>
      <c r="C8" s="12" t="s">
        <v>28</v>
      </c>
      <c r="D8" s="12"/>
      <c r="E8" s="12"/>
      <c r="F8" s="12"/>
      <c r="G8" s="12"/>
      <c r="H8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Preços'!E24,IF(AND(Tabela8J1438[[#This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8" t="str">
        <f>IF(Tabela8J1438[[#This Row],[EXAME]]&lt;&gt;"","Dra. Joizeanne","")</f>
        <v/>
      </c>
      <c r="J8" s="13"/>
    </row>
    <row r="9" spans="1:30">
      <c r="B9" s="9">
        <v>0.36458333333333298</v>
      </c>
      <c r="C9" s="12" t="s">
        <v>28</v>
      </c>
      <c r="D9" s="31"/>
      <c r="E9" s="12"/>
      <c r="F9" s="12"/>
      <c r="G9" s="12"/>
      <c r="H9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Preços'!E25,IF(AND(Tabela8J1438[[#This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9" t="str">
        <f>IF(Tabela8J1438[[#This Row],[EXAME]]&lt;&gt;"","Dra. Joizeanne","")</f>
        <v/>
      </c>
      <c r="J9" s="13"/>
    </row>
    <row r="10" spans="1:30">
      <c r="B10" s="8">
        <v>0.375</v>
      </c>
      <c r="C10" s="12" t="s">
        <v>28</v>
      </c>
      <c r="D10" s="12"/>
      <c r="E10" s="12"/>
      <c r="F10" s="12"/>
      <c r="G10" s="12"/>
      <c r="H10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Preços'!E26,IF(AND(Tabela8J1438[[#This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0" t="str">
        <f>IF(Tabela8J1438[[#This Row],[EXAME]]&lt;&gt;"","Dra. Joizeanne","")</f>
        <v/>
      </c>
      <c r="J10" s="13"/>
    </row>
    <row r="11" spans="1:30">
      <c r="B11" s="9">
        <v>0.38541666666666702</v>
      </c>
      <c r="C11" s="12" t="s">
        <v>28</v>
      </c>
      <c r="D11" s="12"/>
      <c r="E11" s="12"/>
      <c r="F11" s="12"/>
      <c r="G11" s="12"/>
      <c r="H11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Preços'!E27,IF(AND(Tabela8J1438[[#This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1" t="str">
        <f>IF(Tabela8J1438[[#This Row],[EXAME]]&lt;&gt;"","Dra. Joizeanne","")</f>
        <v/>
      </c>
      <c r="J11" s="13"/>
    </row>
    <row r="12" spans="1:30">
      <c r="B12" s="8">
        <v>0.39583333333333298</v>
      </c>
      <c r="C12" s="12" t="s">
        <v>28</v>
      </c>
      <c r="D12" s="12"/>
      <c r="E12" s="12"/>
      <c r="F12" s="12"/>
      <c r="G12" s="12"/>
      <c r="H12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Preços'!E28,IF(AND(Tabela8J1438[[#This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2" t="str">
        <f>IF(Tabela8J1438[[#This Row],[EXAME]]&lt;&gt;"","Dra. Joizeanne","")</f>
        <v/>
      </c>
      <c r="J12" s="13"/>
    </row>
    <row r="13" spans="1:30" ht="16.5">
      <c r="B13" s="9">
        <v>0.40625</v>
      </c>
      <c r="C13" s="46" t="s">
        <v>28</v>
      </c>
      <c r="D13" s="12"/>
      <c r="E13" s="12"/>
      <c r="F13" s="12"/>
      <c r="G13" s="12"/>
      <c r="H13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Preços'!E29,IF(AND(Tabela8J1438[[#This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3" t="str">
        <f>IF(Tabela8J1438[[#This Row],[EXAME]]&lt;&gt;"","Dra. Joizeanne","")</f>
        <v/>
      </c>
      <c r="J13" s="13"/>
    </row>
    <row r="14" spans="1:30">
      <c r="B14" s="8">
        <v>0.41666666666666702</v>
      </c>
      <c r="C14" s="12" t="s">
        <v>28</v>
      </c>
      <c r="D14" s="12"/>
      <c r="E14" s="12"/>
      <c r="F14" s="12"/>
      <c r="G14" s="12"/>
      <c r="H14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Preços'!E30,IF(AND(Tabela8J1438[[#This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4" t="str">
        <f>IF(Tabela8J1438[[#This Row],[EXAME]]&lt;&gt;"","Dra. Joizeanne","")</f>
        <v/>
      </c>
      <c r="J14" s="13"/>
    </row>
    <row r="15" spans="1:30">
      <c r="B15" s="9">
        <v>0.42708333333333298</v>
      </c>
      <c r="C15" s="12" t="s">
        <v>28</v>
      </c>
      <c r="D15" s="12"/>
      <c r="E15" s="12"/>
      <c r="F15" s="12"/>
      <c r="G15" s="12"/>
      <c r="H15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Preços'!E31,IF(AND(Tabela8J1438[[#This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5" t="str">
        <f>IF(Tabela8J1438[[#This Row],[EXAME]]&lt;&gt;"","Dra. Joizeanne","")</f>
        <v/>
      </c>
      <c r="J15" s="13"/>
    </row>
    <row r="16" spans="1:30">
      <c r="B16" s="8">
        <v>0.4375</v>
      </c>
      <c r="C16" s="12" t="s">
        <v>28</v>
      </c>
      <c r="D16" s="12"/>
      <c r="E16" s="12"/>
      <c r="F16" s="12"/>
      <c r="G16" s="12"/>
      <c r="H16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Preços'!E32,IF(AND(Tabela8J1438[[#This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6" t="str">
        <f>IF(Tabela8J1438[[#This Row],[EXAME]]&lt;&gt;"","Dra. Joizeanne","")</f>
        <v/>
      </c>
      <c r="J16" s="13"/>
    </row>
    <row r="17" spans="2:10">
      <c r="B17" s="9">
        <v>0.44791666666666702</v>
      </c>
      <c r="C17" s="12" t="s">
        <v>28</v>
      </c>
      <c r="D17" s="12"/>
      <c r="E17" s="12"/>
      <c r="F17" s="12"/>
      <c r="G17" s="12"/>
      <c r="H17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Preços'!E33,IF(AND(Tabela8J1438[[#This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7" t="str">
        <f>IF(Tabela8J1438[[#This Row],[EXAME]]&lt;&gt;"","Dra. Joizeanne","")</f>
        <v/>
      </c>
      <c r="J17" s="13"/>
    </row>
    <row r="18" spans="2:10">
      <c r="B18" s="8">
        <v>0.45833333333333298</v>
      </c>
      <c r="C18" s="12" t="s">
        <v>28</v>
      </c>
      <c r="D18" s="12"/>
      <c r="E18" s="12"/>
      <c r="F18" s="12"/>
      <c r="G18" s="12"/>
      <c r="H18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Preços'!E34,IF(AND(Tabela8J1438[[#This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8" t="str">
        <f>IF(Tabela8J1438[[#This Row],[EXAME]]&lt;&gt;"","Dra. Joizeanne","")</f>
        <v/>
      </c>
      <c r="J18" s="13"/>
    </row>
    <row r="19" spans="2:10">
      <c r="B19" s="9">
        <v>0.46875</v>
      </c>
      <c r="C19" s="12" t="s">
        <v>28</v>
      </c>
      <c r="D19" s="12"/>
      <c r="E19" s="12"/>
      <c r="F19" s="12"/>
      <c r="G19" s="12"/>
      <c r="H19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Preços'!E35,IF(AND(Tabela8J1438[[#This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9" t="str">
        <f>IF(Tabela8J1438[[#This Row],[EXAME]]&lt;&gt;"","Dra. Joizeanne","")</f>
        <v/>
      </c>
      <c r="J19" s="13"/>
    </row>
    <row r="20" spans="2:10">
      <c r="B20" s="8">
        <v>0.47916666666666702</v>
      </c>
      <c r="C20" s="12" t="s">
        <v>28</v>
      </c>
      <c r="D20" s="12"/>
      <c r="E20" s="12"/>
      <c r="F20" s="12"/>
      <c r="G20" s="12"/>
      <c r="H20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Preços'!E36,IF(AND(Tabela8J1438[[#This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0" t="str">
        <f>IF(Tabela8J1438[[#This Row],[EXAME]]&lt;&gt;"","Dra. Joizeanne","")</f>
        <v/>
      </c>
      <c r="J20" s="13"/>
    </row>
    <row r="21" spans="2:10">
      <c r="B21" s="9">
        <v>0.48958333333333298</v>
      </c>
      <c r="C21" s="12" t="s">
        <v>28</v>
      </c>
      <c r="D21" s="12"/>
      <c r="E21" s="12"/>
      <c r="F21" s="12"/>
      <c r="G21" s="12"/>
      <c r="H21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Preços'!E37,IF(AND(Tabela8J1438[[#This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1" t="str">
        <f>IF(Tabela8J1438[[#This Row],[EXAME]]&lt;&gt;"","Dra. Joizeanne","")</f>
        <v/>
      </c>
      <c r="J21" s="13"/>
    </row>
    <row r="22" spans="2:10">
      <c r="B22" s="8">
        <v>0.5</v>
      </c>
      <c r="C22" s="12" t="s">
        <v>28</v>
      </c>
      <c r="D22" s="12"/>
      <c r="E22" s="12"/>
      <c r="F22" s="12"/>
      <c r="G22" s="12"/>
      <c r="H22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Preços'!E38,IF(AND(Tabela8J1438[[#This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2" t="str">
        <f>IF(Tabela8J1438[[#This Row],[EXAME]]&lt;&gt;"","Dra. Joizeanne","")</f>
        <v/>
      </c>
      <c r="J22" s="13"/>
    </row>
    <row r="23" spans="2:10">
      <c r="B23" s="9">
        <v>0.51041666666666696</v>
      </c>
      <c r="C23" s="12"/>
      <c r="D23" s="12"/>
      <c r="E23" s="12"/>
      <c r="F23" s="12"/>
      <c r="G23" s="12"/>
      <c r="H23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Preços'!E39,IF(AND(Tabela8J1438[[#This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3" t="str">
        <f>IF(Tabela8J1438[[#This Row],[EXAME]]&lt;&gt;"","Dra. Joizeanne","")</f>
        <v/>
      </c>
      <c r="J23" s="13"/>
    </row>
    <row r="24" spans="2:10">
      <c r="B24" s="8">
        <v>0.52083333333333304</v>
      </c>
      <c r="C24" s="12"/>
      <c r="D24" s="12"/>
      <c r="E24" s="12"/>
      <c r="F24" s="12"/>
      <c r="G24" s="12"/>
      <c r="H24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Preços'!E40,IF(AND(Tabela8J1438[[#This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4" t="str">
        <f>IF(Tabela8J1438[[#This Row],[EXAME]]&lt;&gt;"","Dra. Joizeanne","")</f>
        <v/>
      </c>
      <c r="J24" s="13"/>
    </row>
    <row r="25" spans="2:10">
      <c r="B25" s="9">
        <v>0.53125</v>
      </c>
      <c r="C25" s="12"/>
      <c r="D25" s="12"/>
      <c r="E25" s="12"/>
      <c r="F25" s="12"/>
      <c r="G25" s="12"/>
      <c r="H25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Preços'!E41,IF(AND(Tabela8J1438[[#This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5" t="str">
        <f>IF(Tabela8J1438[[#This Row],[EXAME]]&lt;&gt;"","Dra. Joizeanne","")</f>
        <v/>
      </c>
      <c r="J25" s="13"/>
    </row>
    <row r="26" spans="2:10">
      <c r="B26" s="8">
        <v>0.54166666666666696</v>
      </c>
      <c r="C26" s="12"/>
      <c r="D26" s="12"/>
      <c r="E26" s="12"/>
      <c r="F26" s="12"/>
      <c r="G26" s="12"/>
      <c r="H26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Preços'!E42,IF(AND(Tabela8J1438[[#This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6" t="str">
        <f>IF(Tabela8J1438[[#This Row],[EXAME]]&lt;&gt;"","Dra. Joizeanne","")</f>
        <v/>
      </c>
      <c r="J26" s="13"/>
    </row>
    <row r="27" spans="2:10">
      <c r="B27" s="9">
        <v>0.55208333333333304</v>
      </c>
      <c r="C27" s="12"/>
      <c r="D27" s="12"/>
      <c r="E27" s="12"/>
      <c r="F27" s="12"/>
      <c r="G27" s="12"/>
      <c r="H27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Preços'!E43,IF(AND(Tabela8J1438[[#This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7" t="str">
        <f>IF(Tabela8J1438[[#This Row],[EXAME]]&lt;&gt;"","Dra. Joizeanne","")</f>
        <v/>
      </c>
      <c r="J27" s="13"/>
    </row>
    <row r="28" spans="2:10">
      <c r="B28" s="8">
        <v>0.5625</v>
      </c>
      <c r="C28" s="12"/>
      <c r="D28" s="12"/>
      <c r="E28" s="12"/>
      <c r="F28" s="12"/>
      <c r="G28" s="12"/>
      <c r="H28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Preços'!E44,IF(AND(Tabela8J1438[[#This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8" t="str">
        <f>IF(Tabela8J1438[[#This Row],[EXAME]]&lt;&gt;"","Dra. Joizeanne","")</f>
        <v/>
      </c>
      <c r="J28" s="13"/>
    </row>
    <row r="29" spans="2:10">
      <c r="B29" s="9">
        <v>0.57291666666666696</v>
      </c>
      <c r="C29" s="12"/>
      <c r="D29" s="12"/>
      <c r="E29" s="12"/>
      <c r="F29" s="12"/>
      <c r="G29" s="12"/>
      <c r="H29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Preços'!E45,IF(AND(Tabela8J1438[[#This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9" t="str">
        <f>IF(Tabela8J1438[[#This Row],[EXAME]]&lt;&gt;"","Dra. Joizeanne","")</f>
        <v/>
      </c>
      <c r="J29" s="13"/>
    </row>
    <row r="30" spans="2:10">
      <c r="B30" s="8">
        <v>0.58333333333333304</v>
      </c>
      <c r="C30" s="12"/>
      <c r="D30" s="12"/>
      <c r="E30" s="12"/>
      <c r="F30" s="12"/>
      <c r="G30" s="12"/>
      <c r="H30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Preços'!E46,IF(AND(Tabela8J1438[[#This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0" t="str">
        <f>IF(Tabela8J1438[[#This Row],[EXAME]]&lt;&gt;"","Dra. Joizeanne","")</f>
        <v/>
      </c>
      <c r="J30" s="13"/>
    </row>
    <row r="31" spans="2:10">
      <c r="B31" s="9">
        <v>0.59375</v>
      </c>
      <c r="C31" s="12"/>
      <c r="D31" s="12"/>
      <c r="E31" s="12"/>
      <c r="F31" s="12"/>
      <c r="G31" s="12"/>
      <c r="H31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Preços'!E47,IF(AND(Tabela8J1438[[#This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1" t="str">
        <f>IF(Tabela8J1438[[#This Row],[EXAME]]&lt;&gt;"","Dra. Joizeanne","")</f>
        <v/>
      </c>
      <c r="J31" s="13"/>
    </row>
    <row r="32" spans="2:10">
      <c r="B32" s="8">
        <v>0.60416666666666696</v>
      </c>
      <c r="C32" s="12"/>
      <c r="D32" s="12"/>
      <c r="E32" s="12"/>
      <c r="F32" s="12"/>
      <c r="G32" s="12"/>
      <c r="H32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Preços'!E48,IF(AND(Tabela8J1438[[#This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2" t="str">
        <f>IF(Tabela8J1438[[#This Row],[EXAME]]&lt;&gt;"","Dra. Joizeanne","")</f>
        <v/>
      </c>
      <c r="J32" s="13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Preços'!E49,IF(AND(Tabela8J1438[[#This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3" t="str">
        <f>IF(Tabela8J1438[[#This Row],[EXAME]]&lt;&gt;"","Dra. Joizeanne","")</f>
        <v/>
      </c>
      <c r="J33" s="13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Preços'!E50,IF(AND(Tabela8J1438[[#This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4" t="str">
        <f>IF(Tabela8J1438[[#This Row],[EXAME]]&lt;&gt;"","Dra. Joizeanne","")</f>
        <v/>
      </c>
      <c r="J34" s="13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Preços'!E51,IF(AND(Tabela8J1438[[#This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5" t="str">
        <f>IF(Tabela8J1438[[#This Row],[EXAME]]&lt;&gt;"","Dra. Joizeanne","")</f>
        <v/>
      </c>
      <c r="J35" s="13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Preços'!E52,IF(AND(Tabela8J1438[[#This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6" t="str">
        <f>IF(Tabela8J1438[[#This Row],[EXAME]]&lt;&gt;"","Dra. Joizeanne","")</f>
        <v/>
      </c>
      <c r="J36" s="13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Preços'!E53,IF(AND(Tabela8J1438[[#This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7" t="str">
        <f>IF(Tabela8J1438[[#This Row],[EXAME]]&lt;&gt;"","Dra. Joizeanne","")</f>
        <v/>
      </c>
      <c r="J37" s="13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Preços'!E54,IF(AND(Tabela8J1438[[#This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8" t="str">
        <f>IF(Tabela8J1438[[#This Row],[EXAME]]&lt;&gt;"","Dra. Joizeanne","")</f>
        <v/>
      </c>
      <c r="J38" s="13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Preços'!E55,IF(AND(Tabela8J1438[[#This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9" t="str">
        <f>IF(Tabela8J1438[[#This Row],[EXAME]]&lt;&gt;"","Dra. Joizeanne","")</f>
        <v/>
      </c>
      <c r="J39" s="13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Preços'!E56,IF(AND(Tabela8J1438[[#This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0" t="str">
        <f>IF(Tabela8J1438[[#This Row],[EXAME]]&lt;&gt;"","Dra. Joizeanne","")</f>
        <v/>
      </c>
      <c r="J40" s="13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Preços'!E57,IF(AND(Tabela8J1438[[#This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1" t="str">
        <f>IF(Tabela8J1438[[#This Row],[EXAME]]&lt;&gt;"","Dra. Joizeanne","")</f>
        <v/>
      </c>
      <c r="J41" s="13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Preços'!E58,IF(AND(Tabela8J1438[[#This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2" t="str">
        <f>IF(Tabela8J1438[[#This Row],[EXAME]]&lt;&gt;"","Dra. Joizeanne","")</f>
        <v/>
      </c>
      <c r="J42" s="13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Preços'!E59,IF(AND(Tabela8J1438[[#This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3" t="str">
        <f>IF(Tabela8J1438[[#This Row],[EXAME]]&lt;&gt;"","Dra. Joizeanne","")</f>
        <v/>
      </c>
      <c r="J43" s="13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Preços'!E60,IF(AND(Tabela8J1438[[#This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4" t="str">
        <f>IF(Tabela8J1438[[#This Row],[EXAME]]&lt;&gt;"","Dra. Joizeanne","")</f>
        <v/>
      </c>
      <c r="J44" s="13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Preços'!E61,IF(AND(Tabela8J1438[[#This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5" t="str">
        <f>IF(Tabela8J1438[[#This Row],[EXAME]]&lt;&gt;"","Dra. Joizeanne","")</f>
        <v/>
      </c>
      <c r="J45" s="13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Preços'!E62,IF(AND(Tabela8J1438[[#This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6" t="str">
        <f>IF(Tabela8J1438[[#This Row],[EXAME]]&lt;&gt;"","Dra. Joizeanne","")</f>
        <v/>
      </c>
      <c r="J46" s="13"/>
    </row>
    <row r="47" spans="2:13">
      <c r="C47">
        <f>SUBTOTAL(103,Tabela8J1438[NOME])</f>
        <v>16</v>
      </c>
      <c r="J47"/>
      <c r="K47"/>
      <c r="L47"/>
      <c r="M47"/>
    </row>
  </sheetData>
  <sheetProtection sheet="1" objects="1" scenarios="1" sort="0" autoFilter="0"/>
  <conditionalFormatting sqref="K6:L46">
    <cfRule type="containsText" dxfId="677" priority="1" operator="containsText" text="Não confirmado">
      <formula>NOT(ISERROR(SEARCH("Não confirmado",K6)))</formula>
    </cfRule>
    <cfRule type="containsText" dxfId="67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M6:M44" xr:uid="{00000000-0002-0000-0100-000000000000}">
      <formula1>"Sim"</formula1>
    </dataValidation>
    <dataValidation type="list" allowBlank="1" showInputMessage="1" showErrorMessage="1" sqref="K6:K46" xr:uid="{00000000-0002-0000-0100-000002000000}">
      <formula1>"Confirmado, Não confirmado"</formula1>
    </dataValidation>
    <dataValidation type="list" allowBlank="1" showInputMessage="1" showErrorMessage="1" sqref="L6:L46" xr:uid="{00000000-0002-0000-0100-000003000000}">
      <formula1>"Sim, Não"</formula1>
    </dataValidation>
    <dataValidation type="list" allowBlank="1" showInputMessage="1" showErrorMessage="1" sqref="F6:F24 F26:F46 E25" xr:uid="{00000000-0002-0000-0100-000001000000}">
      <formula1>"UNIMED, PARTICULAR, FUSEX, AMOR SAÚDE, SUS, CORTESIA"</formula1>
    </dataValidation>
  </dataValidations>
  <pageMargins left="0.511811024" right="0.511811024" top="0.78740157499999996" bottom="0.78740157499999996" header="0.31496062000000002" footer="0.31496062000000002"/>
  <pageSetup paperSize="9" fitToWidth="0" fitToHeight="0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13">
    <pageSetUpPr fitToPage="1"/>
  </sheetPr>
  <dimension ref="A1:AD47"/>
  <sheetViews>
    <sheetView showGridLines="0" showRowColHeaders="0" zoomScale="80" zoomScaleNormal="80" workbookViewId="0">
      <pane xSplit="2" ySplit="5" topLeftCell="C22" activePane="bottomRight" state="frozen"/>
      <selection pane="bottomRight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57</v>
      </c>
      <c r="E2" s="43">
        <v>7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44992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6" t="str">
        <f>IF(Tabela8I444546474849[[#This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7" t="str">
        <f>IF(Tabela8I444546474849[[#This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8" t="str">
        <f>IF(Tabela8I444546474849[[#This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9" t="str">
        <f>IF(Tabela8I444546474849[[#This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0" t="str">
        <f>IF(Tabela8I444546474849[[#This Row],[EXAME]]&lt;&gt;"","Dra. Ilca","")</f>
        <v/>
      </c>
      <c r="J10" s="27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1" t="str">
        <f>IF(Tabela8I444546474849[[#This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2" t="str">
        <f>IF(Tabela8I444546474849[[#This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3" t="str">
        <f>IF(Tabela8I444546474849[[#This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4" t="str">
        <f>IF(Tabela8I444546474849[[#This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5" t="str">
        <f>IF(Tabela8I444546474849[[#This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6" t="str">
        <f>IF(Tabela8I444546474849[[#This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7" t="str">
        <f>IF(Tabela8I444546474849[[#This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8" t="str">
        <f>IF(Tabela8I444546474849[[#This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9" t="str">
        <f>IF(Tabela8I444546474849[[#This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0" t="str">
        <f>IF(Tabela8I444546474849[[#This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1" t="str">
        <f>IF(Tabela8I444546474849[[#This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2" t="str">
        <f>IF(Tabela8I444546474849[[#This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3" t="str">
        <f>IF(Tabela8I444546474849[[#This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4" t="str">
        <f>IF(Tabela8I444546474849[[#This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5" t="str">
        <f>IF(Tabela8I444546474849[[#This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6" t="str">
        <f>IF(Tabela8I444546474849[[#This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 t="s">
        <v>29</v>
      </c>
      <c r="D27" s="12"/>
      <c r="E27" s="12" t="s">
        <v>59</v>
      </c>
      <c r="F27" s="12" t="s">
        <v>31</v>
      </c>
      <c r="G27" s="12"/>
      <c r="H27" s="10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>290</v>
      </c>
      <c r="I27" t="str">
        <f>IF(Tabela8I444546474849[[#This Row],[EXAME]]&lt;&gt;"","Dra. Ilca","")</f>
        <v>Dra. Ilca</v>
      </c>
      <c r="J27" s="13">
        <v>65999746404</v>
      </c>
      <c r="K27" s="12" t="s">
        <v>32</v>
      </c>
      <c r="L27" s="12"/>
      <c r="M27" s="12"/>
    </row>
    <row r="28" spans="2:13">
      <c r="B28" s="8">
        <v>0.5625</v>
      </c>
      <c r="C28" s="12" t="s">
        <v>29</v>
      </c>
      <c r="D28" s="12"/>
      <c r="E28" s="12" t="s">
        <v>62</v>
      </c>
      <c r="F28" s="12" t="s">
        <v>31</v>
      </c>
      <c r="G28" s="12"/>
      <c r="H28" s="10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>320</v>
      </c>
      <c r="I28" t="str">
        <f>IF(Tabela8I444546474849[[#This Row],[EXAME]]&lt;&gt;"","Dra. Ilca","")</f>
        <v>Dra. Ilca</v>
      </c>
      <c r="J28" s="13"/>
      <c r="K28" s="12" t="s">
        <v>32</v>
      </c>
      <c r="L28" s="12"/>
      <c r="M28" s="12"/>
    </row>
    <row r="29" spans="2:13">
      <c r="B29" s="9">
        <v>0.57291666666666696</v>
      </c>
      <c r="C29" s="12" t="s">
        <v>94</v>
      </c>
      <c r="D29" s="12"/>
      <c r="E29" s="12" t="s">
        <v>62</v>
      </c>
      <c r="F29" s="12" t="s">
        <v>31</v>
      </c>
      <c r="G29" s="12"/>
      <c r="H29" s="10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>320</v>
      </c>
      <c r="I29" t="str">
        <f>IF(Tabela8I444546474849[[#This Row],[EXAME]]&lt;&gt;"","Dra. Ilca","")</f>
        <v>Dra. Ilca</v>
      </c>
      <c r="J29" s="13">
        <v>65984619588</v>
      </c>
      <c r="K29" s="12" t="s">
        <v>32</v>
      </c>
      <c r="L29" s="12"/>
      <c r="M29" s="12"/>
    </row>
    <row r="30" spans="2:13">
      <c r="B30" s="8">
        <v>0.58333333333333304</v>
      </c>
      <c r="C30" s="12" t="s">
        <v>94</v>
      </c>
      <c r="D30" s="12"/>
      <c r="E30" s="12" t="s">
        <v>59</v>
      </c>
      <c r="F30" s="12" t="s">
        <v>31</v>
      </c>
      <c r="G30" s="12"/>
      <c r="H30" s="10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>290</v>
      </c>
      <c r="I30" t="str">
        <f>IF(Tabela8I444546474849[[#This Row],[EXAME]]&lt;&gt;"","Dra. Ilca","")</f>
        <v>Dra. Ilca</v>
      </c>
      <c r="J30" s="13"/>
      <c r="K30" s="12" t="s">
        <v>32</v>
      </c>
      <c r="L30" s="12"/>
      <c r="M30" s="12"/>
    </row>
    <row r="31" spans="2:13">
      <c r="B31" s="9">
        <v>0.59375</v>
      </c>
      <c r="C31" s="12" t="s">
        <v>33</v>
      </c>
      <c r="D31" s="12"/>
      <c r="E31" s="12" t="s">
        <v>59</v>
      </c>
      <c r="F31" s="12" t="s">
        <v>31</v>
      </c>
      <c r="G31" s="12"/>
      <c r="H31" s="10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>290</v>
      </c>
      <c r="I31" t="str">
        <f>IF(Tabela8I444546474849[[#This Row],[EXAME]]&lt;&gt;"","Dra. Ilca","")</f>
        <v>Dra. Ilca</v>
      </c>
      <c r="J31" s="13">
        <v>65999284155</v>
      </c>
      <c r="K31" s="12" t="s">
        <v>32</v>
      </c>
      <c r="L31" s="12"/>
      <c r="M31" s="12"/>
    </row>
    <row r="32" spans="2:13">
      <c r="B32" s="8">
        <v>0.60416666666666696</v>
      </c>
      <c r="C32" s="12" t="s">
        <v>33</v>
      </c>
      <c r="D32" s="12"/>
      <c r="E32" s="12" t="s">
        <v>62</v>
      </c>
      <c r="F32" s="12" t="s">
        <v>31</v>
      </c>
      <c r="G32" s="12"/>
      <c r="H32" s="10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>320</v>
      </c>
      <c r="I32" t="str">
        <f>IF(Tabela8I444546474849[[#This Row],[EXAME]]&lt;&gt;"","Dra. Ilca","")</f>
        <v>Dra. Ilca</v>
      </c>
      <c r="J32" s="13"/>
      <c r="K32" s="12" t="s">
        <v>32</v>
      </c>
      <c r="L32" s="12"/>
      <c r="M32" s="12"/>
    </row>
    <row r="33" spans="2:13">
      <c r="B33" s="9">
        <v>0.61458333333333304</v>
      </c>
      <c r="C33" s="12" t="s">
        <v>95</v>
      </c>
      <c r="D33" s="12">
        <v>39</v>
      </c>
      <c r="E33" s="12" t="s">
        <v>59</v>
      </c>
      <c r="F33" s="12" t="s">
        <v>61</v>
      </c>
      <c r="G33" s="12"/>
      <c r="H33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3" t="str">
        <f>IF(Tabela8I444546474849[[#This Row],[EXAME]]&lt;&gt;"","Dra. Ilca","")</f>
        <v>Dra. Ilca</v>
      </c>
      <c r="J33" s="13">
        <v>65999950053</v>
      </c>
      <c r="K33" s="12" t="s">
        <v>32</v>
      </c>
      <c r="L33" s="12"/>
      <c r="M33" s="12"/>
    </row>
    <row r="34" spans="2:13">
      <c r="B34" s="8">
        <v>0.625</v>
      </c>
      <c r="C34" s="12" t="s">
        <v>96</v>
      </c>
      <c r="D34" s="12">
        <v>41</v>
      </c>
      <c r="E34" s="12" t="s">
        <v>59</v>
      </c>
      <c r="F34" s="12" t="s">
        <v>47</v>
      </c>
      <c r="G34" s="12"/>
      <c r="H34" s="10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>200</v>
      </c>
      <c r="I34" t="str">
        <f>IF(Tabela8I444546474849[[#This Row],[EXAME]]&lt;&gt;"","Dra. Ilca","")</f>
        <v>Dra. Ilca</v>
      </c>
      <c r="J34" s="13">
        <v>65996915784</v>
      </c>
      <c r="K34" s="12" t="s">
        <v>32</v>
      </c>
      <c r="L34" s="12"/>
      <c r="M34" s="12"/>
    </row>
    <row r="35" spans="2:13" ht="16.5">
      <c r="B35" s="9">
        <v>0.63541666666666696</v>
      </c>
      <c r="C35" s="12" t="s">
        <v>97</v>
      </c>
      <c r="D35" s="12">
        <v>35</v>
      </c>
      <c r="E35" s="12" t="s">
        <v>98</v>
      </c>
      <c r="F35" s="12" t="s">
        <v>47</v>
      </c>
      <c r="G35" s="12"/>
      <c r="H35" s="10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>270</v>
      </c>
      <c r="I35" t="str">
        <f>IF(Tabela8I444546474849[[#This Row],[EXAME]]&lt;&gt;"","Dra. Ilca","")</f>
        <v>Dra. Ilca</v>
      </c>
      <c r="J35" s="50">
        <v>65993067520</v>
      </c>
      <c r="K35" s="12" t="s">
        <v>32</v>
      </c>
      <c r="L35" s="12"/>
      <c r="M35" s="12"/>
    </row>
    <row r="36" spans="2:13">
      <c r="B36" s="8">
        <v>0.64583333333333404</v>
      </c>
      <c r="C36" s="49" t="s">
        <v>99</v>
      </c>
      <c r="D36" s="12">
        <v>30</v>
      </c>
      <c r="E36" s="12" t="s">
        <v>98</v>
      </c>
      <c r="F36" s="12" t="s">
        <v>47</v>
      </c>
      <c r="G36" s="12"/>
      <c r="H36" s="10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>270</v>
      </c>
      <c r="I36" t="str">
        <f>IF(Tabela8I444546474849[[#This Row],[EXAME]]&lt;&gt;"","Dra. Ilca","")</f>
        <v>Dra. Ilca</v>
      </c>
      <c r="J36" s="13">
        <v>65996100342</v>
      </c>
      <c r="K36" s="12" t="s">
        <v>32</v>
      </c>
      <c r="L36" s="12"/>
      <c r="M36" s="12"/>
    </row>
    <row r="37" spans="2:13">
      <c r="B37" s="9">
        <v>0.65625</v>
      </c>
      <c r="C37" s="12" t="s">
        <v>100</v>
      </c>
      <c r="D37" s="12">
        <v>55</v>
      </c>
      <c r="E37" s="12" t="s">
        <v>62</v>
      </c>
      <c r="F37" s="12" t="s">
        <v>47</v>
      </c>
      <c r="G37" s="12"/>
      <c r="H37" s="10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>200</v>
      </c>
      <c r="I37" t="str">
        <f>IF(Tabela8I444546474849[[#This Row],[EXAME]]&lt;&gt;"","Dra. Ilca","")</f>
        <v>Dra. Ilca</v>
      </c>
      <c r="J37" s="13">
        <v>65996240660</v>
      </c>
      <c r="K37" s="12" t="s">
        <v>32</v>
      </c>
      <c r="L37" s="12"/>
      <c r="M37" s="12"/>
    </row>
    <row r="38" spans="2:13">
      <c r="B38" s="8">
        <v>0.66666666666666696</v>
      </c>
      <c r="C38" s="12" t="s">
        <v>101</v>
      </c>
      <c r="D38" s="12">
        <v>32</v>
      </c>
      <c r="E38" s="12" t="s">
        <v>59</v>
      </c>
      <c r="F38" s="12" t="s">
        <v>47</v>
      </c>
      <c r="G38" s="12"/>
      <c r="H38" s="10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>200</v>
      </c>
      <c r="I38" t="str">
        <f>IF(Tabela8I444546474849[[#This Row],[EXAME]]&lt;&gt;"","Dra. Ilca","")</f>
        <v>Dra. Ilca</v>
      </c>
      <c r="J38" s="13">
        <v>65996512633</v>
      </c>
      <c r="K38" s="12" t="s">
        <v>32</v>
      </c>
      <c r="L38" s="12"/>
      <c r="M38" s="12"/>
    </row>
    <row r="39" spans="2:13">
      <c r="B39" s="9">
        <v>0.67708333333333404</v>
      </c>
      <c r="C39" s="12" t="s">
        <v>102</v>
      </c>
      <c r="D39" s="12">
        <v>41</v>
      </c>
      <c r="E39" s="12" t="s">
        <v>59</v>
      </c>
      <c r="F39" s="12" t="s">
        <v>47</v>
      </c>
      <c r="G39" s="12"/>
      <c r="H39" s="10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>200</v>
      </c>
      <c r="I39" t="str">
        <f>IF(Tabela8I444546474849[[#This Row],[EXAME]]&lt;&gt;"","Dra. Ilca","")</f>
        <v>Dra. Ilca</v>
      </c>
      <c r="J39" s="13">
        <v>65996405010</v>
      </c>
      <c r="K39" s="12" t="s">
        <v>32</v>
      </c>
      <c r="L39" s="12"/>
      <c r="M39" s="12"/>
    </row>
    <row r="40" spans="2:13">
      <c r="B40" s="8">
        <v>0.6875</v>
      </c>
      <c r="C40" s="12" t="s">
        <v>103</v>
      </c>
      <c r="D40" s="12"/>
      <c r="E40" s="12" t="s">
        <v>59</v>
      </c>
      <c r="F40" s="12"/>
      <c r="G40" s="12" t="s">
        <v>104</v>
      </c>
      <c r="H40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0" t="str">
        <f>IF(Tabela8I444546474849[[#This Row],[EXAME]]&lt;&gt;"","Dra. Ilca","")</f>
        <v>Dra. Ilca</v>
      </c>
      <c r="J40" s="13">
        <v>35999202259</v>
      </c>
      <c r="K40" s="12" t="s">
        <v>32</v>
      </c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1" t="str">
        <f>IF(Tabela8I444546474849[[#This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2" t="str">
        <f>IF(Tabela8I444546474849[[#This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3" t="str">
        <f>IF(Tabela8I444546474849[[#This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4" t="str">
        <f>IF(Tabela8I444546474849[[#This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5" t="str">
        <f>IF(Tabela8I444546474849[[#This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6" t="str">
        <f>IF(Tabela8I444546474849[[#This Row],[EXAME]]&lt;&gt;"","Dra. Ilca","")</f>
        <v/>
      </c>
      <c r="J46" s="13"/>
      <c r="K46" s="12"/>
      <c r="L46" s="12"/>
      <c r="M46" s="12"/>
    </row>
    <row r="47" spans="2:13">
      <c r="C47">
        <f>SUBTOTAL(103,Tabela8I444546474849[NOME])</f>
        <v>14</v>
      </c>
    </row>
  </sheetData>
  <sheetProtection sheet="1" sort="0" autoFilter="0"/>
  <conditionalFormatting sqref="K6:L46">
    <cfRule type="containsText" dxfId="287" priority="1" operator="containsText" text="Não confirmado">
      <formula>NOT(ISERROR(SEARCH("Não confirmado",K6)))</formula>
    </cfRule>
    <cfRule type="containsText" dxfId="28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1B00-000000000000}">
      <formula1>"UNIMED, PARTICULAR, FUSEX, AMOR SAÚDE, SUS, CORTESIA"</formula1>
    </dataValidation>
    <dataValidation type="list" allowBlank="1" showInputMessage="1" showErrorMessage="1" sqref="M6:M44" xr:uid="{00000000-0002-0000-1B00-000001000000}">
      <formula1>"Sim"</formula1>
    </dataValidation>
    <dataValidation type="list" allowBlank="1" showInputMessage="1" showErrorMessage="1" sqref="K6:K46" xr:uid="{00000000-0002-0000-1B00-000002000000}">
      <formula1>"Confirmado, Não confirmado"</formula1>
    </dataValidation>
    <dataValidation type="list" allowBlank="1" showInputMessage="1" showErrorMessage="1" sqref="L6:L46" xr:uid="{00000000-0002-0000-1B00-000003000000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B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1B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17">
    <pageSetUpPr fitToPage="1"/>
  </sheetPr>
  <dimension ref="A1:AD47"/>
  <sheetViews>
    <sheetView showGridLines="0" showRowColHeaders="0" tabSelected="1" zoomScale="80" zoomScaleNormal="80" workbookViewId="0">
      <pane xSplit="2" ySplit="5" topLeftCell="E31" activePane="bottomRight" state="frozen"/>
      <selection pane="bottomRight" activeCell="K38" sqref="K38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57</v>
      </c>
      <c r="E2" s="43">
        <v>8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44993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6" t="str">
        <f>IF(Tabela8I21[[#This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7" t="str">
        <f>IF(Tabela8I21[[#This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8" t="str">
        <f>IF(Tabela8I21[[#This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9" t="str">
        <f>IF(Tabela8I21[[#This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0" t="str">
        <f>IF(Tabela8I21[[#This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1" t="str">
        <f>IF(Tabela8I21[[#This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2" t="str">
        <f>IF(Tabela8I21[[#This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3" t="str">
        <f>IF(Tabela8I21[[#This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4" t="str">
        <f>IF(Tabela8I21[[#This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5" t="str">
        <f>IF(Tabela8I21[[#This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6" t="str">
        <f>IF(Tabela8I21[[#This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7" t="str">
        <f>IF(Tabela8I21[[#This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8" t="str">
        <f>IF(Tabela8I21[[#This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9" t="str">
        <f>IF(Tabela8I21[[#This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0" t="str">
        <f>IF(Tabela8I21[[#This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1" t="str">
        <f>IF(Tabela8I21[[#This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2" t="str">
        <f>IF(Tabela8I21[[#This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3" t="str">
        <f>IF(Tabela8I21[[#This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4" t="str">
        <f>IF(Tabela8I21[[#This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5" t="str">
        <f>IF(Tabela8I21[[#This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6" t="str">
        <f>IF(Tabela8I21[[#This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 t="s">
        <v>105</v>
      </c>
      <c r="D27" s="12"/>
      <c r="E27" s="12" t="s">
        <v>59</v>
      </c>
      <c r="F27" s="12" t="s">
        <v>31</v>
      </c>
      <c r="G27" s="12"/>
      <c r="H27" s="10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>290</v>
      </c>
      <c r="I27" t="str">
        <f>IF(Tabela8I21[[#This Row],[EXAME]]&lt;&gt;"","Dra. Ilca","")</f>
        <v>Dra. Ilca</v>
      </c>
      <c r="J27" s="13">
        <v>65996606513</v>
      </c>
      <c r="K27" s="12"/>
      <c r="L27" s="12"/>
      <c r="M27" s="12"/>
    </row>
    <row r="28" spans="2:13">
      <c r="B28" s="8">
        <v>0.5625</v>
      </c>
      <c r="C28" s="12" t="s">
        <v>105</v>
      </c>
      <c r="D28" s="12"/>
      <c r="E28" s="12" t="s">
        <v>62</v>
      </c>
      <c r="F28" s="12" t="s">
        <v>31</v>
      </c>
      <c r="G28" s="12"/>
      <c r="H28" s="10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>320</v>
      </c>
      <c r="I28" t="str">
        <f>IF(Tabela8I21[[#This Row],[EXAME]]&lt;&gt;"","Dra. Ilca","")</f>
        <v>Dra. Ilca</v>
      </c>
      <c r="J28" s="13"/>
      <c r="K28" s="12"/>
      <c r="L28" s="12"/>
      <c r="M28" s="12"/>
    </row>
    <row r="29" spans="2:13">
      <c r="B29" s="9">
        <v>0.57291666666666696</v>
      </c>
      <c r="C29" s="12" t="s">
        <v>44</v>
      </c>
      <c r="D29" s="12"/>
      <c r="E29" s="12" t="s">
        <v>59</v>
      </c>
      <c r="F29" s="12" t="s">
        <v>31</v>
      </c>
      <c r="G29" s="12"/>
      <c r="H29" s="10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>290</v>
      </c>
      <c r="I29" t="str">
        <f>IF(Tabela8I21[[#This Row],[EXAME]]&lt;&gt;"","Dra. Ilca","")</f>
        <v>Dra. Ilca</v>
      </c>
      <c r="J29" s="13">
        <v>65992673031</v>
      </c>
      <c r="K29" s="12"/>
      <c r="L29" s="12"/>
      <c r="M29" s="12"/>
    </row>
    <row r="30" spans="2:13">
      <c r="B30" s="8">
        <v>0.58333333333333304</v>
      </c>
      <c r="C30" s="12" t="s">
        <v>44</v>
      </c>
      <c r="D30" s="12"/>
      <c r="E30" s="12" t="s">
        <v>62</v>
      </c>
      <c r="F30" s="12" t="s">
        <v>31</v>
      </c>
      <c r="G30" s="12"/>
      <c r="H30" s="10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>320</v>
      </c>
      <c r="I30" t="str">
        <f>IF(Tabela8I21[[#This Row],[EXAME]]&lt;&gt;"","Dra. Ilca","")</f>
        <v>Dra. Ilca</v>
      </c>
      <c r="J30" s="13">
        <v>65992673031</v>
      </c>
      <c r="K30" s="12"/>
      <c r="L30" s="12"/>
      <c r="M30" s="12"/>
    </row>
    <row r="31" spans="2:13">
      <c r="B31" s="9">
        <v>0.59375</v>
      </c>
      <c r="C31" s="12" t="s">
        <v>45</v>
      </c>
      <c r="D31" s="12"/>
      <c r="E31" s="12" t="s">
        <v>62</v>
      </c>
      <c r="F31" s="12" t="s">
        <v>31</v>
      </c>
      <c r="G31" s="12"/>
      <c r="H31" s="10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>320</v>
      </c>
      <c r="I31" t="str">
        <f>IF(Tabela8I21[[#This Row],[EXAME]]&lt;&gt;"","Dra. Ilca","")</f>
        <v>Dra. Ilca</v>
      </c>
      <c r="J31" s="13">
        <v>65999597452</v>
      </c>
      <c r="K31" s="12" t="s">
        <v>32</v>
      </c>
      <c r="L31" s="12"/>
      <c r="M31" s="12"/>
    </row>
    <row r="32" spans="2:13">
      <c r="B32" s="8">
        <v>0.60416666666666696</v>
      </c>
      <c r="C32" s="12" t="s">
        <v>45</v>
      </c>
      <c r="D32" s="12"/>
      <c r="E32" s="12" t="s">
        <v>59</v>
      </c>
      <c r="F32" s="12" t="s">
        <v>31</v>
      </c>
      <c r="G32" s="12"/>
      <c r="H32" s="10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>290</v>
      </c>
      <c r="I32" t="str">
        <f>IF(Tabela8I21[[#This Row],[EXAME]]&lt;&gt;"","Dra. Ilca","")</f>
        <v>Dra. Ilca</v>
      </c>
      <c r="J32" s="13"/>
      <c r="K32" s="12" t="s">
        <v>32</v>
      </c>
      <c r="L32" s="12"/>
      <c r="M32" s="12"/>
    </row>
    <row r="33" spans="2:13">
      <c r="B33" s="9">
        <v>0.61458333333333304</v>
      </c>
      <c r="C33" s="12" t="s">
        <v>45</v>
      </c>
      <c r="D33" s="12"/>
      <c r="E33" s="12" t="s">
        <v>63</v>
      </c>
      <c r="F33" s="12" t="s">
        <v>31</v>
      </c>
      <c r="G33" s="12"/>
      <c r="H33" s="10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>290</v>
      </c>
      <c r="I33" t="str">
        <f>IF(Tabela8I21[[#This Row],[EXAME]]&lt;&gt;"","Dra. Ilca","")</f>
        <v>Dra. Ilca</v>
      </c>
      <c r="J33" s="13"/>
      <c r="K33" s="12" t="s">
        <v>32</v>
      </c>
      <c r="L33" s="12"/>
      <c r="M33" s="12"/>
    </row>
    <row r="34" spans="2:13">
      <c r="B34" s="8">
        <v>0.625</v>
      </c>
      <c r="C34" s="12" t="s">
        <v>106</v>
      </c>
      <c r="D34" s="12">
        <v>34</v>
      </c>
      <c r="E34" s="12" t="s">
        <v>59</v>
      </c>
      <c r="F34" s="12" t="s">
        <v>61</v>
      </c>
      <c r="G34" s="12"/>
      <c r="H34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4" t="str">
        <f>IF(Tabela8I21[[#This Row],[EXAME]]&lt;&gt;"","Dra. Ilca","")</f>
        <v>Dra. Ilca</v>
      </c>
      <c r="J34" s="13">
        <v>65998094340</v>
      </c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5" t="str">
        <f>IF(Tabela8I21[[#This Row],[EXAME]]&lt;&gt;"","Dra. Ilca","")</f>
        <v/>
      </c>
      <c r="J35" s="13"/>
      <c r="K35" s="12" t="s">
        <v>32</v>
      </c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6" t="str">
        <f>IF(Tabela8I21[[#This Row],[EXAME]]&lt;&gt;"","Dra. Ilca","")</f>
        <v/>
      </c>
      <c r="J36" s="13"/>
      <c r="K36" s="12" t="s">
        <v>32</v>
      </c>
      <c r="L36" s="12"/>
      <c r="M36" s="12"/>
    </row>
    <row r="37" spans="2:13">
      <c r="B37" s="9">
        <v>0.65625</v>
      </c>
      <c r="C37" s="12" t="s">
        <v>107</v>
      </c>
      <c r="D37" s="12">
        <v>28</v>
      </c>
      <c r="E37" s="12" t="s">
        <v>78</v>
      </c>
      <c r="F37" s="12" t="s">
        <v>47</v>
      </c>
      <c r="G37" s="12"/>
      <c r="H37" s="10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>200</v>
      </c>
      <c r="I37" t="str">
        <f>IF(Tabela8I21[[#This Row],[EXAME]]&lt;&gt;"","Dra. Ilca","")</f>
        <v>Dra. Ilca</v>
      </c>
      <c r="J37" s="13">
        <v>65999405814</v>
      </c>
      <c r="K37" s="12" t="s">
        <v>32</v>
      </c>
      <c r="L37" s="12"/>
      <c r="M37" s="12"/>
    </row>
    <row r="38" spans="2:13">
      <c r="B38" s="8">
        <v>0.66666666666666696</v>
      </c>
      <c r="C38" s="12" t="s">
        <v>108</v>
      </c>
      <c r="D38" s="12">
        <v>42</v>
      </c>
      <c r="E38" s="12" t="s">
        <v>59</v>
      </c>
      <c r="F38" s="12" t="s">
        <v>47</v>
      </c>
      <c r="G38" s="12"/>
      <c r="H38" s="10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>200</v>
      </c>
      <c r="I38" t="str">
        <f>IF(Tabela8I21[[#This Row],[EXAME]]&lt;&gt;"","Dra. Ilca","")</f>
        <v>Dra. Ilca</v>
      </c>
      <c r="J38" s="13">
        <v>65996038553</v>
      </c>
      <c r="K38" s="12" t="s">
        <v>32</v>
      </c>
      <c r="L38" s="12"/>
      <c r="M38" s="12"/>
    </row>
    <row r="39" spans="2:13">
      <c r="B39" s="9">
        <v>0.67708333333333404</v>
      </c>
      <c r="C39" s="12" t="s">
        <v>109</v>
      </c>
      <c r="D39" s="12"/>
      <c r="E39" s="12" t="s">
        <v>62</v>
      </c>
      <c r="F39" s="12" t="s">
        <v>31</v>
      </c>
      <c r="G39" s="12"/>
      <c r="H39" s="10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>320</v>
      </c>
      <c r="I39" t="str">
        <f>IF(Tabela8I21[[#This Row],[EXAME]]&lt;&gt;"","Dra. Ilca","")</f>
        <v>Dra. Ilca</v>
      </c>
      <c r="J39" s="13">
        <v>65999892949</v>
      </c>
      <c r="K39" s="12" t="s">
        <v>32</v>
      </c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0" t="str">
        <f>IF(Tabela8I21[[#This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1" t="str">
        <f>IF(Tabela8I21[[#This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2" t="str">
        <f>IF(Tabela8I21[[#This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3" t="str">
        <f>IF(Tabela8I21[[#This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4" t="str">
        <f>IF(Tabela8I21[[#This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5" t="str">
        <f>IF(Tabela8I21[[#This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6" t="str">
        <f>IF(Tabela8I21[[#This Row],[EXAME]]&lt;&gt;"","Dra. Ilca","")</f>
        <v/>
      </c>
      <c r="J46" s="13"/>
      <c r="K46" s="12"/>
      <c r="L46" s="12"/>
      <c r="M46" s="12"/>
    </row>
    <row r="47" spans="2:13">
      <c r="C47">
        <f>SUBTOTAL(103,Tabela8I21[NOME])</f>
        <v>11</v>
      </c>
    </row>
  </sheetData>
  <sheetProtection sheet="1" sort="0" autoFilter="0"/>
  <conditionalFormatting sqref="K6:L46">
    <cfRule type="containsText" dxfId="272" priority="1" operator="containsText" text="Não confirmado">
      <formula>NOT(ISERROR(SEARCH("Não confirmado",K6)))</formula>
    </cfRule>
    <cfRule type="containsText" dxfId="27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00000000-0002-0000-1C00-000000000000}">
      <formula1>"Confirmado, Não confirmado"</formula1>
    </dataValidation>
    <dataValidation type="list" allowBlank="1" showInputMessage="1" showErrorMessage="1" sqref="M6:M44" xr:uid="{00000000-0002-0000-1C00-000001000000}">
      <formula1>"Sim"</formula1>
    </dataValidation>
    <dataValidation type="list" allowBlank="1" showInputMessage="1" showErrorMessage="1" sqref="L6:L46" xr:uid="{00000000-0002-0000-1C00-000003000000}">
      <formula1>"Sim, Não"</formula1>
    </dataValidation>
    <dataValidation type="list" allowBlank="1" showInputMessage="1" showErrorMessage="1" sqref="F41:F46 F6:F39" xr:uid="{00000000-0002-0000-1C00-000002000000}">
      <formula1>"UNIMED, PARTICULAR, FUSEX, AMOR SAÚDE, SUS, CORTESIA"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C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1C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18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bottomRight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57</v>
      </c>
      <c r="E2" s="43">
        <v>9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44994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6" t="str">
        <f>IF(Tabela8I2122[[#This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 t="s">
        <v>110</v>
      </c>
      <c r="D7" s="12"/>
      <c r="E7" s="12" t="s">
        <v>62</v>
      </c>
      <c r="F7" s="12" t="s">
        <v>31</v>
      </c>
      <c r="G7" s="12"/>
      <c r="H7" s="10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>320</v>
      </c>
      <c r="I7" t="str">
        <f>IF(Tabela8I2122[[#This Row],[EXAME]]&lt;&gt;"","Dra. Ilca","")</f>
        <v>Dra. Ilca</v>
      </c>
      <c r="J7" s="13">
        <v>65998097330</v>
      </c>
      <c r="K7" s="12"/>
      <c r="L7" s="12"/>
      <c r="M7" s="12"/>
    </row>
    <row r="8" spans="1:30">
      <c r="B8" s="8">
        <v>0.35416666666666702</v>
      </c>
      <c r="C8" s="12" t="s">
        <v>110</v>
      </c>
      <c r="D8" s="12"/>
      <c r="E8" s="12" t="s">
        <v>59</v>
      </c>
      <c r="F8" s="12" t="s">
        <v>31</v>
      </c>
      <c r="G8" s="12"/>
      <c r="H8" s="10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>290</v>
      </c>
      <c r="I8" t="str">
        <f>IF(Tabela8I2122[[#This Row],[EXAME]]&lt;&gt;"","Dra. Ilca","")</f>
        <v>Dra. Ilca</v>
      </c>
      <c r="J8" s="13"/>
      <c r="K8" s="12"/>
      <c r="L8" s="12"/>
      <c r="M8" s="12"/>
    </row>
    <row r="9" spans="1:30">
      <c r="B9" s="9">
        <v>0.36458333333333298</v>
      </c>
      <c r="C9" s="12" t="s">
        <v>110</v>
      </c>
      <c r="D9" s="12"/>
      <c r="E9" s="12" t="s">
        <v>63</v>
      </c>
      <c r="F9" s="12" t="s">
        <v>31</v>
      </c>
      <c r="G9" s="12"/>
      <c r="H9" s="10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>290</v>
      </c>
      <c r="I9" t="str">
        <f>IF(Tabela8I2122[[#This Row],[EXAME]]&lt;&gt;"","Dra. Ilca","")</f>
        <v>Dra. Ilca</v>
      </c>
      <c r="J9" s="13"/>
      <c r="K9" s="12"/>
      <c r="L9" s="12"/>
      <c r="M9" s="12"/>
    </row>
    <row r="10" spans="1:30">
      <c r="B10" s="8">
        <v>0.375</v>
      </c>
      <c r="C10" s="12" t="s">
        <v>111</v>
      </c>
      <c r="D10" s="12">
        <v>82</v>
      </c>
      <c r="E10" s="12" t="s">
        <v>63</v>
      </c>
      <c r="F10" s="12" t="s">
        <v>47</v>
      </c>
      <c r="G10" s="12"/>
      <c r="H10" s="10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>200</v>
      </c>
      <c r="I10" t="str">
        <f>IF(Tabela8I2122[[#This Row],[EXAME]]&lt;&gt;"","Dra. Ilca","")</f>
        <v>Dra. Ilca</v>
      </c>
      <c r="J10" s="13">
        <v>65996486480</v>
      </c>
      <c r="K10" s="12"/>
      <c r="L10" s="12"/>
      <c r="M10" s="12"/>
    </row>
    <row r="11" spans="1:30">
      <c r="B11" s="9">
        <v>0.38541666666666702</v>
      </c>
      <c r="C11" s="12" t="s">
        <v>112</v>
      </c>
      <c r="D11" s="12">
        <v>45</v>
      </c>
      <c r="E11" s="12" t="s">
        <v>59</v>
      </c>
      <c r="F11" s="12" t="s">
        <v>47</v>
      </c>
      <c r="G11" s="12"/>
      <c r="H11" s="10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>200</v>
      </c>
      <c r="I11" t="str">
        <f>IF(Tabela8I2122[[#This Row],[EXAME]]&lt;&gt;"","Dra. Ilca","")</f>
        <v>Dra. Ilca</v>
      </c>
      <c r="J11" s="13">
        <v>65999614173</v>
      </c>
      <c r="K11" s="12"/>
      <c r="L11" s="12"/>
      <c r="M11" s="12"/>
    </row>
    <row r="12" spans="1:30">
      <c r="B12" s="8">
        <v>0.39583333333333298</v>
      </c>
      <c r="C12" s="12" t="s">
        <v>113</v>
      </c>
      <c r="D12" s="12">
        <v>16</v>
      </c>
      <c r="E12" s="12" t="s">
        <v>62</v>
      </c>
      <c r="F12" s="12" t="s">
        <v>47</v>
      </c>
      <c r="G12" s="12"/>
      <c r="H12" s="10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>200</v>
      </c>
      <c r="I12" t="str">
        <f>IF(Tabela8I2122[[#This Row],[EXAME]]&lt;&gt;"","Dra. Ilca","")</f>
        <v>Dra. Ilca</v>
      </c>
      <c r="J12" s="13">
        <v>65996905915</v>
      </c>
      <c r="K12" s="12"/>
      <c r="L12" s="12"/>
      <c r="M12" s="12"/>
    </row>
    <row r="13" spans="1:30">
      <c r="B13" s="9">
        <v>0.40625</v>
      </c>
      <c r="C13" s="12" t="s">
        <v>114</v>
      </c>
      <c r="D13" s="12">
        <v>47</v>
      </c>
      <c r="E13" s="12" t="s">
        <v>62</v>
      </c>
      <c r="F13" s="12" t="s">
        <v>61</v>
      </c>
      <c r="G13" s="12">
        <v>11057218</v>
      </c>
      <c r="H13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3" t="str">
        <f>IF(Tabela8I2122[[#This Row],[EXAME]]&lt;&gt;"","Dra. Ilca","")</f>
        <v>Dra. Ilca</v>
      </c>
      <c r="J13" s="13">
        <v>65996426957</v>
      </c>
      <c r="K13" s="12"/>
      <c r="L13" s="12"/>
      <c r="M13" s="12"/>
    </row>
    <row r="14" spans="1:30">
      <c r="B14" s="8">
        <v>0.41666666666666702</v>
      </c>
      <c r="C14" s="12" t="s">
        <v>115</v>
      </c>
      <c r="D14" s="12">
        <v>36</v>
      </c>
      <c r="E14" s="12" t="s">
        <v>59</v>
      </c>
      <c r="F14" s="12" t="s">
        <v>61</v>
      </c>
      <c r="G14" s="12"/>
      <c r="H14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4" t="str">
        <f>IF(Tabela8I2122[[#This Row],[EXAME]]&lt;&gt;"","Dra. Ilca","")</f>
        <v>Dra. Ilca</v>
      </c>
      <c r="J14" s="13">
        <v>65999335655</v>
      </c>
      <c r="K14" s="12"/>
      <c r="L14" s="12"/>
      <c r="M14" s="12"/>
    </row>
    <row r="15" spans="1:30">
      <c r="B15" s="9">
        <v>0.42708333333333298</v>
      </c>
      <c r="C15" s="12" t="s">
        <v>116</v>
      </c>
      <c r="D15" s="12"/>
      <c r="E15" s="12" t="s">
        <v>62</v>
      </c>
      <c r="F15" s="12" t="s">
        <v>31</v>
      </c>
      <c r="G15" s="12"/>
      <c r="H15" s="10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>320</v>
      </c>
      <c r="I15" t="str">
        <f>IF(Tabela8I2122[[#This Row],[EXAME]]&lt;&gt;"","Dra. Ilca","")</f>
        <v>Dra. Ilca</v>
      </c>
      <c r="J15" s="13">
        <v>65996868843</v>
      </c>
      <c r="K15" s="12"/>
      <c r="L15" s="12"/>
      <c r="M15" s="12"/>
    </row>
    <row r="16" spans="1:30">
      <c r="B16" s="8">
        <v>0.4375</v>
      </c>
      <c r="C16" s="12" t="s">
        <v>116</v>
      </c>
      <c r="D16" s="12"/>
      <c r="E16" s="12" t="s">
        <v>59</v>
      </c>
      <c r="F16" s="12" t="s">
        <v>31</v>
      </c>
      <c r="G16" s="12"/>
      <c r="H16" s="10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>290</v>
      </c>
      <c r="I16" t="str">
        <f>IF(Tabela8I2122[[#This Row],[EXAME]]&lt;&gt;"","Dra. Ilca","")</f>
        <v>Dra. Ilca</v>
      </c>
      <c r="J16" s="13"/>
      <c r="K16" s="12"/>
      <c r="L16" s="12"/>
      <c r="M16" s="12"/>
    </row>
    <row r="17" spans="2:13">
      <c r="B17" s="9">
        <v>0.44791666666666702</v>
      </c>
      <c r="C17" s="12" t="s">
        <v>117</v>
      </c>
      <c r="D17" s="12">
        <v>76</v>
      </c>
      <c r="E17" s="12" t="s">
        <v>62</v>
      </c>
      <c r="F17" s="12" t="s">
        <v>31</v>
      </c>
      <c r="G17" s="12"/>
      <c r="H17" s="10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>320</v>
      </c>
      <c r="I17" t="str">
        <f>IF(Tabela8I2122[[#This Row],[EXAME]]&lt;&gt;"","Dra. Ilca","")</f>
        <v>Dra. Ilca</v>
      </c>
      <c r="J17" s="13">
        <v>65999381441</v>
      </c>
      <c r="K17" s="12"/>
      <c r="L17" s="12"/>
      <c r="M17" s="12"/>
    </row>
    <row r="18" spans="2:13">
      <c r="B18" s="8">
        <v>0.45833333333333298</v>
      </c>
      <c r="C18" s="12" t="s">
        <v>118</v>
      </c>
      <c r="D18" s="12">
        <v>51</v>
      </c>
      <c r="E18" s="12" t="s">
        <v>59</v>
      </c>
      <c r="F18" s="12" t="s">
        <v>31</v>
      </c>
      <c r="G18" s="12"/>
      <c r="H18" s="10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>290</v>
      </c>
      <c r="I18" t="str">
        <f>IF(Tabela8I2122[[#This Row],[EXAME]]&lt;&gt;"","Dra. Ilca","")</f>
        <v>Dra. Ilca</v>
      </c>
      <c r="J18" s="13">
        <v>65999779477</v>
      </c>
      <c r="K18" s="12"/>
      <c r="L18" s="12"/>
      <c r="M18" s="12"/>
    </row>
    <row r="19" spans="2:13">
      <c r="B19" s="9">
        <v>0.46875</v>
      </c>
      <c r="C19" s="12" t="s">
        <v>118</v>
      </c>
      <c r="D19" s="12">
        <v>51</v>
      </c>
      <c r="E19" s="12" t="s">
        <v>62</v>
      </c>
      <c r="F19" s="12" t="s">
        <v>31</v>
      </c>
      <c r="G19" s="12"/>
      <c r="H19" s="10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>320</v>
      </c>
      <c r="I19" t="str">
        <f>IF(Tabela8I2122[[#This Row],[EXAME]]&lt;&gt;"","Dra. Ilca","")</f>
        <v>Dra. Ilca</v>
      </c>
      <c r="J19" s="13">
        <v>65999779477</v>
      </c>
      <c r="K19" s="12"/>
      <c r="L19" s="12"/>
      <c r="M19" s="12"/>
    </row>
    <row r="20" spans="2:13">
      <c r="B20" s="8">
        <v>0.47916666666666702</v>
      </c>
      <c r="C20" s="12" t="s">
        <v>119</v>
      </c>
      <c r="D20" s="12">
        <v>21</v>
      </c>
      <c r="E20" s="12" t="s">
        <v>59</v>
      </c>
      <c r="F20" s="12" t="s">
        <v>31</v>
      </c>
      <c r="G20" s="12"/>
      <c r="H20" s="10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>290</v>
      </c>
      <c r="I20" t="str">
        <f>IF(Tabela8I2122[[#This Row],[EXAME]]&lt;&gt;"","Dra. Ilca","")</f>
        <v>Dra. Ilca</v>
      </c>
      <c r="J20" s="13">
        <v>65984212269</v>
      </c>
      <c r="K20" s="12"/>
      <c r="L20" s="12"/>
      <c r="M20" s="12"/>
    </row>
    <row r="21" spans="2:13">
      <c r="B21" s="9">
        <v>0.48958333333333298</v>
      </c>
      <c r="C21" s="12" t="s">
        <v>120</v>
      </c>
      <c r="D21" s="12">
        <v>56</v>
      </c>
      <c r="E21" s="12" t="s">
        <v>62</v>
      </c>
      <c r="F21" s="12" t="s">
        <v>61</v>
      </c>
      <c r="G21" s="12"/>
      <c r="H21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1" t="str">
        <f>IF(Tabela8I2122[[#This Row],[EXAME]]&lt;&gt;"","Dra. Ilca","")</f>
        <v>Dra. Ilca</v>
      </c>
      <c r="J21" s="13">
        <v>65999696637</v>
      </c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2" t="str">
        <f>IF(Tabela8I2122[[#This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3" t="str">
        <f>IF(Tabela8I2122[[#This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4" t="str">
        <f>IF(Tabela8I2122[[#This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5" t="str">
        <f>IF(Tabela8I2122[[#This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6" t="str">
        <f>IF(Tabela8I2122[[#This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7" t="str">
        <f>IF(Tabela8I2122[[#This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8" t="str">
        <f>IF(Tabela8I2122[[#This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31"/>
      <c r="E29" s="12"/>
      <c r="F29" s="12"/>
      <c r="G29" s="12"/>
      <c r="H29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9" t="str">
        <f>IF(Tabela8I2122[[#This Row],[EXAME]]&lt;&gt;"","Dra. Ilca","")</f>
        <v/>
      </c>
      <c r="J29" s="27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0" t="str">
        <f>IF(Tabela8I2122[[#This Row],[EXAME]]&lt;&gt;"","Dra. Ilca","")</f>
        <v/>
      </c>
      <c r="J30" s="27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1" t="str">
        <f>IF(Tabela8I2122[[#This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33"/>
      <c r="D32" s="12"/>
      <c r="E32" s="12"/>
      <c r="F32" s="12"/>
      <c r="G32" s="12"/>
      <c r="H32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2" t="str">
        <f>IF(Tabela8I2122[[#This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3" t="str">
        <f>IF(Tabela8I2122[[#This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33"/>
      <c r="D34" s="12"/>
      <c r="E34" s="12"/>
      <c r="F34" s="12"/>
      <c r="G34" s="12"/>
      <c r="H34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4" t="str">
        <f>IF(Tabela8I2122[[#This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33"/>
      <c r="D35" s="12"/>
      <c r="E35" s="12"/>
      <c r="F35" s="12"/>
      <c r="G35" s="12"/>
      <c r="H35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5" t="str">
        <f>IF(Tabela8I2122[[#This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6" t="str">
        <f>IF(Tabela8I2122[[#This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7" t="str">
        <f>IF(Tabela8I2122[[#This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8" t="str">
        <f>IF(Tabela8I2122[[#This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9" t="str">
        <f>IF(Tabela8I2122[[#This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0" t="str">
        <f>IF(Tabela8I2122[[#This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1" t="str">
        <f>IF(Tabela8I2122[[#This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2" t="str">
        <f>IF(Tabela8I2122[[#This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3" t="str">
        <f>IF(Tabela8I2122[[#This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4" t="str">
        <f>IF(Tabela8I2122[[#This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5" t="str">
        <f>IF(Tabela8I2122[[#This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6" t="str">
        <f>IF(Tabela8I2122[[#This Row],[EXAME]]&lt;&gt;"","Dra. Ilca","")</f>
        <v/>
      </c>
      <c r="J46" s="13"/>
      <c r="K46" s="12"/>
      <c r="L46" s="12"/>
      <c r="M46" s="12"/>
    </row>
    <row r="47" spans="2:13">
      <c r="C47">
        <f>SUBTOTAL(103,Tabela8I2122[NOME])</f>
        <v>15</v>
      </c>
    </row>
  </sheetData>
  <sheetProtection sheet="1" sort="0" autoFilter="0"/>
  <conditionalFormatting sqref="K6:L46">
    <cfRule type="containsText" dxfId="257" priority="1" operator="containsText" text="Não confirmado">
      <formula>NOT(ISERROR(SEARCH("Não confirmado",K6)))</formula>
    </cfRule>
    <cfRule type="containsText" dxfId="25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1D00-000000000000}">
      <formula1>"UNIMED, PARTICULAR, FUSEX, AMOR SAÚDE, SUS, CORTESIA"</formula1>
    </dataValidation>
    <dataValidation type="list" allowBlank="1" showInputMessage="1" showErrorMessage="1" sqref="M6:M44" xr:uid="{00000000-0002-0000-1D00-000001000000}">
      <formula1>"Sim"</formula1>
    </dataValidation>
    <dataValidation type="list" allowBlank="1" showInputMessage="1" showErrorMessage="1" sqref="K6:K46" xr:uid="{00000000-0002-0000-1D00-000002000000}">
      <formula1>"Confirmado, Não confirmado"</formula1>
    </dataValidation>
    <dataValidation type="list" allowBlank="1" showInputMessage="1" showErrorMessage="1" sqref="L6:L46" xr:uid="{00000000-0002-0000-1D00-000003000000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D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1D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19"/>
  <dimension ref="A1:AD47"/>
  <sheetViews>
    <sheetView showGridLines="0" showRowColHeaders="0" zoomScale="80" zoomScaleNormal="80" workbookViewId="0">
      <pane xSplit="2" ySplit="5" topLeftCell="C6" activePane="bottomRight" state="frozen"/>
      <selection pane="bottomRight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57</v>
      </c>
      <c r="E2" s="43">
        <v>10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44995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 t="s">
        <v>121</v>
      </c>
      <c r="D6" s="12">
        <v>30</v>
      </c>
      <c r="E6" s="12" t="s">
        <v>98</v>
      </c>
      <c r="F6" s="12" t="s">
        <v>61</v>
      </c>
      <c r="G6" s="12">
        <v>101044172</v>
      </c>
      <c r="H6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6" t="str">
        <f>IF(Tabela8I212223[[#This Row],[EXAME]]&lt;&gt;"","Dra. Ilca","")</f>
        <v>Dra. Ilca</v>
      </c>
      <c r="J6" s="13"/>
      <c r="K6" s="12"/>
      <c r="L6" s="12"/>
      <c r="M6" s="12"/>
    </row>
    <row r="7" spans="1:30" ht="21.75">
      <c r="B7" s="9">
        <v>0.34375</v>
      </c>
      <c r="C7" s="56"/>
      <c r="D7" s="12"/>
      <c r="E7" s="12"/>
      <c r="F7" s="12"/>
      <c r="G7" s="12"/>
      <c r="H7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7" t="str">
        <f>IF(Tabela8I212223[[#This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122</v>
      </c>
      <c r="D8" s="12">
        <v>51</v>
      </c>
      <c r="E8" s="12" t="s">
        <v>62</v>
      </c>
      <c r="F8" s="12" t="s">
        <v>61</v>
      </c>
      <c r="G8" s="12">
        <v>11057188</v>
      </c>
      <c r="H8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8" t="str">
        <f>IF(Tabela8I212223[[#This Row],[EXAME]]&lt;&gt;"","Dra. Ilca","")</f>
        <v>Dra. Ilca</v>
      </c>
      <c r="J8" s="13">
        <v>65999765245</v>
      </c>
      <c r="K8" s="12"/>
      <c r="L8" s="12"/>
      <c r="M8" s="12"/>
    </row>
    <row r="9" spans="1:30" ht="21.75">
      <c r="B9" s="9">
        <v>0.36458333333333298</v>
      </c>
      <c r="C9" s="12" t="s">
        <v>123</v>
      </c>
      <c r="D9" s="12">
        <v>66</v>
      </c>
      <c r="E9" s="12" t="s">
        <v>63</v>
      </c>
      <c r="F9" s="12" t="s">
        <v>47</v>
      </c>
      <c r="G9" s="12"/>
      <c r="H9" s="10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>200</v>
      </c>
      <c r="I9" t="str">
        <f>IF(Tabela8I212223[[#This Row],[EXAME]]&lt;&gt;"","Dra. Ilca","")</f>
        <v>Dra. Ilca</v>
      </c>
      <c r="J9" s="57">
        <v>65999610839</v>
      </c>
      <c r="K9" s="12"/>
      <c r="L9" s="12"/>
      <c r="M9" s="12"/>
    </row>
    <row r="10" spans="1:30">
      <c r="B10" s="8">
        <v>0.375</v>
      </c>
      <c r="C10" s="12" t="s">
        <v>120</v>
      </c>
      <c r="D10" s="12">
        <v>56</v>
      </c>
      <c r="E10" s="12" t="s">
        <v>62</v>
      </c>
      <c r="F10" s="12" t="s">
        <v>61</v>
      </c>
      <c r="G10" s="12"/>
      <c r="H10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0" t="str">
        <f>IF(Tabela8I212223[[#This Row],[EXAME]]&lt;&gt;"","Dra. Ilca","")</f>
        <v>Dra. Ilca</v>
      </c>
      <c r="J10" s="13">
        <v>65999696637</v>
      </c>
      <c r="K10" s="12"/>
      <c r="L10" s="12"/>
      <c r="M10" s="12"/>
    </row>
    <row r="11" spans="1:30">
      <c r="B11" s="9">
        <v>0.38541666666666702</v>
      </c>
      <c r="C11" s="12" t="s">
        <v>124</v>
      </c>
      <c r="D11" s="12">
        <v>42</v>
      </c>
      <c r="E11" s="12" t="s">
        <v>59</v>
      </c>
      <c r="F11" s="12" t="s">
        <v>61</v>
      </c>
      <c r="G11" s="12"/>
      <c r="H11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1" t="str">
        <f>IF(Tabela8I212223[[#This Row],[EXAME]]&lt;&gt;"","Dra. Ilca","")</f>
        <v>Dra. Ilca</v>
      </c>
      <c r="J11" s="13">
        <v>65999137161</v>
      </c>
      <c r="K11" s="12"/>
      <c r="L11" s="12"/>
      <c r="M11" s="12"/>
    </row>
    <row r="12" spans="1:30">
      <c r="B12" s="8">
        <v>0.39583333333333298</v>
      </c>
      <c r="C12" s="12" t="s">
        <v>125</v>
      </c>
      <c r="D12" s="12">
        <v>25</v>
      </c>
      <c r="E12" s="12" t="s">
        <v>59</v>
      </c>
      <c r="F12" s="12" t="s">
        <v>47</v>
      </c>
      <c r="G12" s="12"/>
      <c r="H12" s="10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>200</v>
      </c>
      <c r="I12" t="str">
        <f>IF(Tabela8I212223[[#This Row],[EXAME]]&lt;&gt;"","Dra. Ilca","")</f>
        <v>Dra. Ilca</v>
      </c>
      <c r="J12" s="13">
        <v>65999329349</v>
      </c>
      <c r="K12" s="12"/>
      <c r="L12" s="12"/>
      <c r="M12" s="12"/>
    </row>
    <row r="13" spans="1:30">
      <c r="B13" s="9">
        <v>0.40625</v>
      </c>
      <c r="C13" s="12" t="s">
        <v>126</v>
      </c>
      <c r="D13" s="12">
        <v>42</v>
      </c>
      <c r="E13" s="12" t="s">
        <v>62</v>
      </c>
      <c r="F13" s="12" t="s">
        <v>47</v>
      </c>
      <c r="G13" s="12"/>
      <c r="H13" s="10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>200</v>
      </c>
      <c r="I13" t="str">
        <f>IF(Tabela8I212223[[#This Row],[EXAME]]&lt;&gt;"","Dra. Ilca","")</f>
        <v>Dra. Ilca</v>
      </c>
      <c r="J13" s="13">
        <v>65999057403</v>
      </c>
      <c r="K13" s="12"/>
      <c r="L13" s="12"/>
      <c r="M13" s="12"/>
    </row>
    <row r="14" spans="1:30">
      <c r="B14" s="8">
        <v>0.41666666666666702</v>
      </c>
      <c r="C14" s="12" t="s">
        <v>126</v>
      </c>
      <c r="D14" s="12">
        <v>42</v>
      </c>
      <c r="E14" s="12" t="s">
        <v>59</v>
      </c>
      <c r="F14" s="12" t="s">
        <v>47</v>
      </c>
      <c r="G14" s="12"/>
      <c r="H14" s="10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>200</v>
      </c>
      <c r="I14" t="str">
        <f>IF(Tabela8I212223[[#This Row],[EXAME]]&lt;&gt;"","Dra. Ilca","")</f>
        <v>Dra. Ilca</v>
      </c>
      <c r="J14" s="13">
        <v>65999057403</v>
      </c>
      <c r="K14" s="12"/>
      <c r="L14" s="12"/>
      <c r="M14" s="12"/>
    </row>
    <row r="15" spans="1:30">
      <c r="B15" s="9">
        <v>0.42708333333333298</v>
      </c>
      <c r="C15" s="12" t="s">
        <v>127</v>
      </c>
      <c r="D15" s="12">
        <v>22</v>
      </c>
      <c r="E15" s="12" t="s">
        <v>78</v>
      </c>
      <c r="F15" s="12" t="s">
        <v>47</v>
      </c>
      <c r="G15" s="12"/>
      <c r="H15" s="10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>200</v>
      </c>
      <c r="I15" t="str">
        <f>IF(Tabela8I212223[[#This Row],[EXAME]]&lt;&gt;"","Dra. Ilca","")</f>
        <v>Dra. Ilca</v>
      </c>
      <c r="J15" s="13">
        <v>65993272449</v>
      </c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6" t="str">
        <f>IF(Tabela8I212223[[#This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7" t="str">
        <f>IF(Tabela8I212223[[#This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8" t="str">
        <f>IF(Tabela8I212223[[#This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9" t="str">
        <f>IF(Tabela8I212223[[#This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0" t="str">
        <f>IF(Tabela8I212223[[#This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1" t="str">
        <f>IF(Tabela8I212223[[#This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2" t="str">
        <f>IF(Tabela8I212223[[#This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3" t="str">
        <f>IF(Tabela8I212223[[#This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4" t="str">
        <f>IF(Tabela8I212223[[#This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5" t="str">
        <f>IF(Tabela8I212223[[#This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6" t="str">
        <f>IF(Tabela8I212223[[#This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7" t="str">
        <f>IF(Tabela8I212223[[#This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8" t="str">
        <f>IF(Tabela8I212223[[#This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9" t="str">
        <f>IF(Tabela8I212223[[#This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0" t="str">
        <f>IF(Tabela8I212223[[#This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1" t="str">
        <f>IF(Tabela8I212223[[#This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2" t="str">
        <f>IF(Tabela8I212223[[#This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3" t="str">
        <f>IF(Tabela8I212223[[#This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4" t="str">
        <f>IF(Tabela8I212223[[#This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5" t="str">
        <f>IF(Tabela8I212223[[#This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6" t="str">
        <f>IF(Tabela8I212223[[#This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7" t="str">
        <f>IF(Tabela8I212223[[#This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8" t="str">
        <f>IF(Tabela8I212223[[#This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9" t="str">
        <f>IF(Tabela8I212223[[#This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0" t="str">
        <f>IF(Tabela8I212223[[#This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1" t="str">
        <f>IF(Tabela8I212223[[#This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2" t="str">
        <f>IF(Tabela8I212223[[#This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3" t="str">
        <f>IF(Tabela8I212223[[#This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4" t="str">
        <f>IF(Tabela8I212223[[#This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5" t="str">
        <f>IF(Tabela8I212223[[#This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6" t="str">
        <f>IF(Tabela8I212223[[#This Row],[EXAME]]&lt;&gt;"","Dra. Ilca","")</f>
        <v/>
      </c>
      <c r="J46" s="13"/>
      <c r="K46" s="12"/>
      <c r="L46" s="12"/>
      <c r="M46" s="12"/>
    </row>
    <row r="47" spans="2:13">
      <c r="C47">
        <f>SUBTOTAL(103,Tabela8I212223[NOME])</f>
        <v>9</v>
      </c>
    </row>
  </sheetData>
  <sheetProtection sheet="1" sort="0" autoFilter="0"/>
  <conditionalFormatting sqref="K6:L46">
    <cfRule type="containsText" dxfId="242" priority="1" operator="containsText" text="Não confirmado">
      <formula>NOT(ISERROR(SEARCH("Não confirmado",K6)))</formula>
    </cfRule>
    <cfRule type="containsText" dxfId="24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00000000-0002-0000-1E00-000000000000}">
      <formula1>"Confirmado, Não confirmado"</formula1>
    </dataValidation>
    <dataValidation type="list" allowBlank="1" showInputMessage="1" showErrorMessage="1" sqref="M6:M44" xr:uid="{00000000-0002-0000-1E00-000001000000}">
      <formula1>"Sim"</formula1>
    </dataValidation>
    <dataValidation type="list" allowBlank="1" showInputMessage="1" showErrorMessage="1" sqref="F6:F46" xr:uid="{00000000-0002-0000-1E00-000002000000}">
      <formula1>"UNIMED, PARTICULAR, FUSEX, AMOR SAÚDE, SUS, CORTESIA"</formula1>
    </dataValidation>
    <dataValidation type="list" allowBlank="1" showInputMessage="1" showErrorMessage="1" sqref="L6:L46" xr:uid="{00000000-0002-0000-1E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E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1E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20"/>
  <dimension ref="A1:AD47"/>
  <sheetViews>
    <sheetView showGridLines="0" showRowColHeaders="0" zoomScale="80" zoomScaleNormal="80" workbookViewId="0">
      <pane xSplit="2" ySplit="5" topLeftCell="C7" activePane="bottomRight" state="frozen"/>
      <selection pane="bottomRight" activeCell="C7" sqref="C7:C22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57</v>
      </c>
      <c r="E2" s="43">
        <v>13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44998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6" t="str">
        <f>IF(Tabela8I21222324[[#This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7" t="str">
        <f>IF(Tabela8I21222324[[#This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49" t="s">
        <v>27</v>
      </c>
      <c r="D8" s="12"/>
      <c r="E8" s="12"/>
      <c r="F8" s="12"/>
      <c r="G8" s="12"/>
      <c r="H8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8" t="str">
        <f>IF(Tabela8I21222324[[#This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49" t="s">
        <v>27</v>
      </c>
      <c r="D9" s="12"/>
      <c r="E9" s="12"/>
      <c r="F9" s="12"/>
      <c r="G9" s="12"/>
      <c r="H9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9" t="str">
        <f>IF(Tabela8I21222324[[#This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49" t="s">
        <v>27</v>
      </c>
      <c r="D10" s="12"/>
      <c r="E10" s="12"/>
      <c r="F10" s="12"/>
      <c r="G10" s="12"/>
      <c r="H10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0" t="str">
        <f>IF(Tabela8I21222324[[#This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49" t="s">
        <v>27</v>
      </c>
      <c r="D11" s="12"/>
      <c r="E11" s="12"/>
      <c r="F11" s="12"/>
      <c r="G11" s="33"/>
      <c r="H11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1" t="str">
        <f>IF(Tabela8I21222324[[#This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49" t="s">
        <v>27</v>
      </c>
      <c r="D12" s="12"/>
      <c r="E12" s="12"/>
      <c r="F12" s="12"/>
      <c r="G12" s="12"/>
      <c r="H12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2" t="str">
        <f>IF(Tabela8I21222324[[#This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49" t="s">
        <v>27</v>
      </c>
      <c r="D13" s="12"/>
      <c r="E13" s="12"/>
      <c r="F13" s="12"/>
      <c r="G13" s="12"/>
      <c r="H13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3" t="str">
        <f>IF(Tabela8I21222324[[#This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49" t="s">
        <v>27</v>
      </c>
      <c r="D14" s="12"/>
      <c r="E14" s="12"/>
      <c r="F14" s="12"/>
      <c r="G14" s="12"/>
      <c r="H14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4" t="str">
        <f>IF(Tabela8I21222324[[#This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49" t="s">
        <v>27</v>
      </c>
      <c r="D15" s="12"/>
      <c r="E15" s="12"/>
      <c r="F15" s="12"/>
      <c r="G15" s="12"/>
      <c r="H15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5" t="str">
        <f>IF(Tabela8I21222324[[#This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49" t="s">
        <v>27</v>
      </c>
      <c r="D16" s="12"/>
      <c r="E16" s="12"/>
      <c r="F16" s="12"/>
      <c r="G16" s="12"/>
      <c r="H16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6" t="str">
        <f>IF(Tabela8I21222324[[#This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49" t="s">
        <v>27</v>
      </c>
      <c r="D17" s="12"/>
      <c r="E17" s="12"/>
      <c r="F17" s="12"/>
      <c r="G17" s="12"/>
      <c r="H17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7" t="str">
        <f>IF(Tabela8I21222324[[#This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49" t="s">
        <v>27</v>
      </c>
      <c r="D18" s="12"/>
      <c r="E18" s="12"/>
      <c r="F18" s="12"/>
      <c r="G18" s="12"/>
      <c r="H18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8" t="str">
        <f>IF(Tabela8I21222324[[#This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49" t="s">
        <v>27</v>
      </c>
      <c r="D19" s="12"/>
      <c r="E19" s="12"/>
      <c r="F19" s="12"/>
      <c r="G19" s="12"/>
      <c r="H19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9" t="str">
        <f>IF(Tabela8I21222324[[#This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49" t="s">
        <v>27</v>
      </c>
      <c r="D20" s="12"/>
      <c r="E20" s="12"/>
      <c r="F20" s="12"/>
      <c r="G20" s="12"/>
      <c r="H20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0" t="str">
        <f>IF(Tabela8I21222324[[#This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49" t="s">
        <v>27</v>
      </c>
      <c r="D21" s="12"/>
      <c r="E21" s="12"/>
      <c r="F21" s="12"/>
      <c r="G21" s="12"/>
      <c r="H21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1" t="str">
        <f>IF(Tabela8I21222324[[#This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 t="s">
        <v>27</v>
      </c>
      <c r="D22" s="12"/>
      <c r="E22" s="12"/>
      <c r="F22" s="12"/>
      <c r="G22" s="12"/>
      <c r="H22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2" t="str">
        <f>IF(Tabela8I21222324[[#This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3" t="str">
        <f>IF(Tabela8I21222324[[#This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4" t="str">
        <f>IF(Tabela8I21222324[[#This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5" t="str">
        <f>IF(Tabela8I21222324[[#This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6" t="str">
        <f>IF(Tabela8I21222324[[#This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7" t="str">
        <f>IF(Tabela8I21222324[[#This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8" t="str">
        <f>IF(Tabela8I21222324[[#This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9" t="str">
        <f>IF(Tabela8I21222324[[#This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0" t="str">
        <f>IF(Tabela8I21222324[[#This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1" t="str">
        <f>IF(Tabela8I21222324[[#This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2" t="str">
        <f>IF(Tabela8I21222324[[#This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3" t="str">
        <f>IF(Tabela8I21222324[[#This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4" t="str">
        <f>IF(Tabela8I21222324[[#This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5" t="str">
        <f>IF(Tabela8I21222324[[#This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6" t="str">
        <f>IF(Tabela8I21222324[[#This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7" t="str">
        <f>IF(Tabela8I21222324[[#This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8" t="str">
        <f>IF(Tabela8I21222324[[#This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9" t="str">
        <f>IF(Tabela8I21222324[[#This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0" t="str">
        <f>IF(Tabela8I21222324[[#This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1" t="str">
        <f>IF(Tabela8I21222324[[#This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2" t="str">
        <f>IF(Tabela8I21222324[[#This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3" t="str">
        <f>IF(Tabela8I21222324[[#This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4" t="str">
        <f>IF(Tabela8I21222324[[#This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5" t="str">
        <f>IF(Tabela8I21222324[[#This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6" t="str">
        <f>IF(Tabela8I21222324[[#This Row],[EXAME]]&lt;&gt;"","Dra. Ilca","")</f>
        <v/>
      </c>
      <c r="J46" s="13"/>
      <c r="K46" s="12"/>
      <c r="L46" s="12"/>
      <c r="M46" s="12"/>
    </row>
    <row r="47" spans="2:13">
      <c r="C47">
        <f>SUBTOTAL(103,Tabela8I21222324[NOME])</f>
        <v>16</v>
      </c>
    </row>
  </sheetData>
  <sheetProtection sheet="1" sort="0" autoFilter="0"/>
  <conditionalFormatting sqref="K6:L46">
    <cfRule type="containsText" dxfId="227" priority="1" operator="containsText" text="Não confirmado">
      <formula>NOT(ISERROR(SEARCH("Não confirmado",K6)))</formula>
    </cfRule>
    <cfRule type="containsText" dxfId="22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1F00-000000000000}">
      <formula1>"UNIMED, PARTICULAR, FUSEX, AMOR SAÚDE, SUS, CORTESIA"</formula1>
    </dataValidation>
    <dataValidation type="list" allowBlank="1" showInputMessage="1" showErrorMessage="1" sqref="M6:M44" xr:uid="{00000000-0002-0000-1F00-000001000000}">
      <formula1>"Sim"</formula1>
    </dataValidation>
    <dataValidation type="list" allowBlank="1" showInputMessage="1" showErrorMessage="1" sqref="K6:K46" xr:uid="{00000000-0002-0000-1F00-000002000000}">
      <formula1>"Confirmado, Não confirmado"</formula1>
    </dataValidation>
    <dataValidation type="list" allowBlank="1" showInputMessage="1" showErrorMessage="1" sqref="L6:L46" xr:uid="{00000000-0002-0000-1F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F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1F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Plan21"/>
  <dimension ref="A1:AD47"/>
  <sheetViews>
    <sheetView showGridLines="0" showRowColHeaders="0" zoomScale="80" zoomScaleNormal="80" workbookViewId="0">
      <pane xSplit="2" ySplit="5" topLeftCell="E18" activePane="bottomRight" state="frozen"/>
      <selection pane="bottomRight" activeCell="C6" sqref="C6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57</v>
      </c>
      <c r="E2" s="43">
        <v>14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44999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 t="s">
        <v>128</v>
      </c>
      <c r="D6" s="12">
        <v>43</v>
      </c>
      <c r="E6" s="12" t="s">
        <v>59</v>
      </c>
      <c r="F6" s="12" t="s">
        <v>61</v>
      </c>
      <c r="G6" s="12"/>
      <c r="H6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6" t="str">
        <f>IF(Tabela8I2122232425[[#This Row],[EXAME]]&lt;&gt;"","Dra. Ilca","")</f>
        <v>Dra. Ilca</v>
      </c>
      <c r="J6" s="13">
        <v>65996679866</v>
      </c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7" t="str">
        <f>IF(Tabela8I2122232425[[#This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8" t="str">
        <f>IF(Tabela8I2122232425[[#This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9" t="str">
        <f>IF(Tabela8I2122232425[[#This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0" t="str">
        <f>IF(Tabela8I2122232425[[#This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1" t="str">
        <f>IF(Tabela8I2122232425[[#This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2" t="str">
        <f>IF(Tabela8I2122232425[[#This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3" t="str">
        <f>IF(Tabela8I2122232425[[#This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4" t="str">
        <f>IF(Tabela8I2122232425[[#This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5" t="str">
        <f>IF(Tabela8I2122232425[[#This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6" t="str">
        <f>IF(Tabela8I2122232425[[#This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7" t="str">
        <f>IF(Tabela8I2122232425[[#This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8" t="str">
        <f>IF(Tabela8I2122232425[[#This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9" t="str">
        <f>IF(Tabela8I2122232425[[#This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0" t="str">
        <f>IF(Tabela8I2122232425[[#This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1" t="str">
        <f>IF(Tabela8I2122232425[[#This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2" t="str">
        <f>IF(Tabela8I2122232425[[#This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3" t="str">
        <f>IF(Tabela8I2122232425[[#This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4" t="str">
        <f>IF(Tabela8I2122232425[[#This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5" t="str">
        <f>IF(Tabela8I2122232425[[#This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 t="s">
        <v>129</v>
      </c>
      <c r="D26" s="12">
        <v>36</v>
      </c>
      <c r="E26" s="12" t="s">
        <v>59</v>
      </c>
      <c r="F26" s="12" t="s">
        <v>61</v>
      </c>
      <c r="G26" s="12"/>
      <c r="H26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6" t="str">
        <f>IF(Tabela8I2122232425[[#This Row],[EXAME]]&lt;&gt;"","Dra. Ilca","")</f>
        <v>Dra. Ilca</v>
      </c>
      <c r="J26" s="13">
        <v>65999781253</v>
      </c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7" t="str">
        <f>IF(Tabela8I2122232425[[#This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8" t="str">
        <f>IF(Tabela8I2122232425[[#This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9" t="str">
        <f>IF(Tabela8I2122232425[[#This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0" t="str">
        <f>IF(Tabela8I2122232425[[#This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1" t="str">
        <f>IF(Tabela8I2122232425[[#This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2" t="str">
        <f>IF(Tabela8I2122232425[[#This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3" t="str">
        <f>IF(Tabela8I2122232425[[#This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4" t="str">
        <f>IF(Tabela8I2122232425[[#This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5" t="str">
        <f>IF(Tabela8I2122232425[[#This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6" t="str">
        <f>IF(Tabela8I2122232425[[#This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7" t="str">
        <f>IF(Tabela8I2122232425[[#This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8" t="str">
        <f>IF(Tabela8I2122232425[[#This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9" t="str">
        <f>IF(Tabela8I2122232425[[#This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0" t="str">
        <f>IF(Tabela8I2122232425[[#This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1" t="str">
        <f>IF(Tabela8I2122232425[[#This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2" t="str">
        <f>IF(Tabela8I2122232425[[#This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3" t="str">
        <f>IF(Tabela8I2122232425[[#This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4" t="str">
        <f>IF(Tabela8I2122232425[[#This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5" t="str">
        <f>IF(Tabela8I2122232425[[#This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6" t="str">
        <f>IF(Tabela8I2122232425[[#This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SUBTOTAL(103,Tabela8I2122232425[NOME])</f>
        <v>2</v>
      </c>
    </row>
  </sheetData>
  <sheetProtection sheet="1" sort="0" autoFilter="0"/>
  <conditionalFormatting sqref="K6:L46">
    <cfRule type="containsText" dxfId="212" priority="1" operator="containsText" text="Não confirmado">
      <formula>NOT(ISERROR(SEARCH("Não confirmado",K6)))</formula>
    </cfRule>
    <cfRule type="containsText" dxfId="21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00000000-0002-0000-2000-000000000000}">
      <formula1>"Confirmado, Não confirmado"</formula1>
    </dataValidation>
    <dataValidation type="list" allowBlank="1" showInputMessage="1" showErrorMessage="1" sqref="M6:M44" xr:uid="{00000000-0002-0000-2000-000001000000}">
      <formula1>"Sim"</formula1>
    </dataValidation>
    <dataValidation type="list" allowBlank="1" showInputMessage="1" showErrorMessage="1" sqref="F6:F46" xr:uid="{00000000-0002-0000-2000-000002000000}">
      <formula1>"UNIMED, PARTICULAR, FUSEX, AMOR SAÚDE, SUS, CORTESIA"</formula1>
    </dataValidation>
    <dataValidation type="list" allowBlank="1" showInputMessage="1" showErrorMessage="1" sqref="L6:L46" xr:uid="{00000000-0002-0000-20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0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20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Plan22"/>
  <dimension ref="A1:AD47"/>
  <sheetViews>
    <sheetView showGridLines="0" showRowColHeaders="0" zoomScale="80" zoomScaleNormal="80" workbookViewId="0">
      <pane xSplit="2" ySplit="5" topLeftCell="C6" activePane="bottomRight" state="frozen"/>
      <selection pane="bottomRight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57</v>
      </c>
      <c r="E2" s="43">
        <v>15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45000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6" t="str">
        <f>IF(Tabela8I212223242526[[#This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7" t="str">
        <f>IF(Tabela8I212223242526[[#This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8" t="str">
        <f>IF(Tabela8I212223242526[[#This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9" t="str">
        <f>IF(Tabela8I212223242526[[#This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0" t="str">
        <f>IF(Tabela8I212223242526[[#This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1" t="str">
        <f>IF(Tabela8I212223242526[[#This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2" t="str">
        <f>IF(Tabela8I212223242526[[#This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3" t="str">
        <f>IF(Tabela8I212223242526[[#This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4" t="str">
        <f>IF(Tabela8I212223242526[[#This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5" t="str">
        <f>IF(Tabela8I212223242526[[#This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6" t="str">
        <f>IF(Tabela8I212223242526[[#This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7" t="str">
        <f>IF(Tabela8I212223242526[[#This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8" t="str">
        <f>IF(Tabela8I212223242526[[#This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9" t="str">
        <f>IF(Tabela8I212223242526[[#This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0" t="str">
        <f>IF(Tabela8I212223242526[[#This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1" t="str">
        <f>IF(Tabela8I212223242526[[#This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2" t="str">
        <f>IF(Tabela8I212223242526[[#This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3" t="str">
        <f>IF(Tabela8I212223242526[[#This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4" t="str">
        <f>IF(Tabela8I212223242526[[#This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5" t="str">
        <f>IF(Tabela8I212223242526[[#This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6" t="str">
        <f>IF(Tabela8I212223242526[[#This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7" t="str">
        <f>IF(Tabela8I212223242526[[#This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8" t="str">
        <f>IF(Tabela8I212223242526[[#This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9" t="str">
        <f>IF(Tabela8I212223242526[[#This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0" t="str">
        <f>IF(Tabela8I212223242526[[#This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1" t="str">
        <f>IF(Tabela8I212223242526[[#This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2" t="str">
        <f>IF(Tabela8I212223242526[[#This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3" t="str">
        <f>IF(Tabela8I212223242526[[#This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4" t="str">
        <f>IF(Tabela8I212223242526[[#This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5" t="str">
        <f>IF(Tabela8I212223242526[[#This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6" t="str">
        <f>IF(Tabela8I212223242526[[#This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7" t="str">
        <f>IF(Tabela8I212223242526[[#This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8" t="str">
        <f>IF(Tabela8I212223242526[[#This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9" t="str">
        <f>IF(Tabela8I212223242526[[#This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0" t="str">
        <f>IF(Tabela8I212223242526[[#This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1" t="str">
        <f>IF(Tabela8I212223242526[[#This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2" t="str">
        <f>IF(Tabela8I212223242526[[#This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3" t="str">
        <f>IF(Tabela8I212223242526[[#This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4" t="str">
        <f>IF(Tabela8I212223242526[[#This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5" t="str">
        <f>IF(Tabela8I212223242526[[#This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6" t="str">
        <f>IF(Tabela8I212223242526[[#This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SUBTOTAL(103,Tabela8I212223242526[NOME])</f>
        <v>0</v>
      </c>
    </row>
  </sheetData>
  <sheetProtection sheet="1" sort="0" autoFilter="0"/>
  <conditionalFormatting sqref="K6:L46">
    <cfRule type="containsText" dxfId="197" priority="1" operator="containsText" text="Não confirmado">
      <formula>NOT(ISERROR(SEARCH("Não confirmado",K6)))</formula>
    </cfRule>
    <cfRule type="containsText" dxfId="19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2100-000000000000}">
      <formula1>"UNIMED, PARTICULAR, FUSEX, AMOR SAÚDE, SUS, CORTESIA"</formula1>
    </dataValidation>
    <dataValidation type="list" allowBlank="1" showInputMessage="1" showErrorMessage="1" sqref="M6:M44" xr:uid="{00000000-0002-0000-2100-000001000000}">
      <formula1>"Sim"</formula1>
    </dataValidation>
    <dataValidation type="list" allowBlank="1" showInputMessage="1" showErrorMessage="1" sqref="K6:K46" xr:uid="{00000000-0002-0000-2100-000002000000}">
      <formula1>"Confirmado, Não confirmado"</formula1>
    </dataValidation>
    <dataValidation type="list" allowBlank="1" showInputMessage="1" showErrorMessage="1" sqref="L6:L46" xr:uid="{00000000-0002-0000-21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1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21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Plan23"/>
  <dimension ref="A1:AD47"/>
  <sheetViews>
    <sheetView showGridLines="0" showRowColHeaders="0" zoomScale="80" zoomScaleNormal="80" workbookViewId="0">
      <pane xSplit="2" ySplit="5" topLeftCell="C17" activePane="bottomRight" state="frozen"/>
      <selection pane="bottomRight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57</v>
      </c>
      <c r="E2" s="43">
        <v>16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45001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 t="s">
        <v>130</v>
      </c>
      <c r="D6" s="12">
        <v>14</v>
      </c>
      <c r="E6" s="12" t="s">
        <v>62</v>
      </c>
      <c r="F6" s="12" t="s">
        <v>61</v>
      </c>
      <c r="G6" s="12"/>
      <c r="H6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6" t="str">
        <f>IF(Tabela8I21222324252627[[#This Row],[EXAME]]&lt;&gt;"","Dra. Ilca","")</f>
        <v>Dra. Ilca</v>
      </c>
      <c r="J6" s="13">
        <v>65996679866</v>
      </c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7" t="str">
        <f>IF(Tabela8I21222324252627[[#This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8" t="str">
        <f>IF(Tabela8I21222324252627[[#This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9" t="str">
        <f>IF(Tabela8I21222324252627[[#This Row],[EXAME]]&lt;&gt;"","Dra. Ilca","")</f>
        <v/>
      </c>
      <c r="J9" s="13"/>
      <c r="K9" s="12"/>
      <c r="L9" s="12"/>
      <c r="M9" s="12"/>
    </row>
    <row r="10" spans="1:30" ht="16.5">
      <c r="B10" s="8">
        <v>0.375</v>
      </c>
      <c r="C10" s="47"/>
      <c r="D10" s="12"/>
      <c r="E10" s="12"/>
      <c r="F10" s="12"/>
      <c r="G10" s="12"/>
      <c r="H10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0" t="str">
        <f>IF(Tabela8I21222324252627[[#This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1" t="str">
        <f>IF(Tabela8I21222324252627[[#This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2" t="str">
        <f>IF(Tabela8I21222324252627[[#This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3" t="str">
        <f>IF(Tabela8I21222324252627[[#This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4" t="str">
        <f>IF(Tabela8I21222324252627[[#This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5" t="str">
        <f>IF(Tabela8I21222324252627[[#This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6" t="str">
        <f>IF(Tabela8I21222324252627[[#This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7" t="str">
        <f>IF(Tabela8I21222324252627[[#This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8" t="str">
        <f>IF(Tabela8I21222324252627[[#This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9" t="str">
        <f>IF(Tabela8I21222324252627[[#This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0" t="str">
        <f>IF(Tabela8I21222324252627[[#This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1" t="str">
        <f>IF(Tabela8I21222324252627[[#This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2" t="str">
        <f>IF(Tabela8I21222324252627[[#This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3" t="str">
        <f>IF(Tabela8I21222324252627[[#This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4" t="str">
        <f>IF(Tabela8I21222324252627[[#This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5" t="str">
        <f>IF(Tabela8I21222324252627[[#This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6" t="str">
        <f>IF(Tabela8I21222324252627[[#This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7" t="str">
        <f>IF(Tabela8I21222324252627[[#This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8" t="str">
        <f>IF(Tabela8I21222324252627[[#This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9" t="str">
        <f>IF(Tabela8I21222324252627[[#This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0" t="str">
        <f>IF(Tabela8I21222324252627[[#This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1" t="str">
        <f>IF(Tabela8I21222324252627[[#This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2" t="str">
        <f>IF(Tabela8I21222324252627[[#This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3" t="str">
        <f>IF(Tabela8I21222324252627[[#This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4" t="str">
        <f>IF(Tabela8I21222324252627[[#This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5" t="str">
        <f>IF(Tabela8I21222324252627[[#This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6" t="str">
        <f>IF(Tabela8I21222324252627[[#This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7" t="str">
        <f>IF(Tabela8I21222324252627[[#This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8" t="str">
        <f>IF(Tabela8I21222324252627[[#This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9" t="str">
        <f>IF(Tabela8I21222324252627[[#This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0" t="str">
        <f>IF(Tabela8I21222324252627[[#This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1" t="str">
        <f>IF(Tabela8I21222324252627[[#This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2" t="str">
        <f>IF(Tabela8I21222324252627[[#This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3" t="str">
        <f>IF(Tabela8I21222324252627[[#This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4" t="str">
        <f>IF(Tabela8I21222324252627[[#This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5" t="str">
        <f>IF(Tabela8I21222324252627[[#This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6" t="str">
        <f>IF(Tabela8I21222324252627[[#This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SUBTOTAL(103,Tabela8I21222324252627[NOME])</f>
        <v>1</v>
      </c>
    </row>
  </sheetData>
  <sheetProtection sheet="1" sort="0" autoFilter="0"/>
  <conditionalFormatting sqref="K6:L46">
    <cfRule type="containsText" dxfId="182" priority="1" operator="containsText" text="Não confirmado">
      <formula>NOT(ISERROR(SEARCH("Não confirmado",K6)))</formula>
    </cfRule>
    <cfRule type="containsText" dxfId="18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00000000-0002-0000-2200-000000000000}">
      <formula1>"Confirmado, Não confirmado"</formula1>
    </dataValidation>
    <dataValidation type="list" allowBlank="1" showInputMessage="1" showErrorMessage="1" sqref="M6:M44" xr:uid="{00000000-0002-0000-2200-000001000000}">
      <formula1>"Sim"</formula1>
    </dataValidation>
    <dataValidation type="list" allowBlank="1" showInputMessage="1" showErrorMessage="1" sqref="F6:F46" xr:uid="{00000000-0002-0000-2200-000002000000}">
      <formula1>"UNIMED, PARTICULAR, FUSEX, AMOR SAÚDE, SUS, CORTESIA"</formula1>
    </dataValidation>
    <dataValidation type="list" allowBlank="1" showInputMessage="1" showErrorMessage="1" sqref="L6:L46" xr:uid="{00000000-0002-0000-22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2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22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Plan24"/>
  <dimension ref="A1:AD47"/>
  <sheetViews>
    <sheetView showGridLines="0" showRowColHeaders="0" zoomScale="80" zoomScaleNormal="80" workbookViewId="0">
      <pane xSplit="2" ySplit="5" topLeftCell="C6" activePane="bottomRight" state="frozen"/>
      <selection pane="bottomRight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57</v>
      </c>
      <c r="E2" s="43">
        <v>17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45002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 ht="16.5">
      <c r="B6" s="8">
        <v>0.33333333333333331</v>
      </c>
      <c r="C6" s="47"/>
      <c r="D6" s="12"/>
      <c r="E6" s="12"/>
      <c r="F6" s="12"/>
      <c r="G6" s="12"/>
      <c r="H6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6" t="str">
        <f>IF(Tabela8I2122232425262728[[#This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7" t="str">
        <f>IF(Tabela8I2122232425262728[[#This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8" t="str">
        <f>IF(Tabela8I2122232425262728[[#This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9" t="str">
        <f>IF(Tabela8I2122232425262728[[#This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0" t="str">
        <f>IF(Tabela8I2122232425262728[[#This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1" t="str">
        <f>IF(Tabela8I2122232425262728[[#This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2" t="str">
        <f>IF(Tabela8I2122232425262728[[#This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3" t="str">
        <f>IF(Tabela8I2122232425262728[[#This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4" t="str">
        <f>IF(Tabela8I2122232425262728[[#This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5" t="str">
        <f>IF(Tabela8I2122232425262728[[#This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6" t="str">
        <f>IF(Tabela8I2122232425262728[[#This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7" t="str">
        <f>IF(Tabela8I2122232425262728[[#This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8" t="str">
        <f>IF(Tabela8I2122232425262728[[#This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9" t="str">
        <f>IF(Tabela8I2122232425262728[[#This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0" t="str">
        <f>IF(Tabela8I2122232425262728[[#This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1" t="str">
        <f>IF(Tabela8I2122232425262728[[#This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2" t="str">
        <f>IF(Tabela8I2122232425262728[[#This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3" t="str">
        <f>IF(Tabela8I2122232425262728[[#This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4" t="str">
        <f>IF(Tabela8I2122232425262728[[#This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5" t="str">
        <f>IF(Tabela8I2122232425262728[[#This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6" t="str">
        <f>IF(Tabela8I2122232425262728[[#This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7" t="str">
        <f>IF(Tabela8I2122232425262728[[#This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8" t="str">
        <f>IF(Tabela8I2122232425262728[[#This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9" t="str">
        <f>IF(Tabela8I2122232425262728[[#This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0" t="str">
        <f>IF(Tabela8I2122232425262728[[#This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1" t="str">
        <f>IF(Tabela8I2122232425262728[[#This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2" t="str">
        <f>IF(Tabela8I2122232425262728[[#This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3" t="str">
        <f>IF(Tabela8I2122232425262728[[#This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4" t="str">
        <f>IF(Tabela8I2122232425262728[[#This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5" t="str">
        <f>IF(Tabela8I2122232425262728[[#This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6" t="str">
        <f>IF(Tabela8I2122232425262728[[#This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7" t="str">
        <f>IF(Tabela8I2122232425262728[[#This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8" t="str">
        <f>IF(Tabela8I2122232425262728[[#This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9" t="str">
        <f>IF(Tabela8I2122232425262728[[#This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0" t="str">
        <f>IF(Tabela8I2122232425262728[[#This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1" t="str">
        <f>IF(Tabela8I2122232425262728[[#This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2" t="str">
        <f>IF(Tabela8I2122232425262728[[#This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3" t="str">
        <f>IF(Tabela8I2122232425262728[[#This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4" t="str">
        <f>IF(Tabela8I2122232425262728[[#This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5" t="str">
        <f>IF(Tabela8I2122232425262728[[#This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6" t="str">
        <f>IF(Tabela8I2122232425262728[[#This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SUBTOTAL(103,Tabela8I2122232425262728[NOME])</f>
        <v>0</v>
      </c>
    </row>
  </sheetData>
  <sheetProtection sheet="1" sort="0" autoFilter="0"/>
  <conditionalFormatting sqref="K6:L46">
    <cfRule type="containsText" dxfId="167" priority="1" operator="containsText" text="Não confirmado">
      <formula>NOT(ISERROR(SEARCH("Não confirmado",K6)))</formula>
    </cfRule>
    <cfRule type="containsText" dxfId="16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2300-000000000000}">
      <formula1>"UNIMED, PARTICULAR, FUSEX, AMOR SAÚDE, SUS, CORTESIA"</formula1>
    </dataValidation>
    <dataValidation type="list" allowBlank="1" showInputMessage="1" showErrorMessage="1" sqref="M6:M44" xr:uid="{00000000-0002-0000-2300-000001000000}">
      <formula1>"Sim"</formula1>
    </dataValidation>
    <dataValidation type="list" allowBlank="1" showInputMessage="1" showErrorMessage="1" sqref="K6:K46" xr:uid="{00000000-0002-0000-2300-000002000000}">
      <formula1>"Confirmado, Não confirmado"</formula1>
    </dataValidation>
    <dataValidation type="list" allowBlank="1" showInputMessage="1" showErrorMessage="1" sqref="L6:L46" xr:uid="{00000000-0002-0000-23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3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23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Plan25"/>
  <dimension ref="A1:AD47"/>
  <sheetViews>
    <sheetView showGridLines="0" showRowColHeaders="0" zoomScale="80" zoomScaleNormal="80" workbookViewId="0">
      <pane xSplit="2" ySplit="5" topLeftCell="C9" activePane="bottomRight" state="frozen"/>
      <selection pane="bottomRight" activeCell="C7" sqref="C7:C24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57</v>
      </c>
      <c r="E2" s="43">
        <v>20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45005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6" t="str">
        <f>IF(Tabela8I212223242526272829[[#This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7" t="str">
        <f>IF(Tabela8I212223242526272829[[#This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8" t="str">
        <f>IF(Tabela8I212223242526272829[[#This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27</v>
      </c>
      <c r="D9" s="12"/>
      <c r="E9" s="12"/>
      <c r="F9" s="12"/>
      <c r="G9" s="12"/>
      <c r="H9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9" t="str">
        <f>IF(Tabela8I212223242526272829[[#This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 t="s">
        <v>27</v>
      </c>
      <c r="D10" s="12"/>
      <c r="E10" s="12"/>
      <c r="F10" s="12"/>
      <c r="G10" s="12"/>
      <c r="H10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0" t="str">
        <f>IF(Tabela8I212223242526272829[[#This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1" t="str">
        <f>IF(Tabela8I212223242526272829[[#This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27</v>
      </c>
      <c r="D12" s="12"/>
      <c r="E12" s="12"/>
      <c r="F12" s="12"/>
      <c r="G12" s="12"/>
      <c r="H12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2" t="str">
        <f>IF(Tabela8I212223242526272829[[#This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 t="s">
        <v>27</v>
      </c>
      <c r="D13" s="12"/>
      <c r="E13" s="12"/>
      <c r="F13" s="12"/>
      <c r="G13" s="12"/>
      <c r="H13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3" t="str">
        <f>IF(Tabela8I212223242526272829[[#This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 t="s">
        <v>27</v>
      </c>
      <c r="D14" s="12"/>
      <c r="E14" s="12"/>
      <c r="F14" s="12"/>
      <c r="G14" s="12"/>
      <c r="H14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4" t="str">
        <f>IF(Tabela8I212223242526272829[[#This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 t="s">
        <v>27</v>
      </c>
      <c r="D15" s="12"/>
      <c r="E15" s="12"/>
      <c r="F15" s="12"/>
      <c r="G15" s="12"/>
      <c r="H15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5" t="str">
        <f>IF(Tabela8I212223242526272829[[#This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 t="s">
        <v>27</v>
      </c>
      <c r="D16" s="12"/>
      <c r="E16" s="12"/>
      <c r="F16" s="12"/>
      <c r="G16" s="12"/>
      <c r="H16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6" t="str">
        <f>IF(Tabela8I212223242526272829[[#This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7" t="str">
        <f>IF(Tabela8I212223242526272829[[#This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8" t="str">
        <f>IF(Tabela8I212223242526272829[[#This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 t="s">
        <v>27</v>
      </c>
      <c r="D19" s="12"/>
      <c r="E19" s="12"/>
      <c r="F19" s="12"/>
      <c r="G19" s="12"/>
      <c r="H19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9" t="str">
        <f>IF(Tabela8I212223242526272829[[#This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27</v>
      </c>
      <c r="D20" s="12"/>
      <c r="E20" s="12"/>
      <c r="F20" s="12"/>
      <c r="G20" s="12"/>
      <c r="H20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0" t="str">
        <f>IF(Tabela8I212223242526272829[[#This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27</v>
      </c>
      <c r="D21" s="12"/>
      <c r="E21" s="12"/>
      <c r="F21" s="12"/>
      <c r="G21" s="12"/>
      <c r="H21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1" t="str">
        <f>IF(Tabela8I212223242526272829[[#This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 t="s">
        <v>27</v>
      </c>
      <c r="D22" s="12"/>
      <c r="E22" s="12"/>
      <c r="F22" s="12"/>
      <c r="G22" s="12"/>
      <c r="H22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2" t="str">
        <f>IF(Tabela8I212223242526272829[[#This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27</v>
      </c>
      <c r="D23" s="12"/>
      <c r="E23" s="12"/>
      <c r="F23" s="12"/>
      <c r="G23" s="12"/>
      <c r="H23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3" t="str">
        <f>IF(Tabela8I212223242526272829[[#This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 t="s">
        <v>27</v>
      </c>
      <c r="D24" s="12"/>
      <c r="E24" s="12"/>
      <c r="F24" s="12"/>
      <c r="G24" s="12"/>
      <c r="H24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4" t="str">
        <f>IF(Tabela8I212223242526272829[[#This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5" t="str">
        <f>IF(Tabela8I212223242526272829[[#This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6" t="str">
        <f>IF(Tabela8I212223242526272829[[#This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7" t="str">
        <f>IF(Tabela8I212223242526272829[[#This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8" t="str">
        <f>IF(Tabela8I212223242526272829[[#This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9" t="str">
        <f>IF(Tabela8I212223242526272829[[#This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0" t="str">
        <f>IF(Tabela8I212223242526272829[[#This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1" t="str">
        <f>IF(Tabela8I212223242526272829[[#This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2" t="str">
        <f>IF(Tabela8I212223242526272829[[#This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3" t="str">
        <f>IF(Tabela8I212223242526272829[[#This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4" t="str">
        <f>IF(Tabela8I212223242526272829[[#This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5" t="str">
        <f>IF(Tabela8I212223242526272829[[#This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6" t="str">
        <f>IF(Tabela8I212223242526272829[[#This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7" t="str">
        <f>IF(Tabela8I212223242526272829[[#This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8" t="str">
        <f>IF(Tabela8I212223242526272829[[#This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9" t="str">
        <f>IF(Tabela8I212223242526272829[[#This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0" t="str">
        <f>IF(Tabela8I212223242526272829[[#This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1" t="str">
        <f>IF(Tabela8I212223242526272829[[#This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2" t="str">
        <f>IF(Tabela8I212223242526272829[[#This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3" t="str">
        <f>IF(Tabela8I212223242526272829[[#This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4" t="str">
        <f>IF(Tabela8I212223242526272829[[#This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5" t="str">
        <f>IF(Tabela8I212223242526272829[[#This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6" t="str">
        <f>IF(Tabela8I212223242526272829[[#This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SUBTOTAL(103,Tabela8I212223242526272829[NOME])</f>
        <v>18</v>
      </c>
    </row>
  </sheetData>
  <sheetProtection sheet="1" sort="0" autoFilter="0"/>
  <conditionalFormatting sqref="K6:L46">
    <cfRule type="containsText" dxfId="152" priority="1" operator="containsText" text="Não confirmado">
      <formula>NOT(ISERROR(SEARCH("Não confirmado",K6)))</formula>
    </cfRule>
    <cfRule type="containsText" dxfId="15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00000000-0002-0000-2400-000000000000}">
      <formula1>"Confirmado, Não confirmado"</formula1>
    </dataValidation>
    <dataValidation type="list" allowBlank="1" showInputMessage="1" showErrorMessage="1" sqref="M6:M44" xr:uid="{00000000-0002-0000-2400-000001000000}">
      <formula1>"Sim"</formula1>
    </dataValidation>
    <dataValidation type="list" allowBlank="1" showInputMessage="1" showErrorMessage="1" sqref="F6:F46" xr:uid="{00000000-0002-0000-2400-000002000000}">
      <formula1>"UNIMED, PARTICULAR, FUSEX, AMOR SAÚDE, SUS, CORTESIA"</formula1>
    </dataValidation>
    <dataValidation type="list" allowBlank="1" showInputMessage="1" showErrorMessage="1" sqref="L6:L46" xr:uid="{00000000-0002-0000-24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4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24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>
    <pageSetUpPr fitToPage="1"/>
  </sheetPr>
  <dimension ref="A1:AD47"/>
  <sheetViews>
    <sheetView showGridLines="0" showRowColHeaders="0" zoomScale="80" zoomScaleNormal="80" workbookViewId="0">
      <pane xSplit="2" ySplit="5" topLeftCell="C21" activePane="bottomRight" state="frozen"/>
      <selection pane="bottomRight"/>
      <selection pane="bottomLeft" activeCell="I45" sqref="I45"/>
      <selection pane="topRight" activeCell="I45" sqref="I45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style="12" customWidth="1"/>
    <col min="11" max="12" width="19.140625" style="12" customWidth="1"/>
    <col min="13" max="13" width="19.85546875" style="12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4">
        <v>2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44987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>
      <c r="J4"/>
      <c r="K4"/>
      <c r="L4"/>
      <c r="M4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Preços'!E22,IF(AND(Tabela8J143839[[#This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6" t="str">
        <f>IF(Tabela8J143839[[#This Row],[EXAME]]&lt;&gt;"","Dra. Joizeanne","")</f>
        <v/>
      </c>
      <c r="J6" s="13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Preços'!E23,IF(AND(Tabela8J143839[[#This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7" t="str">
        <f>IF(Tabela8J143839[[#This Row],[EXAME]]&lt;&gt;"","Dra. Joizeanne","")</f>
        <v/>
      </c>
      <c r="J7" s="13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Preços'!E24,IF(AND(Tabela8J143839[[#This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8" t="str">
        <f>IF(Tabela8J143839[[#This Row],[EXAME]]&lt;&gt;"","Dra. Joizeanne","")</f>
        <v/>
      </c>
      <c r="J8" s="13"/>
    </row>
    <row r="9" spans="1:30">
      <c r="B9" s="9">
        <v>0.36458333333333298</v>
      </c>
      <c r="C9" s="12" t="s">
        <v>27</v>
      </c>
      <c r="D9" s="12"/>
      <c r="E9" s="12"/>
      <c r="F9" s="12"/>
      <c r="G9" s="12"/>
      <c r="H9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Preços'!E25,IF(AND(Tabela8J143839[[#This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9" t="str">
        <f>IF(Tabela8J143839[[#This Row],[EXAME]]&lt;&gt;"","Dra. Joizeanne","")</f>
        <v/>
      </c>
      <c r="J9" s="13"/>
    </row>
    <row r="10" spans="1:30">
      <c r="B10" s="8">
        <v>0.375</v>
      </c>
      <c r="C10" s="12" t="s">
        <v>27</v>
      </c>
      <c r="D10" s="12"/>
      <c r="E10" s="12"/>
      <c r="F10" s="12"/>
      <c r="G10" s="12"/>
      <c r="H10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Preços'!E26,IF(AND(Tabela8J143839[[#This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0" t="str">
        <f>IF(Tabela8J143839[[#This Row],[EXAME]]&lt;&gt;"","Dra. Joizeanne","")</f>
        <v/>
      </c>
      <c r="J10" s="13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Preços'!E27,IF(AND(Tabela8J143839[[#This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1" t="str">
        <f>IF(Tabela8J143839[[#This Row],[EXAME]]&lt;&gt;"","Dra. Joizeanne","")</f>
        <v/>
      </c>
      <c r="J11" s="13"/>
    </row>
    <row r="12" spans="1:30">
      <c r="B12" s="8">
        <v>0.39583333333333298</v>
      </c>
      <c r="C12" s="12" t="s">
        <v>27</v>
      </c>
      <c r="D12" s="12"/>
      <c r="E12" s="12"/>
      <c r="F12" s="12"/>
      <c r="G12" s="12"/>
      <c r="H12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Preços'!E28,IF(AND(Tabela8J143839[[#This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2" t="str">
        <f>IF(Tabela8J143839[[#This Row],[EXAME]]&lt;&gt;"","Dra. Joizeanne","")</f>
        <v/>
      </c>
      <c r="J12" s="27"/>
    </row>
    <row r="13" spans="1:30">
      <c r="B13" s="9">
        <v>0.40625</v>
      </c>
      <c r="C13" s="12" t="s">
        <v>27</v>
      </c>
      <c r="D13" s="12"/>
      <c r="E13" s="12"/>
      <c r="F13" s="12"/>
      <c r="G13" s="12"/>
      <c r="H13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Preços'!E29,IF(AND(Tabela8J143839[[#This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3" t="str">
        <f>IF(Tabela8J143839[[#This Row],[EXAME]]&lt;&gt;"","Dra. Joizeanne","")</f>
        <v/>
      </c>
      <c r="J13" s="13"/>
    </row>
    <row r="14" spans="1:30">
      <c r="B14" s="8">
        <v>0.41666666666666702</v>
      </c>
      <c r="C14" s="12" t="s">
        <v>27</v>
      </c>
      <c r="D14" s="12"/>
      <c r="E14" s="12"/>
      <c r="F14" s="12"/>
      <c r="G14" s="12"/>
      <c r="H14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Preços'!E30,IF(AND(Tabela8J143839[[#This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4" t="str">
        <f>IF(Tabela8J143839[[#This Row],[EXAME]]&lt;&gt;"","Dra. Joizeanne","")</f>
        <v/>
      </c>
      <c r="J14" s="13"/>
    </row>
    <row r="15" spans="1:30">
      <c r="B15" s="9">
        <v>0.42708333333333298</v>
      </c>
      <c r="C15" s="12" t="s">
        <v>27</v>
      </c>
      <c r="D15" s="12"/>
      <c r="E15" s="12"/>
      <c r="F15" s="12"/>
      <c r="G15" s="12"/>
      <c r="H15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Preços'!E31,IF(AND(Tabela8J143839[[#This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5" t="str">
        <f>IF(Tabela8J143839[[#This Row],[EXAME]]&lt;&gt;"","Dra. Joizeanne","")</f>
        <v/>
      </c>
      <c r="J15" s="13"/>
    </row>
    <row r="16" spans="1:30">
      <c r="B16" s="8">
        <v>0.4375</v>
      </c>
      <c r="C16" s="12" t="s">
        <v>27</v>
      </c>
      <c r="D16" s="12"/>
      <c r="E16" s="12"/>
      <c r="F16" s="12"/>
      <c r="G16" s="12"/>
      <c r="H16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Preços'!E32,IF(AND(Tabela8J143839[[#This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6" t="str">
        <f>IF(Tabela8J143839[[#This Row],[EXAME]]&lt;&gt;"","Dra. Joizeanne","")</f>
        <v/>
      </c>
      <c r="J16" s="13"/>
    </row>
    <row r="17" spans="2:10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Preços'!E33,IF(AND(Tabela8J143839[[#This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7" t="str">
        <f>IF(Tabela8J143839[[#This Row],[EXAME]]&lt;&gt;"","Dra. Joizeanne","")</f>
        <v/>
      </c>
      <c r="J17" s="13"/>
    </row>
    <row r="18" spans="2:10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Preços'!E34,IF(AND(Tabela8J143839[[#This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8" t="str">
        <f>IF(Tabela8J143839[[#This Row],[EXAME]]&lt;&gt;"","Dra. Joizeanne","")</f>
        <v/>
      </c>
      <c r="J18" s="13"/>
    </row>
    <row r="19" spans="2:10">
      <c r="B19" s="9">
        <v>0.46875</v>
      </c>
      <c r="C19" s="12" t="s">
        <v>27</v>
      </c>
      <c r="D19" s="12"/>
      <c r="E19" s="12"/>
      <c r="F19" s="12"/>
      <c r="G19" s="12"/>
      <c r="H19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Preços'!E35,IF(AND(Tabela8J143839[[#This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9" t="str">
        <f>IF(Tabela8J143839[[#This Row],[EXAME]]&lt;&gt;"","Dra. Joizeanne","")</f>
        <v/>
      </c>
      <c r="J19" s="13"/>
    </row>
    <row r="20" spans="2:10">
      <c r="B20" s="8">
        <v>0.47916666666666702</v>
      </c>
      <c r="C20" s="12" t="s">
        <v>27</v>
      </c>
      <c r="D20" s="12"/>
      <c r="E20" s="12"/>
      <c r="F20" s="12"/>
      <c r="G20" s="12"/>
      <c r="H20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Preços'!E36,IF(AND(Tabela8J143839[[#This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0" t="str">
        <f>IF(Tabela8J143839[[#This Row],[EXAME]]&lt;&gt;"","Dra. Joizeanne","")</f>
        <v/>
      </c>
      <c r="J20" s="13"/>
    </row>
    <row r="21" spans="2:10">
      <c r="B21" s="9">
        <v>0.48958333333333298</v>
      </c>
      <c r="C21" s="12" t="s">
        <v>27</v>
      </c>
      <c r="D21" s="12"/>
      <c r="E21" s="12"/>
      <c r="F21" s="12"/>
      <c r="G21" s="12"/>
      <c r="H21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Preços'!E37,IF(AND(Tabela8J143839[[#This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1" t="str">
        <f>IF(Tabela8J143839[[#This Row],[EXAME]]&lt;&gt;"","Dra. Joizeanne","")</f>
        <v/>
      </c>
      <c r="J21" s="13"/>
    </row>
    <row r="22" spans="2:10">
      <c r="B22" s="8">
        <v>0.5</v>
      </c>
      <c r="C22" s="12" t="s">
        <v>27</v>
      </c>
      <c r="D22" s="12"/>
      <c r="E22" s="12"/>
      <c r="F22" s="12"/>
      <c r="G22" s="12"/>
      <c r="H22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Preços'!E38,IF(AND(Tabela8J143839[[#This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2" t="str">
        <f>IF(Tabela8J143839[[#This Row],[EXAME]]&lt;&gt;"","Dra. Joizeanne","")</f>
        <v/>
      </c>
      <c r="J22" s="13"/>
    </row>
    <row r="23" spans="2:10">
      <c r="B23" s="9">
        <v>0.51041666666666696</v>
      </c>
      <c r="C23" s="12" t="s">
        <v>27</v>
      </c>
      <c r="D23" s="12"/>
      <c r="E23" s="12"/>
      <c r="F23" s="12"/>
      <c r="G23" s="12"/>
      <c r="H23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Preços'!E39,IF(AND(Tabela8J143839[[#This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3" t="str">
        <f>IF(Tabela8J143839[[#This Row],[EXAME]]&lt;&gt;"","Dra. Joizeanne","")</f>
        <v/>
      </c>
      <c r="J23" s="13"/>
    </row>
    <row r="24" spans="2:10">
      <c r="B24" s="8">
        <v>0.52083333333333304</v>
      </c>
      <c r="C24" s="12" t="s">
        <v>27</v>
      </c>
      <c r="D24" s="12"/>
      <c r="E24" s="12"/>
      <c r="F24" s="12"/>
      <c r="G24" s="12"/>
      <c r="H24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Preços'!E40,IF(AND(Tabela8J143839[[#This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4" t="str">
        <f>IF(Tabela8J143839[[#This Row],[EXAME]]&lt;&gt;"","Dra. Joizeanne","")</f>
        <v/>
      </c>
      <c r="J24" s="13"/>
    </row>
    <row r="25" spans="2:10">
      <c r="B25" s="9">
        <v>0.53125</v>
      </c>
      <c r="C25" s="12" t="s">
        <v>27</v>
      </c>
      <c r="D25" s="12"/>
      <c r="E25" s="12"/>
      <c r="F25" s="12"/>
      <c r="G25" s="12"/>
      <c r="H25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Preços'!E41,IF(AND(Tabela8J143839[[#This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5" t="str">
        <f>IF(Tabela8J143839[[#This Row],[EXAME]]&lt;&gt;"","Dra. Joizeanne","")</f>
        <v/>
      </c>
      <c r="J25" s="13"/>
    </row>
    <row r="26" spans="2:10">
      <c r="B26" s="8">
        <v>0.54166666666666696</v>
      </c>
      <c r="C26" s="12" t="s">
        <v>27</v>
      </c>
      <c r="D26" s="12"/>
      <c r="E26" s="12"/>
      <c r="F26" s="12"/>
      <c r="G26" s="12"/>
      <c r="H26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Preços'!E42,IF(AND(Tabela8J143839[[#This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6" t="str">
        <f>IF(Tabela8J143839[[#This Row],[EXAME]]&lt;&gt;"","Dra. Joizeanne","")</f>
        <v/>
      </c>
      <c r="J26" s="13"/>
    </row>
    <row r="27" spans="2:10">
      <c r="B27" s="9">
        <v>0.55208333333333304</v>
      </c>
      <c r="C27" s="12" t="s">
        <v>27</v>
      </c>
      <c r="D27" s="12"/>
      <c r="E27" s="12"/>
      <c r="F27" s="12"/>
      <c r="G27" s="12"/>
      <c r="H27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Preços'!E43,IF(AND(Tabela8J143839[[#This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7" t="str">
        <f>IF(Tabela8J143839[[#This Row],[EXAME]]&lt;&gt;"","Dra. Joizeanne","")</f>
        <v/>
      </c>
      <c r="J27" s="13"/>
    </row>
    <row r="28" spans="2:10">
      <c r="B28" s="8">
        <v>0.5625</v>
      </c>
      <c r="C28" s="12" t="s">
        <v>27</v>
      </c>
      <c r="D28" s="12"/>
      <c r="E28" s="12"/>
      <c r="F28" s="12"/>
      <c r="G28" s="12"/>
      <c r="H28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Preços'!E44,IF(AND(Tabela8J143839[[#This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8" t="str">
        <f>IF(Tabela8J143839[[#This Row],[EXAME]]&lt;&gt;"","Dra. Joizeanne","")</f>
        <v/>
      </c>
      <c r="J28" s="13"/>
    </row>
    <row r="29" spans="2:10">
      <c r="B29" s="9">
        <v>0.57291666666666696</v>
      </c>
      <c r="C29" s="12" t="s">
        <v>27</v>
      </c>
      <c r="D29" s="12"/>
      <c r="E29" s="12"/>
      <c r="F29" s="12"/>
      <c r="G29" s="12"/>
      <c r="H29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Preços'!E45,IF(AND(Tabela8J143839[[#This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9" t="str">
        <f>IF(Tabela8J143839[[#This Row],[EXAME]]&lt;&gt;"","Dra. Joizeanne","")</f>
        <v/>
      </c>
      <c r="J29" s="13"/>
    </row>
    <row r="30" spans="2:10">
      <c r="B30" s="8">
        <v>0.58333333333333304</v>
      </c>
      <c r="C30" s="12" t="s">
        <v>27</v>
      </c>
      <c r="D30" s="12"/>
      <c r="E30" s="12"/>
      <c r="F30" s="12"/>
      <c r="G30" s="12"/>
      <c r="H30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Preços'!E46,IF(AND(Tabela8J143839[[#This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0" t="str">
        <f>IF(Tabela8J143839[[#This Row],[EXAME]]&lt;&gt;"","Dra. Joizeanne","")</f>
        <v/>
      </c>
      <c r="J30" s="13"/>
    </row>
    <row r="31" spans="2:10">
      <c r="B31" s="9">
        <v>0.59375</v>
      </c>
      <c r="C31" s="12" t="s">
        <v>27</v>
      </c>
      <c r="D31" s="12"/>
      <c r="E31" s="12"/>
      <c r="F31" s="12"/>
      <c r="G31" s="12"/>
      <c r="H31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Preços'!E47,IF(AND(Tabela8J143839[[#This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1" t="str">
        <f>IF(Tabela8J143839[[#This Row],[EXAME]]&lt;&gt;"","Dra. Joizeanne","")</f>
        <v/>
      </c>
      <c r="J31" s="13"/>
    </row>
    <row r="32" spans="2:10">
      <c r="B32" s="8">
        <v>0.60416666666666696</v>
      </c>
      <c r="C32" s="12" t="s">
        <v>27</v>
      </c>
      <c r="D32" s="12"/>
      <c r="E32" s="12"/>
      <c r="F32" s="12"/>
      <c r="G32" s="12"/>
      <c r="H32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Preços'!E48,IF(AND(Tabela8J143839[[#This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2" t="str">
        <f>IF(Tabela8J143839[[#This Row],[EXAME]]&lt;&gt;"","Dra. Joizeanne","")</f>
        <v/>
      </c>
      <c r="J32" s="13"/>
    </row>
    <row r="33" spans="2:13">
      <c r="B33" s="9">
        <v>0.61458333333333304</v>
      </c>
      <c r="C33" s="12" t="s">
        <v>27</v>
      </c>
      <c r="D33" s="12"/>
      <c r="E33" s="12"/>
      <c r="F33" s="12"/>
      <c r="G33" s="12"/>
      <c r="H33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Preços'!E49,IF(AND(Tabela8J143839[[#This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3" t="str">
        <f>IF(Tabela8J143839[[#This Row],[EXAME]]&lt;&gt;"","Dra. Joizeanne","")</f>
        <v/>
      </c>
      <c r="J33" s="13"/>
    </row>
    <row r="34" spans="2:13">
      <c r="B34" s="8">
        <v>0.625</v>
      </c>
      <c r="C34" s="12" t="s">
        <v>27</v>
      </c>
      <c r="D34" s="12"/>
      <c r="E34" s="12"/>
      <c r="F34" s="12"/>
      <c r="G34" s="12"/>
      <c r="H34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Preços'!E50,IF(AND(Tabela8J143839[[#This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4" t="str">
        <f>IF(Tabela8J143839[[#This Row],[EXAME]]&lt;&gt;"","Dra. Joizeanne","")</f>
        <v/>
      </c>
      <c r="J34" s="13"/>
    </row>
    <row r="35" spans="2:13">
      <c r="B35" s="9">
        <v>0.63541666666666696</v>
      </c>
      <c r="C35" s="12" t="s">
        <v>27</v>
      </c>
      <c r="D35" s="12"/>
      <c r="E35" s="12"/>
      <c r="F35" s="12"/>
      <c r="G35" s="12"/>
      <c r="H35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Preços'!E51,IF(AND(Tabela8J143839[[#This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5" t="str">
        <f>IF(Tabela8J143839[[#This Row],[EXAME]]&lt;&gt;"","Dra. Joizeanne","")</f>
        <v/>
      </c>
      <c r="J35" s="13"/>
    </row>
    <row r="36" spans="2:13">
      <c r="B36" s="8">
        <v>0.64583333333333404</v>
      </c>
      <c r="C36" s="12" t="s">
        <v>27</v>
      </c>
      <c r="D36" s="12"/>
      <c r="E36" s="12"/>
      <c r="F36" s="12"/>
      <c r="G36" s="12"/>
      <c r="H36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Preços'!E52,IF(AND(Tabela8J143839[[#This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6" t="str">
        <f>IF(Tabela8J143839[[#This Row],[EXAME]]&lt;&gt;"","Dra. Joizeanne","")</f>
        <v/>
      </c>
      <c r="J36" s="13"/>
    </row>
    <row r="37" spans="2:13">
      <c r="B37" s="9">
        <v>0.65625</v>
      </c>
      <c r="C37" s="12" t="s">
        <v>27</v>
      </c>
      <c r="D37" s="12"/>
      <c r="E37" s="12"/>
      <c r="F37" s="12"/>
      <c r="G37" s="12"/>
      <c r="H37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Preços'!E53,IF(AND(Tabela8J143839[[#This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7" t="str">
        <f>IF(Tabela8J143839[[#This Row],[EXAME]]&lt;&gt;"","Dra. Joizeanne","")</f>
        <v/>
      </c>
      <c r="J37" s="13"/>
    </row>
    <row r="38" spans="2:13">
      <c r="B38" s="8">
        <v>0.66666666666666696</v>
      </c>
      <c r="C38" s="12" t="s">
        <v>27</v>
      </c>
      <c r="D38" s="12"/>
      <c r="E38" s="12"/>
      <c r="F38" s="12"/>
      <c r="G38" s="12"/>
      <c r="H38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Preços'!E54,IF(AND(Tabela8J143839[[#This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8" t="str">
        <f>IF(Tabela8J143839[[#This Row],[EXAME]]&lt;&gt;"","Dra. Joizeanne","")</f>
        <v/>
      </c>
      <c r="J38" s="13"/>
    </row>
    <row r="39" spans="2:13">
      <c r="B39" s="9">
        <v>0.67708333333333404</v>
      </c>
      <c r="C39" s="12" t="s">
        <v>27</v>
      </c>
      <c r="D39" s="12"/>
      <c r="E39" s="12"/>
      <c r="F39" s="12"/>
      <c r="G39" s="12"/>
      <c r="H39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Preços'!E55,IF(AND(Tabela8J143839[[#This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9" t="str">
        <f>IF(Tabela8J143839[[#This Row],[EXAME]]&lt;&gt;"","Dra. Joizeanne","")</f>
        <v/>
      </c>
      <c r="J39" s="13"/>
    </row>
    <row r="40" spans="2:13">
      <c r="B40" s="8">
        <v>0.6875</v>
      </c>
      <c r="C40" s="12" t="s">
        <v>27</v>
      </c>
      <c r="D40" s="12"/>
      <c r="E40" s="12"/>
      <c r="F40" s="12"/>
      <c r="G40" s="12"/>
      <c r="H40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Preços'!E56,IF(AND(Tabela8J143839[[#This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0" t="str">
        <f>IF(Tabela8J143839[[#This Row],[EXAME]]&lt;&gt;"","Dra. Joizeanne","")</f>
        <v/>
      </c>
      <c r="J40" s="13"/>
    </row>
    <row r="41" spans="2:13">
      <c r="B41" s="9">
        <v>0.69791666666666696</v>
      </c>
      <c r="C41" s="12" t="s">
        <v>27</v>
      </c>
      <c r="D41" s="12"/>
      <c r="E41" s="12"/>
      <c r="F41" s="12"/>
      <c r="G41" s="12"/>
      <c r="H41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Preços'!E57,IF(AND(Tabela8J143839[[#This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1" t="str">
        <f>IF(Tabela8J143839[[#This Row],[EXAME]]&lt;&gt;"","Dra. Joizeanne","")</f>
        <v/>
      </c>
      <c r="J41" s="13"/>
    </row>
    <row r="42" spans="2:13">
      <c r="B42" s="8">
        <v>0.70833333333333404</v>
      </c>
      <c r="C42" s="12" t="s">
        <v>27</v>
      </c>
      <c r="D42" s="12"/>
      <c r="E42" s="12"/>
      <c r="F42" s="12"/>
      <c r="G42" s="12"/>
      <c r="H42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Preços'!E58,IF(AND(Tabela8J143839[[#This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2" t="str">
        <f>IF(Tabela8J143839[[#This Row],[EXAME]]&lt;&gt;"","Dra. Joizeanne","")</f>
        <v/>
      </c>
      <c r="J42" s="13"/>
    </row>
    <row r="43" spans="2:13">
      <c r="B43" s="9">
        <v>0.71875</v>
      </c>
      <c r="C43" s="12" t="s">
        <v>27</v>
      </c>
      <c r="D43" s="12"/>
      <c r="E43" s="12"/>
      <c r="F43" s="12"/>
      <c r="G43" s="12"/>
      <c r="H43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Preços'!E59,IF(AND(Tabela8J143839[[#This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3" t="str">
        <f>IF(Tabela8J143839[[#This Row],[EXAME]]&lt;&gt;"","Dra. Joizeanne","")</f>
        <v/>
      </c>
      <c r="J43" s="13"/>
    </row>
    <row r="44" spans="2:13">
      <c r="B44" s="8">
        <v>0.72916666666666696</v>
      </c>
      <c r="C44" s="12" t="s">
        <v>27</v>
      </c>
      <c r="D44" s="12"/>
      <c r="E44" s="12"/>
      <c r="F44" s="12"/>
      <c r="G44" s="12"/>
      <c r="H44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Preços'!E60,IF(AND(Tabela8J143839[[#This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4" t="str">
        <f>IF(Tabela8J143839[[#This Row],[EXAME]]&lt;&gt;"","Dra. Joizeanne","")</f>
        <v/>
      </c>
      <c r="J44" s="13"/>
    </row>
    <row r="45" spans="2:13">
      <c r="B45" s="9">
        <v>0.73958333333333404</v>
      </c>
      <c r="C45" s="12" t="s">
        <v>27</v>
      </c>
      <c r="D45" s="12"/>
      <c r="E45" s="12"/>
      <c r="F45" s="12"/>
      <c r="G45" s="12"/>
      <c r="H45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Preços'!E61,IF(AND(Tabela8J143839[[#This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5" t="str">
        <f>IF(Tabela8J143839[[#This Row],[EXAME]]&lt;&gt;"","Dra. Joizeanne","")</f>
        <v/>
      </c>
      <c r="J45" s="13"/>
    </row>
    <row r="46" spans="2:13">
      <c r="B46" s="8">
        <v>0.75</v>
      </c>
      <c r="C46" s="12" t="s">
        <v>27</v>
      </c>
      <c r="D46" s="12"/>
      <c r="E46" s="12"/>
      <c r="F46" s="12"/>
      <c r="G46" s="12"/>
      <c r="H46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Preços'!E62,IF(AND(Tabela8J143839[[#This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6" t="str">
        <f>IF(Tabela8J143839[[#This Row],[EXAME]]&lt;&gt;"","Dra. Joizeanne","")</f>
        <v/>
      </c>
      <c r="J46" s="13"/>
    </row>
    <row r="47" spans="2:13">
      <c r="C47">
        <f>SUBTOTAL(103,Tabela8J143839[NOME])</f>
        <v>40</v>
      </c>
      <c r="J47"/>
      <c r="K47"/>
      <c r="L47"/>
      <c r="M47"/>
    </row>
  </sheetData>
  <sheetProtection sheet="1" sort="0" autoFilter="0"/>
  <conditionalFormatting sqref="K6:L46">
    <cfRule type="containsText" dxfId="662" priority="1" operator="containsText" text="Não confirmado">
      <formula>NOT(ISERROR(SEARCH("Não confirmado",K6)))</formula>
    </cfRule>
    <cfRule type="containsText" dxfId="66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L6:L46" xr:uid="{00000000-0002-0000-0200-000000000000}">
      <formula1>"Sim, Não"</formula1>
    </dataValidation>
    <dataValidation type="list" allowBlank="1" showInputMessage="1" showErrorMessage="1" sqref="K6:K46" xr:uid="{00000000-0002-0000-0200-000001000000}">
      <formula1>"Confirmado, Não confirmado"</formula1>
    </dataValidation>
    <dataValidation type="list" allowBlank="1" showInputMessage="1" showErrorMessage="1" sqref="F6:F46" xr:uid="{00000000-0002-0000-0200-000002000000}">
      <formula1>"UNIMED, PARTICULAR, FUSEX, AMOR SAÚDE, SUS, CORTESIA"</formula1>
    </dataValidation>
    <dataValidation type="list" allowBlank="1" showInputMessage="1" showErrorMessage="1" sqref="M6:M44" xr:uid="{00000000-0002-0000-0200-000003000000}">
      <formula1>"Sim"</formula1>
    </dataValidation>
  </dataValidations>
  <pageMargins left="0.25" right="0.25" top="0.75" bottom="0.75" header="0.3" footer="0.3"/>
  <pageSetup paperSize="9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Plan26"/>
  <dimension ref="A1:AD47"/>
  <sheetViews>
    <sheetView showGridLines="0" showRowColHeaders="0" zoomScale="80" zoomScaleNormal="80" workbookViewId="0">
      <pane xSplit="2" ySplit="5" topLeftCell="C6" activePane="bottomRight" state="frozen"/>
      <selection pane="bottomRight" activeCell="C6" sqref="C6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57</v>
      </c>
      <c r="E2" s="43">
        <v>21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45006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6" t="str">
        <f>IF(Tabela8I21222324252627282930[[#This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7" t="str">
        <f>IF(Tabela8I21222324252627282930[[#This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8" t="str">
        <f>IF(Tabela8I21222324252627282930[[#This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9" t="str">
        <f>IF(Tabela8I21222324252627282930[[#This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0" t="str">
        <f>IF(Tabela8I21222324252627282930[[#This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1" t="str">
        <f>IF(Tabela8I21222324252627282930[[#This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2" t="str">
        <f>IF(Tabela8I21222324252627282930[[#This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3" t="str">
        <f>IF(Tabela8I21222324252627282930[[#This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4" t="str">
        <f>IF(Tabela8I21222324252627282930[[#This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5" t="str">
        <f>IF(Tabela8I21222324252627282930[[#This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6" t="str">
        <f>IF(Tabela8I21222324252627282930[[#This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7" t="str">
        <f>IF(Tabela8I21222324252627282930[[#This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8" t="str">
        <f>IF(Tabela8I21222324252627282930[[#This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9" t="str">
        <f>IF(Tabela8I21222324252627282930[[#This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0" t="str">
        <f>IF(Tabela8I21222324252627282930[[#This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1" t="str">
        <f>IF(Tabela8I21222324252627282930[[#This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2" t="str">
        <f>IF(Tabela8I21222324252627282930[[#This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3" t="str">
        <f>IF(Tabela8I21222324252627282930[[#This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4" t="str">
        <f>IF(Tabela8I21222324252627282930[[#This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5" t="str">
        <f>IF(Tabela8I21222324252627282930[[#This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6" t="str">
        <f>IF(Tabela8I21222324252627282930[[#This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7" t="str">
        <f>IF(Tabela8I21222324252627282930[[#This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8" t="str">
        <f>IF(Tabela8I21222324252627282930[[#This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9" t="str">
        <f>IF(Tabela8I21222324252627282930[[#This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0" t="str">
        <f>IF(Tabela8I21222324252627282930[[#This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1" t="str">
        <f>IF(Tabela8I21222324252627282930[[#This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2" t="str">
        <f>IF(Tabela8I21222324252627282930[[#This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3" t="str">
        <f>IF(Tabela8I21222324252627282930[[#This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4" t="str">
        <f>IF(Tabela8I21222324252627282930[[#This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5" t="str">
        <f>IF(Tabela8I21222324252627282930[[#This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6" t="str">
        <f>IF(Tabela8I21222324252627282930[[#This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7" t="str">
        <f>IF(Tabela8I21222324252627282930[[#This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8" t="str">
        <f>IF(Tabela8I21222324252627282930[[#This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9" t="str">
        <f>IF(Tabela8I21222324252627282930[[#This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0" t="str">
        <f>IF(Tabela8I21222324252627282930[[#This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1" t="str">
        <f>IF(Tabela8I21222324252627282930[[#This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2" t="str">
        <f>IF(Tabela8I21222324252627282930[[#This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3" t="str">
        <f>IF(Tabela8I21222324252627282930[[#This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4" t="str">
        <f>IF(Tabela8I21222324252627282930[[#This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5" t="str">
        <f>IF(Tabela8I21222324252627282930[[#This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6" t="str">
        <f>IF(Tabela8I21222324252627282930[[#This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SUBTOTAL(103,Tabela8I21222324252627282930[NOME])</f>
        <v>0</v>
      </c>
    </row>
  </sheetData>
  <sheetProtection sheet="1" sort="0" autoFilter="0"/>
  <conditionalFormatting sqref="K6:L46">
    <cfRule type="containsText" dxfId="137" priority="1" operator="containsText" text="Não confirmado">
      <formula>NOT(ISERROR(SEARCH("Não confirmado",K6)))</formula>
    </cfRule>
    <cfRule type="containsText" dxfId="13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2500-000000000000}">
      <formula1>"UNIMED, PARTICULAR, FUSEX, AMOR SAÚDE, SUS, CORTESIA"</formula1>
    </dataValidation>
    <dataValidation type="list" allowBlank="1" showInputMessage="1" showErrorMessage="1" sqref="M6:M44" xr:uid="{00000000-0002-0000-2500-000001000000}">
      <formula1>"Sim"</formula1>
    </dataValidation>
    <dataValidation type="list" allowBlank="1" showInputMessage="1" showErrorMessage="1" sqref="K6:K46" xr:uid="{00000000-0002-0000-2500-000002000000}">
      <formula1>"Confirmado, Não confirmado"</formula1>
    </dataValidation>
    <dataValidation type="list" allowBlank="1" showInputMessage="1" showErrorMessage="1" sqref="L6:L46" xr:uid="{00000000-0002-0000-25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5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25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Plan27"/>
  <dimension ref="A1:AD47"/>
  <sheetViews>
    <sheetView showGridLines="0" showRowColHeaders="0" zoomScale="80" zoomScaleNormal="80" workbookViewId="0">
      <pane xSplit="2" ySplit="5" topLeftCell="E6" activePane="bottomRight" state="frozen"/>
      <selection pane="bottomRight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57</v>
      </c>
      <c r="E2" s="43">
        <v>22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45007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6" t="str">
        <f>IF(Tabela8I2122232425262728293031[[#This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7" t="str">
        <f>IF(Tabela8I2122232425262728293031[[#This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8" t="str">
        <f>IF(Tabela8I2122232425262728293031[[#This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9" t="str">
        <f>IF(Tabela8I2122232425262728293031[[#This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0" t="str">
        <f>IF(Tabela8I2122232425262728293031[[#This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1" t="str">
        <f>IF(Tabela8I2122232425262728293031[[#This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2" t="str">
        <f>IF(Tabela8I2122232425262728293031[[#This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3" t="str">
        <f>IF(Tabela8I2122232425262728293031[[#This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4" t="str">
        <f>IF(Tabela8I2122232425262728293031[[#This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5" t="str">
        <f>IF(Tabela8I2122232425262728293031[[#This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6" t="str">
        <f>IF(Tabela8I2122232425262728293031[[#This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7" t="str">
        <f>IF(Tabela8I2122232425262728293031[[#This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8" t="str">
        <f>IF(Tabela8I2122232425262728293031[[#This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9" t="str">
        <f>IF(Tabela8I2122232425262728293031[[#This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0" t="str">
        <f>IF(Tabela8I2122232425262728293031[[#This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1" t="str">
        <f>IF(Tabela8I2122232425262728293031[[#This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2" t="str">
        <f>IF(Tabela8I2122232425262728293031[[#This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3" t="str">
        <f>IF(Tabela8I2122232425262728293031[[#This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4" t="str">
        <f>IF(Tabela8I2122232425262728293031[[#This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5" t="str">
        <f>IF(Tabela8I2122232425262728293031[[#This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6" t="str">
        <f>IF(Tabela8I2122232425262728293031[[#This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7" t="str">
        <f>IF(Tabela8I2122232425262728293031[[#This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8" t="str">
        <f>IF(Tabela8I2122232425262728293031[[#This Row],[EXAME]]&lt;&gt;"","Dra. Ilca","")</f>
        <v/>
      </c>
      <c r="J28" s="13"/>
      <c r="K28" s="12"/>
      <c r="L28" s="12"/>
      <c r="M28" s="12"/>
    </row>
    <row r="29" spans="2:13" ht="16.5">
      <c r="B29" s="9">
        <v>0.57291666666666696</v>
      </c>
      <c r="C29" s="47"/>
      <c r="D29" s="12"/>
      <c r="E29" s="12"/>
      <c r="F29" s="12"/>
      <c r="G29" s="12"/>
      <c r="H29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9" t="str">
        <f>IF(Tabela8I2122232425262728293031[[#This Row],[EXAME]]&lt;&gt;"","Dra. Ilca","")</f>
        <v/>
      </c>
      <c r="J29" s="13"/>
      <c r="K29" s="12"/>
      <c r="L29" s="12"/>
      <c r="M29" s="12"/>
    </row>
    <row r="30" spans="2:13" ht="16.5">
      <c r="B30" s="8">
        <v>0.58333333333333304</v>
      </c>
      <c r="C30" s="47"/>
      <c r="D30" s="12"/>
      <c r="E30" s="12"/>
      <c r="F30" s="12"/>
      <c r="G30" s="12"/>
      <c r="H30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0" t="str">
        <f>IF(Tabela8I2122232425262728293031[[#This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1" t="str">
        <f>IF(Tabela8I2122232425262728293031[[#This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2" t="str">
        <f>IF(Tabela8I2122232425262728293031[[#This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3" t="str">
        <f>IF(Tabela8I2122232425262728293031[[#This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4" t="str">
        <f>IF(Tabela8I2122232425262728293031[[#This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5" t="str">
        <f>IF(Tabela8I2122232425262728293031[[#This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6" t="str">
        <f>IF(Tabela8I2122232425262728293031[[#This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7" t="str">
        <f>IF(Tabela8I2122232425262728293031[[#This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8" t="str">
        <f>IF(Tabela8I2122232425262728293031[[#This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9" t="str">
        <f>IF(Tabela8I2122232425262728293031[[#This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0" t="str">
        <f>IF(Tabela8I2122232425262728293031[[#This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1" t="str">
        <f>IF(Tabela8I2122232425262728293031[[#This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2" t="str">
        <f>IF(Tabela8I2122232425262728293031[[#This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3" t="str">
        <f>IF(Tabela8I2122232425262728293031[[#This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4" t="str">
        <f>IF(Tabela8I2122232425262728293031[[#This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5" t="str">
        <f>IF(Tabela8I2122232425262728293031[[#This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6" t="str">
        <f>IF(Tabela8I2122232425262728293031[[#This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SUBTOTAL(103,Tabela8I2122232425262728293031[NOME])</f>
        <v>0</v>
      </c>
    </row>
  </sheetData>
  <sheetProtection sheet="1" sort="0" autoFilter="0"/>
  <conditionalFormatting sqref="K6:L46">
    <cfRule type="containsText" dxfId="122" priority="1" operator="containsText" text="Não confirmado">
      <formula>NOT(ISERROR(SEARCH("Não confirmado",K6)))</formula>
    </cfRule>
    <cfRule type="containsText" dxfId="12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00000000-0002-0000-2600-000000000000}">
      <formula1>"Confirmado, Não confirmado"</formula1>
    </dataValidation>
    <dataValidation type="list" allowBlank="1" showInputMessage="1" showErrorMessage="1" sqref="M6:M44" xr:uid="{00000000-0002-0000-2600-000001000000}">
      <formula1>"Sim"</formula1>
    </dataValidation>
    <dataValidation type="list" allowBlank="1" showInputMessage="1" showErrorMessage="1" sqref="F6:F46" xr:uid="{00000000-0002-0000-2600-000002000000}">
      <formula1>"UNIMED, PARTICULAR, FUSEX, AMOR SAÚDE, SUS, CORTESIA"</formula1>
    </dataValidation>
    <dataValidation type="list" allowBlank="1" showInputMessage="1" showErrorMessage="1" sqref="L6:L46" xr:uid="{00000000-0002-0000-26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6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26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Plan28"/>
  <dimension ref="A1:AD47"/>
  <sheetViews>
    <sheetView showGridLines="0" showRowColHeaders="0" zoomScale="80" zoomScaleNormal="80" workbookViewId="0">
      <pane xSplit="2" ySplit="5" topLeftCell="C6" activePane="bottomRight" state="frozen"/>
      <selection pane="bottomRight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57</v>
      </c>
      <c r="E2" s="43">
        <v>23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45008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6" t="str">
        <f>IF(Tabela8I212223242526272829303132[[#This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7" t="str">
        <f>IF(Tabela8I212223242526272829303132[[#This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8" t="str">
        <f>IF(Tabela8I212223242526272829303132[[#This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9" t="str">
        <f>IF(Tabela8I212223242526272829303132[[#This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0" t="str">
        <f>IF(Tabela8I212223242526272829303132[[#This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1" t="str">
        <f>IF(Tabela8I212223242526272829303132[[#This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2" t="str">
        <f>IF(Tabela8I212223242526272829303132[[#This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3" t="str">
        <f>IF(Tabela8I212223242526272829303132[[#This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4" t="str">
        <f>IF(Tabela8I212223242526272829303132[[#This Row],[EXAME]]&lt;&gt;"","Dra. Ilca","")</f>
        <v/>
      </c>
      <c r="J14" s="51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5" t="str">
        <f>IF(Tabela8I212223242526272829303132[[#This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6" t="str">
        <f>IF(Tabela8I212223242526272829303132[[#This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7" t="str">
        <f>IF(Tabela8I212223242526272829303132[[#This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8" t="str">
        <f>IF(Tabela8I212223242526272829303132[[#This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9" t="str">
        <f>IF(Tabela8I212223242526272829303132[[#This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0" t="str">
        <f>IF(Tabela8I212223242526272829303132[[#This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1" t="str">
        <f>IF(Tabela8I212223242526272829303132[[#This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2" t="str">
        <f>IF(Tabela8I212223242526272829303132[[#This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3" t="str">
        <f>IF(Tabela8I212223242526272829303132[[#This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4" t="str">
        <f>IF(Tabela8I212223242526272829303132[[#This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5" t="str">
        <f>IF(Tabela8I212223242526272829303132[[#This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6" t="str">
        <f>IF(Tabela8I212223242526272829303132[[#This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7" t="str">
        <f>IF(Tabela8I212223242526272829303132[[#This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31"/>
      <c r="E28" s="12"/>
      <c r="F28" s="12"/>
      <c r="G28" s="12"/>
      <c r="H28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8" t="str">
        <f>IF(Tabela8I212223242526272829303132[[#This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9" t="str">
        <f>IF(Tabela8I212223242526272829303132[[#This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0" t="str">
        <f>IF(Tabela8I212223242526272829303132[[#This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1" t="str">
        <f>IF(Tabela8I212223242526272829303132[[#This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2" t="str">
        <f>IF(Tabela8I212223242526272829303132[[#This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3" t="str">
        <f>IF(Tabela8I212223242526272829303132[[#This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4" t="str">
        <f>IF(Tabela8I212223242526272829303132[[#This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5" t="str">
        <f>IF(Tabela8I212223242526272829303132[[#This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6" t="str">
        <f>IF(Tabela8I212223242526272829303132[[#This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7" t="str">
        <f>IF(Tabela8I212223242526272829303132[[#This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8" t="str">
        <f>IF(Tabela8I212223242526272829303132[[#This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9" t="str">
        <f>IF(Tabela8I212223242526272829303132[[#This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0" t="str">
        <f>IF(Tabela8I212223242526272829303132[[#This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1" t="str">
        <f>IF(Tabela8I212223242526272829303132[[#This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2" t="str">
        <f>IF(Tabela8I212223242526272829303132[[#This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3" t="str">
        <f>IF(Tabela8I212223242526272829303132[[#This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4" t="str">
        <f>IF(Tabela8I212223242526272829303132[[#This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5" t="str">
        <f>IF(Tabela8I212223242526272829303132[[#This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6" t="str">
        <f>IF(Tabela8I212223242526272829303132[[#This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SUBTOTAL(103,Tabela8I212223242526272829303132[NOME])</f>
        <v>0</v>
      </c>
    </row>
  </sheetData>
  <sheetProtection sheet="1" sort="0" autoFilter="0"/>
  <conditionalFormatting sqref="K6:L46">
    <cfRule type="containsText" dxfId="107" priority="1" operator="containsText" text="Não confirmado">
      <formula>NOT(ISERROR(SEARCH("Não confirmado",K6)))</formula>
    </cfRule>
    <cfRule type="containsText" dxfId="10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2700-000000000000}">
      <formula1>"UNIMED, PARTICULAR, FUSEX, AMOR SAÚDE, SUS, CORTESIA"</formula1>
    </dataValidation>
    <dataValidation type="list" allowBlank="1" showInputMessage="1" showErrorMessage="1" sqref="M6:M44" xr:uid="{00000000-0002-0000-2700-000001000000}">
      <formula1>"Sim"</formula1>
    </dataValidation>
    <dataValidation type="list" allowBlank="1" showInputMessage="1" showErrorMessage="1" sqref="K6:K46" xr:uid="{00000000-0002-0000-2700-000002000000}">
      <formula1>"Confirmado, Não confirmado"</formula1>
    </dataValidation>
    <dataValidation type="list" allowBlank="1" showInputMessage="1" showErrorMessage="1" sqref="L6:L46" xr:uid="{00000000-0002-0000-27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7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27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Plan29"/>
  <dimension ref="A1:AD47"/>
  <sheetViews>
    <sheetView showGridLines="0" showRowColHeaders="0" zoomScale="80" zoomScaleNormal="80" workbookViewId="0">
      <pane xSplit="2" ySplit="5" topLeftCell="C6" activePane="bottomRight" state="frozen"/>
      <selection pane="bottomRight" activeCell="C6" sqref="C6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57</v>
      </c>
      <c r="E2" s="43">
        <v>24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45009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6" t="str">
        <f>IF(Tabela8I21222324252627282930313233[[#This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7" t="str">
        <f>IF(Tabela8I21222324252627282930313233[[#This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8" t="str">
        <f>IF(Tabela8I21222324252627282930313233[[#This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9" t="str">
        <f>IF(Tabela8I21222324252627282930313233[[#This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0" t="str">
        <f>IF(Tabela8I21222324252627282930313233[[#This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1" t="str">
        <f>IF(Tabela8I21222324252627282930313233[[#This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2" t="str">
        <f>IF(Tabela8I21222324252627282930313233[[#This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3" t="str">
        <f>IF(Tabela8I21222324252627282930313233[[#This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4" t="str">
        <f>IF(Tabela8I21222324252627282930313233[[#This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5" t="str">
        <f>IF(Tabela8I21222324252627282930313233[[#This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6" t="str">
        <f>IF(Tabela8I21222324252627282930313233[[#This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7" t="str">
        <f>IF(Tabela8I21222324252627282930313233[[#This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8" t="str">
        <f>IF(Tabela8I21222324252627282930313233[[#This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9" t="str">
        <f>IF(Tabela8I21222324252627282930313233[[#This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0" t="str">
        <f>IF(Tabela8I21222324252627282930313233[[#This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1" t="str">
        <f>IF(Tabela8I21222324252627282930313233[[#This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2" t="str">
        <f>IF(Tabela8I21222324252627282930313233[[#This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3" t="str">
        <f>IF(Tabela8I21222324252627282930313233[[#This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4" t="str">
        <f>IF(Tabela8I21222324252627282930313233[[#This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5" t="str">
        <f>IF(Tabela8I21222324252627282930313233[[#This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6" t="str">
        <f>IF(Tabela8I21222324252627282930313233[[#This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7" t="str">
        <f>IF(Tabela8I21222324252627282930313233[[#This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8" t="str">
        <f>IF(Tabela8I21222324252627282930313233[[#This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9" t="str">
        <f>IF(Tabela8I21222324252627282930313233[[#This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0" t="str">
        <f>IF(Tabela8I21222324252627282930313233[[#This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1" t="str">
        <f>IF(Tabela8I21222324252627282930313233[[#This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2" t="str">
        <f>IF(Tabela8I21222324252627282930313233[[#This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3" t="str">
        <f>IF(Tabela8I21222324252627282930313233[[#This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4" t="str">
        <f>IF(Tabela8I21222324252627282930313233[[#This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5" t="str">
        <f>IF(Tabela8I21222324252627282930313233[[#This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6" t="str">
        <f>IF(Tabela8I21222324252627282930313233[[#This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7" t="str">
        <f>IF(Tabela8I21222324252627282930313233[[#This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8" t="str">
        <f>IF(Tabela8I21222324252627282930313233[[#This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9" t="str">
        <f>IF(Tabela8I21222324252627282930313233[[#This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0" t="str">
        <f>IF(Tabela8I21222324252627282930313233[[#This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1" t="str">
        <f>IF(Tabela8I21222324252627282930313233[[#This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2" t="str">
        <f>IF(Tabela8I21222324252627282930313233[[#This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3" t="str">
        <f>IF(Tabela8I21222324252627282930313233[[#This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4" t="str">
        <f>IF(Tabela8I21222324252627282930313233[[#This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5" t="str">
        <f>IF(Tabela8I21222324252627282930313233[[#This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6" t="str">
        <f>IF(Tabela8I21222324252627282930313233[[#This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SUBTOTAL(103,Tabela8I21222324252627282930313233[NOME])</f>
        <v>0</v>
      </c>
    </row>
  </sheetData>
  <sheetProtection sheet="1" sort="0" autoFilter="0"/>
  <conditionalFormatting sqref="K6:L46">
    <cfRule type="containsText" dxfId="92" priority="1" operator="containsText" text="Não confirmado">
      <formula>NOT(ISERROR(SEARCH("Não confirmado",K6)))</formula>
    </cfRule>
    <cfRule type="containsText" dxfId="9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00000000-0002-0000-2800-000000000000}">
      <formula1>"Confirmado, Não confirmado"</formula1>
    </dataValidation>
    <dataValidation type="list" allowBlank="1" showInputMessage="1" showErrorMessage="1" sqref="M6:M44" xr:uid="{00000000-0002-0000-2800-000001000000}">
      <formula1>"Sim"</formula1>
    </dataValidation>
    <dataValidation type="list" allowBlank="1" showInputMessage="1" showErrorMessage="1" sqref="F6:F46" xr:uid="{00000000-0002-0000-2800-000002000000}">
      <formula1>"UNIMED, PARTICULAR, FUSEX, AMOR SAÚDE, SUS, CORTESIA"</formula1>
    </dataValidation>
    <dataValidation type="list" allowBlank="1" showInputMessage="1" showErrorMessage="1" sqref="L6:L46" xr:uid="{00000000-0002-0000-28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8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28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Plan30"/>
  <dimension ref="A1:AD47"/>
  <sheetViews>
    <sheetView showGridLines="0" showRowColHeaders="0" zoomScale="80" zoomScaleNormal="80" workbookViewId="0">
      <pane xSplit="2" ySplit="5" topLeftCell="C11" activePane="bottomRight" state="frozen"/>
      <selection pane="bottomRight" activeCell="C7" sqref="C7:C26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57</v>
      </c>
      <c r="E2" s="43">
        <v>27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45012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6" t="str">
        <f>IF(Tabela8I2122232425262728293031323334[[#This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 t="s">
        <v>28</v>
      </c>
      <c r="D7" s="12"/>
      <c r="E7" s="12"/>
      <c r="F7" s="12"/>
      <c r="G7" s="12"/>
      <c r="H7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7" t="str">
        <f>IF(Tabela8I2122232425262728293031323334[[#This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28</v>
      </c>
      <c r="D8" s="12"/>
      <c r="E8" s="12"/>
      <c r="F8" s="12"/>
      <c r="G8" s="12"/>
      <c r="H8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8" t="str">
        <f>IF(Tabela8I2122232425262728293031323334[[#This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28</v>
      </c>
      <c r="D9" s="12"/>
      <c r="E9" s="12"/>
      <c r="F9" s="12"/>
      <c r="G9" s="12"/>
      <c r="H9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9" t="str">
        <f>IF(Tabela8I2122232425262728293031323334[[#This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 t="s">
        <v>28</v>
      </c>
      <c r="D10" s="12"/>
      <c r="E10" s="12"/>
      <c r="F10" s="12"/>
      <c r="G10" s="12"/>
      <c r="H10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0" t="str">
        <f>IF(Tabela8I2122232425262728293031323334[[#This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 t="s">
        <v>28</v>
      </c>
      <c r="D11" s="12"/>
      <c r="E11" s="12"/>
      <c r="F11" s="12"/>
      <c r="G11" s="12"/>
      <c r="H11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1" t="str">
        <f>IF(Tabela8I2122232425262728293031323334[[#This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28</v>
      </c>
      <c r="D12" s="12"/>
      <c r="E12" s="12"/>
      <c r="F12" s="12"/>
      <c r="G12" s="12"/>
      <c r="H12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2" t="str">
        <f>IF(Tabela8I2122232425262728293031323334[[#This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 t="s">
        <v>28</v>
      </c>
      <c r="D13" s="12"/>
      <c r="E13" s="12"/>
      <c r="F13" s="12"/>
      <c r="G13" s="12"/>
      <c r="H13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3" t="str">
        <f>IF(Tabela8I2122232425262728293031323334[[#This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 t="s">
        <v>28</v>
      </c>
      <c r="D14" s="12"/>
      <c r="E14" s="12"/>
      <c r="F14" s="12"/>
      <c r="G14" s="12"/>
      <c r="H14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4" t="str">
        <f>IF(Tabela8I2122232425262728293031323334[[#This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 t="s">
        <v>28</v>
      </c>
      <c r="D15" s="12"/>
      <c r="E15" s="12"/>
      <c r="F15" s="12"/>
      <c r="G15" s="12"/>
      <c r="H15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5" t="str">
        <f>IF(Tabela8I2122232425262728293031323334[[#This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 t="s">
        <v>28</v>
      </c>
      <c r="D16" s="12"/>
      <c r="E16" s="12"/>
      <c r="F16" s="12"/>
      <c r="G16" s="12"/>
      <c r="H16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6" t="str">
        <f>IF(Tabela8I2122232425262728293031323334[[#This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28</v>
      </c>
      <c r="D17" s="12"/>
      <c r="E17" s="12"/>
      <c r="F17" s="12"/>
      <c r="G17" s="12"/>
      <c r="H17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7" t="str">
        <f>IF(Tabela8I2122232425262728293031323334[[#This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28</v>
      </c>
      <c r="D18" s="12"/>
      <c r="E18" s="12"/>
      <c r="F18" s="12"/>
      <c r="G18" s="12"/>
      <c r="H18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8" t="str">
        <f>IF(Tabela8I2122232425262728293031323334[[#This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 t="s">
        <v>28</v>
      </c>
      <c r="D19" s="12"/>
      <c r="E19" s="12"/>
      <c r="F19" s="12"/>
      <c r="G19" s="12"/>
      <c r="H19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9" t="str">
        <f>IF(Tabela8I2122232425262728293031323334[[#This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28</v>
      </c>
      <c r="D20" s="12"/>
      <c r="E20" s="12"/>
      <c r="F20" s="12"/>
      <c r="G20" s="12"/>
      <c r="H20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0" t="str">
        <f>IF(Tabela8I2122232425262728293031323334[[#This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28</v>
      </c>
      <c r="D21" s="12"/>
      <c r="E21" s="12"/>
      <c r="F21" s="12"/>
      <c r="G21" s="12"/>
      <c r="H21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1" t="str">
        <f>IF(Tabela8I2122232425262728293031323334[[#This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 t="s">
        <v>28</v>
      </c>
      <c r="D22" s="12"/>
      <c r="E22" s="12"/>
      <c r="F22" s="12"/>
      <c r="G22" s="12"/>
      <c r="H22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2" t="str">
        <f>IF(Tabela8I2122232425262728293031323334[[#This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28</v>
      </c>
      <c r="D23" s="12"/>
      <c r="E23" s="12"/>
      <c r="F23" s="12"/>
      <c r="G23" s="12"/>
      <c r="H23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3" t="str">
        <f>IF(Tabela8I2122232425262728293031323334[[#This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 t="s">
        <v>28</v>
      </c>
      <c r="D24" s="12"/>
      <c r="E24" s="12"/>
      <c r="F24" s="12"/>
      <c r="G24" s="12"/>
      <c r="H24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4" t="str">
        <f>IF(Tabela8I2122232425262728293031323334[[#This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 t="s">
        <v>28</v>
      </c>
      <c r="D25" s="12"/>
      <c r="E25" s="12"/>
      <c r="F25" s="12"/>
      <c r="G25" s="12"/>
      <c r="H25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5" t="str">
        <f>IF(Tabela8I2122232425262728293031323334[[#This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 t="s">
        <v>28</v>
      </c>
      <c r="D26" s="12"/>
      <c r="E26" s="12"/>
      <c r="F26" s="12"/>
      <c r="G26" s="12"/>
      <c r="H26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6" t="str">
        <f>IF(Tabela8I2122232425262728293031323334[[#This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7" t="str">
        <f>IF(Tabela8I2122232425262728293031323334[[#This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8" t="str">
        <f>IF(Tabela8I2122232425262728293031323334[[#This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9" t="str">
        <f>IF(Tabela8I2122232425262728293031323334[[#This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0" t="str">
        <f>IF(Tabela8I2122232425262728293031323334[[#This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1" t="str">
        <f>IF(Tabela8I2122232425262728293031323334[[#This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2" t="str">
        <f>IF(Tabela8I2122232425262728293031323334[[#This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3" t="str">
        <f>IF(Tabela8I2122232425262728293031323334[[#This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4" t="str">
        <f>IF(Tabela8I2122232425262728293031323334[[#This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5" t="str">
        <f>IF(Tabela8I2122232425262728293031323334[[#This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6" t="str">
        <f>IF(Tabela8I2122232425262728293031323334[[#This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7" t="str">
        <f>IF(Tabela8I2122232425262728293031323334[[#This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8" t="str">
        <f>IF(Tabela8I2122232425262728293031323334[[#This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9" t="str">
        <f>IF(Tabela8I2122232425262728293031323334[[#This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0" t="str">
        <f>IF(Tabela8I2122232425262728293031323334[[#This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1" t="str">
        <f>IF(Tabela8I2122232425262728293031323334[[#This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2" t="str">
        <f>IF(Tabela8I2122232425262728293031323334[[#This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3" t="str">
        <f>IF(Tabela8I2122232425262728293031323334[[#This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4" t="str">
        <f>IF(Tabela8I2122232425262728293031323334[[#This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5" t="str">
        <f>IF(Tabela8I2122232425262728293031323334[[#This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6" t="str">
        <f>IF(Tabela8I2122232425262728293031323334[[#This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SUBTOTAL(103,Tabela8I2122232425262728293031323334[NOME])</f>
        <v>20</v>
      </c>
    </row>
  </sheetData>
  <sheetProtection sheet="1" sort="0" autoFilter="0"/>
  <conditionalFormatting sqref="K6:L46">
    <cfRule type="containsText" dxfId="77" priority="1" operator="containsText" text="Não confirmado">
      <formula>NOT(ISERROR(SEARCH("Não confirmado",K6)))</formula>
    </cfRule>
    <cfRule type="containsText" dxfId="7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2900-000000000000}">
      <formula1>"UNIMED, PARTICULAR, FUSEX, AMOR SAÚDE, SUS, CORTESIA"</formula1>
    </dataValidation>
    <dataValidation type="list" allowBlank="1" showInputMessage="1" showErrorMessage="1" sqref="M6:M44" xr:uid="{00000000-0002-0000-2900-000001000000}">
      <formula1>"Sim"</formula1>
    </dataValidation>
    <dataValidation type="list" allowBlank="1" showInputMessage="1" showErrorMessage="1" sqref="K6:K46" xr:uid="{00000000-0002-0000-2900-000002000000}">
      <formula1>"Confirmado, Não confirmado"</formula1>
    </dataValidation>
    <dataValidation type="list" allowBlank="1" showInputMessage="1" showErrorMessage="1" sqref="L6:L46" xr:uid="{00000000-0002-0000-29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9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29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Plan31"/>
  <dimension ref="A1:AD47"/>
  <sheetViews>
    <sheetView showGridLines="0" showRowColHeaders="0" zoomScale="80" zoomScaleNormal="80" workbookViewId="0">
      <pane xSplit="2" ySplit="5" topLeftCell="C6" activePane="bottomRight" state="frozen"/>
      <selection pane="bottomRight" activeCell="C6" sqref="C6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57</v>
      </c>
      <c r="E2" s="43">
        <v>28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45013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6" t="str">
        <f>IF(Tabela8I212223242526272829303132333435[[#This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7" t="str">
        <f>IF(Tabela8I212223242526272829303132333435[[#This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8" t="str">
        <f>IF(Tabela8I212223242526272829303132333435[[#This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9" t="str">
        <f>IF(Tabela8I212223242526272829303132333435[[#This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0" t="str">
        <f>IF(Tabela8I212223242526272829303132333435[[#This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1" t="str">
        <f>IF(Tabela8I212223242526272829303132333435[[#This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2" t="str">
        <f>IF(Tabela8I212223242526272829303132333435[[#This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3" t="str">
        <f>IF(Tabela8I212223242526272829303132333435[[#This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4" t="str">
        <f>IF(Tabela8I212223242526272829303132333435[[#This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5" t="str">
        <f>IF(Tabela8I212223242526272829303132333435[[#This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6" t="str">
        <f>IF(Tabela8I212223242526272829303132333435[[#This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7" t="str">
        <f>IF(Tabela8I212223242526272829303132333435[[#This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8" t="str">
        <f>IF(Tabela8I212223242526272829303132333435[[#This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9" t="str">
        <f>IF(Tabela8I212223242526272829303132333435[[#This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0" t="str">
        <f>IF(Tabela8I212223242526272829303132333435[[#This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1" t="str">
        <f>IF(Tabela8I212223242526272829303132333435[[#This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2" t="str">
        <f>IF(Tabela8I212223242526272829303132333435[[#This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3" t="str">
        <f>IF(Tabela8I212223242526272829303132333435[[#This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4" t="str">
        <f>IF(Tabela8I212223242526272829303132333435[[#This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5" t="str">
        <f>IF(Tabela8I212223242526272829303132333435[[#This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6" t="str">
        <f>IF(Tabela8I212223242526272829303132333435[[#This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7" t="str">
        <f>IF(Tabela8I212223242526272829303132333435[[#This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8" t="str">
        <f>IF(Tabela8I212223242526272829303132333435[[#This Row],[EXAME]]&lt;&gt;"","Dra. Ilca","")</f>
        <v/>
      </c>
      <c r="J28" s="27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9" t="str">
        <f>IF(Tabela8I212223242526272829303132333435[[#This Row],[EXAME]]&lt;&gt;"","Dra. Ilca","")</f>
        <v/>
      </c>
      <c r="J29" s="27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0" t="str">
        <f>IF(Tabela8I212223242526272829303132333435[[#This Row],[EXAME]]&lt;&gt;"","Dra. Ilca","")</f>
        <v/>
      </c>
      <c r="J30" s="27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1" t="str">
        <f>IF(Tabela8I212223242526272829303132333435[[#This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2" t="str">
        <f>IF(Tabela8I212223242526272829303132333435[[#This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3" t="str">
        <f>IF(Tabela8I212223242526272829303132333435[[#This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4" t="str">
        <f>IF(Tabela8I212223242526272829303132333435[[#This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5" t="str">
        <f>IF(Tabela8I212223242526272829303132333435[[#This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6" t="str">
        <f>IF(Tabela8I212223242526272829303132333435[[#This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7" t="str">
        <f>IF(Tabela8I212223242526272829303132333435[[#This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8" t="str">
        <f>IF(Tabela8I212223242526272829303132333435[[#This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9" t="str">
        <f>IF(Tabela8I212223242526272829303132333435[[#This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0" t="str">
        <f>IF(Tabela8I212223242526272829303132333435[[#This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1" t="str">
        <f>IF(Tabela8I212223242526272829303132333435[[#This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2" t="str">
        <f>IF(Tabela8I212223242526272829303132333435[[#This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3" t="str">
        <f>IF(Tabela8I212223242526272829303132333435[[#This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4" t="str">
        <f>IF(Tabela8I212223242526272829303132333435[[#This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5" t="str">
        <f>IF(Tabela8I212223242526272829303132333435[[#This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6" t="str">
        <f>IF(Tabela8I212223242526272829303132333435[[#This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SUBTOTAL(103,Tabela8I212223242526272829303132333435[NOME])</f>
        <v>0</v>
      </c>
    </row>
  </sheetData>
  <sheetProtection sheet="1" sort="0" autoFilter="0"/>
  <conditionalFormatting sqref="K6:L46">
    <cfRule type="containsText" dxfId="62" priority="1" operator="containsText" text="Não confirmado">
      <formula>NOT(ISERROR(SEARCH("Não confirmado",K6)))</formula>
    </cfRule>
    <cfRule type="containsText" dxfId="6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00000000-0002-0000-2A00-000000000000}">
      <formula1>"Confirmado, Não confirmado"</formula1>
    </dataValidation>
    <dataValidation type="list" allowBlank="1" showInputMessage="1" showErrorMessage="1" sqref="M6:M44" xr:uid="{00000000-0002-0000-2A00-000001000000}">
      <formula1>"Sim"</formula1>
    </dataValidation>
    <dataValidation type="list" allowBlank="1" showInputMessage="1" showErrorMessage="1" sqref="F6:F46" xr:uid="{00000000-0002-0000-2A00-000002000000}">
      <formula1>"UNIMED, PARTICULAR, FUSEX, AMOR SAÚDE, SUS, CORTESIA"</formula1>
    </dataValidation>
    <dataValidation type="list" allowBlank="1" showInputMessage="1" showErrorMessage="1" sqref="L6:L46" xr:uid="{00000000-0002-0000-2A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A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2A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810A-C023-492D-9AE6-6B738365E2AD}">
  <dimension ref="A1:AD47"/>
  <sheetViews>
    <sheetView showGridLines="0" showRowColHeaders="0" zoomScale="80" zoomScaleNormal="80" workbookViewId="0">
      <pane xSplit="2" ySplit="5" topLeftCell="C6" activePane="bottomRight" state="frozen"/>
      <selection pane="bottomRight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57</v>
      </c>
      <c r="E2" s="43">
        <v>29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45014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6" t="str">
        <f>IF(Tabela8I21222324252627282930313233343514[[#This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7" t="str">
        <f>IF(Tabela8I21222324252627282930313233343514[[#This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8" t="str">
        <f>IF(Tabela8I21222324252627282930313233343514[[#This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9" t="str">
        <f>IF(Tabela8I21222324252627282930313233343514[[#This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10" t="str">
        <f>IF(Tabela8I21222324252627282930313233343514[[#This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11" t="str">
        <f>IF(Tabela8I21222324252627282930313233343514[[#This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12" t="str">
        <f>IF(Tabela8I21222324252627282930313233343514[[#This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13" t="str">
        <f>IF(Tabela8I21222324252627282930313233343514[[#This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14" t="str">
        <f>IF(Tabela8I21222324252627282930313233343514[[#This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15" t="str">
        <f>IF(Tabela8I21222324252627282930313233343514[[#This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16" t="str">
        <f>IF(Tabela8I21222324252627282930313233343514[[#This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17" t="str">
        <f>IF(Tabela8I21222324252627282930313233343514[[#This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18" t="str">
        <f>IF(Tabela8I21222324252627282930313233343514[[#This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19" t="str">
        <f>IF(Tabela8I21222324252627282930313233343514[[#This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20" t="str">
        <f>IF(Tabela8I21222324252627282930313233343514[[#This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21" t="str">
        <f>IF(Tabela8I21222324252627282930313233343514[[#This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22" t="str">
        <f>IF(Tabela8I21222324252627282930313233343514[[#This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23" t="str">
        <f>IF(Tabela8I21222324252627282930313233343514[[#This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24" t="str">
        <f>IF(Tabela8I21222324252627282930313233343514[[#This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25" t="str">
        <f>IF(Tabela8I21222324252627282930313233343514[[#This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26" t="str">
        <f>IF(Tabela8I21222324252627282930313233343514[[#This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27" t="str">
        <f>IF(Tabela8I21222324252627282930313233343514[[#This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28" t="str">
        <f>IF(Tabela8I21222324252627282930313233343514[[#This Row],[EXAME]]&lt;&gt;"","Dra. Ilca","")</f>
        <v/>
      </c>
      <c r="J28" s="27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29" t="str">
        <f>IF(Tabela8I21222324252627282930313233343514[[#This Row],[EXAME]]&lt;&gt;"","Dra. Ilca","")</f>
        <v/>
      </c>
      <c r="J29" s="27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30" t="str">
        <f>IF(Tabela8I21222324252627282930313233343514[[#This Row],[EXAME]]&lt;&gt;"","Dra. Ilca","")</f>
        <v/>
      </c>
      <c r="J30" s="27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31" t="str">
        <f>IF(Tabela8I21222324252627282930313233343514[[#This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32" t="str">
        <f>IF(Tabela8I21222324252627282930313233343514[[#This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33" t="str">
        <f>IF(Tabela8I21222324252627282930313233343514[[#This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34" t="str">
        <f>IF(Tabela8I21222324252627282930313233343514[[#This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35" t="str">
        <f>IF(Tabela8I21222324252627282930313233343514[[#This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36" t="str">
        <f>IF(Tabela8I21222324252627282930313233343514[[#This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37" t="str">
        <f>IF(Tabela8I21222324252627282930313233343514[[#This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38" t="str">
        <f>IF(Tabela8I21222324252627282930313233343514[[#This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39" t="str">
        <f>IF(Tabela8I21222324252627282930313233343514[[#This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40" t="str">
        <f>IF(Tabela8I21222324252627282930313233343514[[#This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41" t="str">
        <f>IF(Tabela8I21222324252627282930313233343514[[#This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42" t="str">
        <f>IF(Tabela8I21222324252627282930313233343514[[#This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43" t="str">
        <f>IF(Tabela8I21222324252627282930313233343514[[#This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44" t="str">
        <f>IF(Tabela8I21222324252627282930313233343514[[#This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45" t="str">
        <f>IF(Tabela8I21222324252627282930313233343514[[#This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IF(AND(Tabela8I21222324252627282930313233343514[[#This Row],[EXAME]]="US PERNA",Tabela8I21222324252627282930313233343514[[#This Row],[CONVÊNIO]]="PARTICULAR"),0,IF(AND(Tabela8I21222324252627282930313233343514[[#This Row],[EXAME]]="US PERNA", Tabela8I21222324252627282930313233343514[[#This Row],[CONVÊNIO]]="AMOR SAÚDE"),0,IF(AND(Tabela8I21222324252627282930313233343514[[#This Row],[EXAME]]="US TRANSVAGINAL",Tabela8I21222324252627282930313233343514[[#This Row],[CONVÊNIO]]="PARTICULAR"),'Tabela de Preços'!$C$4,IF(AND(Tabela8I21222324252627282930313233343514[[#This Row],[EXAME]]="US TRANSVAGINAL",Tabela8I21222324252627282930313233343514[[#This Row],[CONVÊNIO]]="AMOR SAÚDE"),'Tabela de Preços'!$E$4,IF(AND(Tabela8I21222324252627282930313233343514[[#This Row],[EXAME]]="US ABD TOTAL/SUPERIOR",Tabela8I21222324252627282930313233343514[[#This Row],[CONVÊNIO]]="PARTICULAR"),'Tabela de Preços'!$C$5,IF(AND(Tabela8I21222324252627282930313233343514[[#This Row],[EXAME]]="US ABD TOTAL/SUPERIOR",Tabela8I21222324252627282930313233343514[[#This Row],[CONVÊNIO]]="AMOR SAÚDE"),'Tabela de Preços'!$E$5,IF(AND(Tabela8I21222324252627282930313233343514[[#This Row],[EXAME]]="US TIREÓIDE", Tabela8I21222324252627282930313233343514[[#This Row],[CONVÊNIO]]="PARTICULAR"),'Tabela de Preços'!$C$6,IF(AND(Tabela8I21222324252627282930313233343514[[#This Row],[EXAME]]="US TIREÓIDE", Tabela8I21222324252627282930313233343514[[#This Row],[CONVÊNIO]]="AMOR SAÚDE"),'Tabela de Preços'!$E$6,IF(AND(Tabela8I21222324252627282930313233343514[[#This Row],[EXAME]]="US CERVICAL", Tabela8I21222324252627282930313233343514[[#This Row],[CONVÊNIO]]="PARTICULAR"),'Tabela de Preços'!$C$7,IF(AND(Tabela8I21222324252627282930313233343514[[#This Row],[EXAME]]="US CERVICAL",Tabela8I21222324252627282930313233343514[[#This Row],[CONVÊNIO]]="AMOR SAÚDE"),'Tabela de Preços'!$E$7,IF(AND(Tabela8I21222324252627282930313233343514[[#This Row],[EXAME]]="US PÉLVICO",Tabela8I21222324252627282930313233343514[[#This Row],[CONVÊNIO]]="PARTICULAR"),'Tabela de Preços'!$C$8,IF(AND(Tabela8I21222324252627282930313233343514[[#This Row],[EXAME]]="US PÉLVICO",Tabela8I21222324252627282930313233343514[[#This Row],[CONVÊNIO]]="AMOR SAÚDE"),'Tabela de Preços'!$E$8,IF(AND(Tabela8I21222324252627282930313233343514[[#This Row],[EXAME]]="US ABD INFERIOR",Tabela8I21222324252627282930313233343514[[#This Row],[CONVÊNIO]]="PARTICULAR"),'Tabela de Preços'!$C$9,IF(AND(Tabela8I21222324252627282930313233343514[[#This Row],[EXAME]]="US ABD INFERIOR",Tabela8I21222324252627282930313233343514[[#This Row],[CONVÊNIO]]="AMOR SAÚDE"),'Tabela de Preços'!$E$9,IF(AND(Tabela8I21222324252627282930313233343514[[#This Row],[EXAME]]="US VIAS URINÁRIAS/ RENAIS",Tabela8I21222324252627282930313233343514[[#This Row],[CONVÊNIO]]="PARTICULAR"),'Tabela de Preços'!$C$10,IF(AND(Tabela8I21222324252627282930313233343514[[#This Row],[EXAME]]="US VIAS URINÁRIAS/ RENAIS",Tabela8I21222324252627282930313233343514[[#This Row],[CONVÊNIO]]="AMOR SAÚDE"),'Tabela de Preços'!$E$10,IF(AND(Tabela8I21222324252627282930313233343514[[#This Row],[EXAME]]="US OBSTÉTRICO",Tabela8I21222324252627282930313233343514[[#This Row],[CONVÊNIO]]="PARTICULAR"),'Tabela de Preços'!$C$11,IF(AND(Tabela8I21222324252627282930313233343514[[#This Row],[EXAME]]="US OBSTÉTRICO", Tabela8I21222324252627282930313233343514[[#This Row],[CONVÊNIO]]="AMOR SAÚDE"),'Tabela de Preços'!$E$11,IF(AND(Tabela8I21222324252627282930313233343514[[#This Row],[EXAME]]="US MORFOLÓGICO",Tabela8I21222324252627282930313233343514[[#This Row],[CONVÊNIO]]="PARTICULAR"),'Tabela de Preços'!$C$12,IF(AND(Tabela8I21222324252627282930313233343514[[#This Row],[EXAME]]="US MORFOLÓGICO",Tabela8I21222324252627282930313233343514[[#This Row],[CONVÊNIO]]="AMOR SAÚDE"),'Tabela de Preços'!$E$12,IF(AND(Tabela8I21222324252627282930313233343514[[#This Row],[EXAME]]="US TRANSVAGINAL NUCAL",Tabela8I21222324252627282930313233343514[[#This Row],[CONVÊNIO]]="PARTICULAR"),'Tabela de Preços'!$C$13,IF(AND(Tabela8I21222324252627282930313233343514[[#This Row],[EXAME]]="US TRANSVAGINAL NUCAL",Tabela8I21222324252627282930313233343514[[#This Row],[CONVÊNIO]]="AMOR SAÚDE"),'Tabela de Preços'!$E$13,IF(AND(Tabela8I21222324252627282930313233343514[[#This Row],[EXAME]]="US PARTES MOLES",Tabela8I21222324252627282930313233343514[[#This Row],[CONVÊNIO]]="PARTICULAR"),'Tabela de Preços'!$C$14,IF(AND(Tabela8I21222324252627282930313233343514[[#This Row],[EXAME]]="US PARTES MOLES",Tabela8I21222324252627282930313233343514[[#This Row],[CONVÊNIO]]="AMOR SAÚDE"),'Tabela de Preços'!$E$14,IF(AND(Tabela8I21222324252627282930313233343514[[#This Row],[EXAME]]="US BOLSA ESCROTAL",Tabela8I21222324252627282930313233343514[[#This Row],[CONVÊNIO]]="PARTICULAR"),'Tabela de Preços'!$C$15,IF(AND(Tabela8I21222324252627282930313233343514[[#This Row],[EXAME]]="US BOLSA ESCROTAL",Tabela8I21222324252627282930313233343514[[#This Row],[CONVÊNIO]]="AMOR SAÚDE"),'Tabela de Preços'!$E$15,IF(AND(Tabela8I21222324252627282930313233343514[[#This Row],[EXAME]]="US PRÓSTATA",Tabela8I21222324252627282930313233343514[[#This Row],[CONVÊNIO]]="PARTICULAR"),'Tabela de Preços'!$C$16,IF(AND(Tabela8I21222324252627282930313233343514[[#This Row],[EXAME]]="US PRÓSTATA",Tabela8I21222324252627282930313233343514[[#This Row],[CONVÊNIO]]="AMOR SAÚDE"),'Tabela de Preços'!$E$16,IF(AND(Tabela8I21222324252627282930313233343514[[#This Row],[EXAME]]="US FONTANELA",Tabela8I21222324252627282930313233343514[[#This Row],[CONVÊNIO]]="PARTICULAR"),'Tabela de Preços'!$C$17,IF(AND(Tabela8I21222324252627282930313233343514[[#This Row],[EXAME]]="US FONTANELA",Tabela8I21222324252627282930313233343514[[#This Row],[CONVÊNIO]]="AMOR SAÚDE"),'Tabela de Preços'!$E$17,IF(AND(Tabela8I21222324252627282930313233343514[[#This Row],[EXAME]]="US INGUINAL (CADA LADO)",Tabela8I21222324252627282930313233343514[[#This Row],[CONVÊNIO]]="PARTICULAR"),'Tabela de Preços'!$C$18,IF(AND(Tabela8I21222324252627282930313233343514[[#This Row],[EXAME]]="US INGUINAL (CADA LADO)",Tabela8I21222324252627282930313233343514[[#This Row],[CONVÊNIO]]="AMOR SAÚDE"),'Tabela de Preços'!$E$18,IF(AND(Tabela8I21222324252627282930313233343514[[#This Row],[EXAME]]="US MORFOLÓGICO GEMELAR",Tabela8I21222324252627282930313233343514[[#This Row],[CONVÊNIO]]="PARTICULAR"),0,IF(AND(Tabela8I21222324252627282930313233343514[[#This Row],[EXAME]]="US MORFOLÓGICO",Tabela8I21222324252627282930313233343514[[#This Row],[CONVÊNIO]]="AMOR SAÚDE"),0,IF(AND(Tabela8I21222324252627282930313233343514[[#This Row],[EXAME]]="US TÓRAX",Tabela8I21222324252627282930313233343514[[#This Row],[CONVÊNIO]]="PARTICULAR"),'Tabela de Preços'!$C$20,IF(AND(Tabela8I21222324252627282930313233343514[[#This Row],[EXAME]]="US TÓRAX",Tabela8I21222324252627282930313233343514[[#This Row],[CONVÊNIO]]="AMOR SAÚDE"),'Tabela de Preços'!$E$20,""))))))))))))))))))))))))))))))))))))</f>
        <v/>
      </c>
      <c r="I46" t="str">
        <f>IF(Tabela8I21222324252627282930313233343514[[#This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SUBTOTAL(103,Tabela8I21222324252627282930313233343514[NOME])</f>
        <v>0</v>
      </c>
    </row>
  </sheetData>
  <sheetProtection sheet="1" sort="0" autoFilter="0"/>
  <conditionalFormatting sqref="K6:L46">
    <cfRule type="containsText" dxfId="47" priority="1" operator="containsText" text="Não confirmado">
      <formula>NOT(ISERROR(SEARCH("Não confirmado",K6)))</formula>
    </cfRule>
    <cfRule type="containsText" dxfId="4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L6:L46" xr:uid="{F3DCD9F1-2198-44B1-8B8B-9D9A143D1644}">
      <formula1>"Sim, Não"</formula1>
    </dataValidation>
    <dataValidation type="list" allowBlank="1" showInputMessage="1" showErrorMessage="1" sqref="F6:F46" xr:uid="{8B356186-6A13-441E-98BD-CA36F9D16053}">
      <formula1>"UNIMED, PARTICULAR, FUSEX, AMOR SAÚDE, SUS, CORTESIA"</formula1>
    </dataValidation>
    <dataValidation type="list" allowBlank="1" showInputMessage="1" showErrorMessage="1" sqref="M6:M44" xr:uid="{AE765239-8914-41FC-99EB-068C91397B71}">
      <formula1>"Sim"</formula1>
    </dataValidation>
    <dataValidation type="list" allowBlank="1" showInputMessage="1" showErrorMessage="1" sqref="K6:K46" xr:uid="{99F3A20A-4A7E-4BB4-B1B8-672C671A18DC}">
      <formula1>"Confirmado, Não confirmado"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0DE72B8-399A-4208-8FAB-200904800BBA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78C1E944-1E5C-48A8-A1ED-2D3E2F88B962}">
          <x14:formula1>
            <xm:f>'Tabela de Preços'!$B$3:$B$20</xm:f>
          </x14:formula1>
          <xm:sqref>E6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53857-2A03-4B16-AFB8-4C97E1561FDF}">
  <dimension ref="A1:AD47"/>
  <sheetViews>
    <sheetView showGridLines="0" showRowColHeaders="0" zoomScale="80" zoomScaleNormal="80" workbookViewId="0">
      <pane xSplit="2" ySplit="5" topLeftCell="C6" activePane="bottomRight" state="frozen"/>
      <selection pane="bottomRight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57</v>
      </c>
      <c r="E2" s="43">
        <v>30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45015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6" t="str">
        <f>IF(Tabela8I2122232425262728293031323334351437[[#This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7" t="str">
        <f>IF(Tabela8I2122232425262728293031323334351437[[#This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8" t="str">
        <f>IF(Tabela8I2122232425262728293031323334351437[[#This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9" t="str">
        <f>IF(Tabela8I2122232425262728293031323334351437[[#This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10" t="str">
        <f>IF(Tabela8I2122232425262728293031323334351437[[#This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11" t="str">
        <f>IF(Tabela8I2122232425262728293031323334351437[[#This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12" t="str">
        <f>IF(Tabela8I2122232425262728293031323334351437[[#This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13" t="str">
        <f>IF(Tabela8I2122232425262728293031323334351437[[#This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14" t="str">
        <f>IF(Tabela8I2122232425262728293031323334351437[[#This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15" t="str">
        <f>IF(Tabela8I2122232425262728293031323334351437[[#This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16" t="str">
        <f>IF(Tabela8I2122232425262728293031323334351437[[#This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17" t="str">
        <f>IF(Tabela8I2122232425262728293031323334351437[[#This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18" t="str">
        <f>IF(Tabela8I2122232425262728293031323334351437[[#This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19" t="str">
        <f>IF(Tabela8I2122232425262728293031323334351437[[#This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20" t="str">
        <f>IF(Tabela8I2122232425262728293031323334351437[[#This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21" t="str">
        <f>IF(Tabela8I2122232425262728293031323334351437[[#This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22" t="str">
        <f>IF(Tabela8I2122232425262728293031323334351437[[#This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23" t="str">
        <f>IF(Tabela8I2122232425262728293031323334351437[[#This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24" t="str">
        <f>IF(Tabela8I2122232425262728293031323334351437[[#This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25" t="str">
        <f>IF(Tabela8I2122232425262728293031323334351437[[#This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26" t="str">
        <f>IF(Tabela8I2122232425262728293031323334351437[[#This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27" t="str">
        <f>IF(Tabela8I2122232425262728293031323334351437[[#This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28" t="str">
        <f>IF(Tabela8I2122232425262728293031323334351437[[#This Row],[EXAME]]&lt;&gt;"","Dra. Ilca","")</f>
        <v/>
      </c>
      <c r="J28" s="27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29" t="str">
        <f>IF(Tabela8I2122232425262728293031323334351437[[#This Row],[EXAME]]&lt;&gt;"","Dra. Ilca","")</f>
        <v/>
      </c>
      <c r="J29" s="27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30" t="str">
        <f>IF(Tabela8I2122232425262728293031323334351437[[#This Row],[EXAME]]&lt;&gt;"","Dra. Ilca","")</f>
        <v/>
      </c>
      <c r="J30" s="27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31" t="str">
        <f>IF(Tabela8I2122232425262728293031323334351437[[#This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32" t="str">
        <f>IF(Tabela8I2122232425262728293031323334351437[[#This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33" t="str">
        <f>IF(Tabela8I2122232425262728293031323334351437[[#This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34" t="str">
        <f>IF(Tabela8I2122232425262728293031323334351437[[#This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35" t="str">
        <f>IF(Tabela8I2122232425262728293031323334351437[[#This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36" t="str">
        <f>IF(Tabela8I2122232425262728293031323334351437[[#This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37" t="str">
        <f>IF(Tabela8I2122232425262728293031323334351437[[#This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38" t="str">
        <f>IF(Tabela8I2122232425262728293031323334351437[[#This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39" t="str">
        <f>IF(Tabela8I2122232425262728293031323334351437[[#This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40" t="str">
        <f>IF(Tabela8I2122232425262728293031323334351437[[#This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41" t="str">
        <f>IF(Tabela8I2122232425262728293031323334351437[[#This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42" t="str">
        <f>IF(Tabela8I2122232425262728293031323334351437[[#This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43" t="str">
        <f>IF(Tabela8I2122232425262728293031323334351437[[#This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44" t="str">
        <f>IF(Tabela8I2122232425262728293031323334351437[[#This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45" t="str">
        <f>IF(Tabela8I2122232425262728293031323334351437[[#This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IF(AND(Tabela8I2122232425262728293031323334351437[[#This Row],[EXAME]]="US PERNA",Tabela8I2122232425262728293031323334351437[[#This Row],[CONVÊNIO]]="PARTICULAR"),0,IF(AND(Tabela8I2122232425262728293031323334351437[[#This Row],[EXAME]]="US PERNA", Tabela8I2122232425262728293031323334351437[[#This Row],[CONVÊNIO]]="AMOR SAÚDE"),0,IF(AND(Tabela8I2122232425262728293031323334351437[[#This Row],[EXAME]]="US TRANSVAGINAL",Tabela8I2122232425262728293031323334351437[[#This Row],[CONVÊNIO]]="PARTICULAR"),'Tabela de Preços'!$C$4,IF(AND(Tabela8I2122232425262728293031323334351437[[#This Row],[EXAME]]="US TRANSVAGINAL",Tabela8I2122232425262728293031323334351437[[#This Row],[CONVÊNIO]]="AMOR SAÚDE"),'Tabela de Preços'!$E$4,IF(AND(Tabela8I2122232425262728293031323334351437[[#This Row],[EXAME]]="US ABD TOTAL/SUPERIOR",Tabela8I2122232425262728293031323334351437[[#This Row],[CONVÊNIO]]="PARTICULAR"),'Tabela de Preços'!$C$5,IF(AND(Tabela8I2122232425262728293031323334351437[[#This Row],[EXAME]]="US ABD TOTAL/SUPERIOR",Tabela8I2122232425262728293031323334351437[[#This Row],[CONVÊNIO]]="AMOR SAÚDE"),'Tabela de Preços'!$E$5,IF(AND(Tabela8I2122232425262728293031323334351437[[#This Row],[EXAME]]="US TIREÓIDE", Tabela8I2122232425262728293031323334351437[[#This Row],[CONVÊNIO]]="PARTICULAR"),'Tabela de Preços'!$C$6,IF(AND(Tabela8I2122232425262728293031323334351437[[#This Row],[EXAME]]="US TIREÓIDE", Tabela8I2122232425262728293031323334351437[[#This Row],[CONVÊNIO]]="AMOR SAÚDE"),'Tabela de Preços'!$E$6,IF(AND(Tabela8I2122232425262728293031323334351437[[#This Row],[EXAME]]="US CERVICAL", Tabela8I2122232425262728293031323334351437[[#This Row],[CONVÊNIO]]="PARTICULAR"),'Tabela de Preços'!$C$7,IF(AND(Tabela8I2122232425262728293031323334351437[[#This Row],[EXAME]]="US CERVICAL",Tabela8I2122232425262728293031323334351437[[#This Row],[CONVÊNIO]]="AMOR SAÚDE"),'Tabela de Preços'!$E$7,IF(AND(Tabela8I2122232425262728293031323334351437[[#This Row],[EXAME]]="US PÉLVICO",Tabela8I2122232425262728293031323334351437[[#This Row],[CONVÊNIO]]="PARTICULAR"),'Tabela de Preços'!$C$8,IF(AND(Tabela8I2122232425262728293031323334351437[[#This Row],[EXAME]]="US PÉLVICO",Tabela8I2122232425262728293031323334351437[[#This Row],[CONVÊNIO]]="AMOR SAÚDE"),'Tabela de Preços'!$E$8,IF(AND(Tabela8I2122232425262728293031323334351437[[#This Row],[EXAME]]="US ABD INFERIOR",Tabela8I2122232425262728293031323334351437[[#This Row],[CONVÊNIO]]="PARTICULAR"),'Tabela de Preços'!$C$9,IF(AND(Tabela8I2122232425262728293031323334351437[[#This Row],[EXAME]]="US ABD INFERIOR",Tabela8I2122232425262728293031323334351437[[#This Row],[CONVÊNIO]]="AMOR SAÚDE"),'Tabela de Preços'!$E$9,IF(AND(Tabela8I2122232425262728293031323334351437[[#This Row],[EXAME]]="US VIAS URINÁRIAS/ RENAIS",Tabela8I2122232425262728293031323334351437[[#This Row],[CONVÊNIO]]="PARTICULAR"),'Tabela de Preços'!$C$10,IF(AND(Tabela8I2122232425262728293031323334351437[[#This Row],[EXAME]]="US VIAS URINÁRIAS/ RENAIS",Tabela8I2122232425262728293031323334351437[[#This Row],[CONVÊNIO]]="AMOR SAÚDE"),'Tabela de Preços'!$E$10,IF(AND(Tabela8I2122232425262728293031323334351437[[#This Row],[EXAME]]="US OBSTÉTRICO",Tabela8I2122232425262728293031323334351437[[#This Row],[CONVÊNIO]]="PARTICULAR"),'Tabela de Preços'!$C$11,IF(AND(Tabela8I2122232425262728293031323334351437[[#This Row],[EXAME]]="US OBSTÉTRICO", Tabela8I2122232425262728293031323334351437[[#This Row],[CONVÊNIO]]="AMOR SAÚDE"),'Tabela de Preços'!$E$11,IF(AND(Tabela8I2122232425262728293031323334351437[[#This Row],[EXAME]]="US MORFOLÓGICO",Tabela8I2122232425262728293031323334351437[[#This Row],[CONVÊNIO]]="PARTICULAR"),'Tabela de Preços'!$C$12,IF(AND(Tabela8I2122232425262728293031323334351437[[#This Row],[EXAME]]="US MORFOLÓGICO",Tabela8I2122232425262728293031323334351437[[#This Row],[CONVÊNIO]]="AMOR SAÚDE"),'Tabela de Preços'!$E$12,IF(AND(Tabela8I2122232425262728293031323334351437[[#This Row],[EXAME]]="US TRANSVAGINAL NUCAL",Tabela8I2122232425262728293031323334351437[[#This Row],[CONVÊNIO]]="PARTICULAR"),'Tabela de Preços'!$C$13,IF(AND(Tabela8I2122232425262728293031323334351437[[#This Row],[EXAME]]="US TRANSVAGINAL NUCAL",Tabela8I2122232425262728293031323334351437[[#This Row],[CONVÊNIO]]="AMOR SAÚDE"),'Tabela de Preços'!$E$13,IF(AND(Tabela8I2122232425262728293031323334351437[[#This Row],[EXAME]]="US PARTES MOLES",Tabela8I2122232425262728293031323334351437[[#This Row],[CONVÊNIO]]="PARTICULAR"),'Tabela de Preços'!$C$14,IF(AND(Tabela8I2122232425262728293031323334351437[[#This Row],[EXAME]]="US PARTES MOLES",Tabela8I2122232425262728293031323334351437[[#This Row],[CONVÊNIO]]="AMOR SAÚDE"),'Tabela de Preços'!$E$14,IF(AND(Tabela8I2122232425262728293031323334351437[[#This Row],[EXAME]]="US BOLSA ESCROTAL",Tabela8I2122232425262728293031323334351437[[#This Row],[CONVÊNIO]]="PARTICULAR"),'Tabela de Preços'!$C$15,IF(AND(Tabela8I2122232425262728293031323334351437[[#This Row],[EXAME]]="US BOLSA ESCROTAL",Tabela8I2122232425262728293031323334351437[[#This Row],[CONVÊNIO]]="AMOR SAÚDE"),'Tabela de Preços'!$E$15,IF(AND(Tabela8I2122232425262728293031323334351437[[#This Row],[EXAME]]="US PRÓSTATA",Tabela8I2122232425262728293031323334351437[[#This Row],[CONVÊNIO]]="PARTICULAR"),'Tabela de Preços'!$C$16,IF(AND(Tabela8I2122232425262728293031323334351437[[#This Row],[EXAME]]="US PRÓSTATA",Tabela8I2122232425262728293031323334351437[[#This Row],[CONVÊNIO]]="AMOR SAÚDE"),'Tabela de Preços'!$E$16,IF(AND(Tabela8I2122232425262728293031323334351437[[#This Row],[EXAME]]="US FONTANELA",Tabela8I2122232425262728293031323334351437[[#This Row],[CONVÊNIO]]="PARTICULAR"),'Tabela de Preços'!$C$17,IF(AND(Tabela8I2122232425262728293031323334351437[[#This Row],[EXAME]]="US FONTANELA",Tabela8I2122232425262728293031323334351437[[#This Row],[CONVÊNIO]]="AMOR SAÚDE"),'Tabela de Preços'!$E$17,IF(AND(Tabela8I2122232425262728293031323334351437[[#This Row],[EXAME]]="US INGUINAL (CADA LADO)",Tabela8I2122232425262728293031323334351437[[#This Row],[CONVÊNIO]]="PARTICULAR"),'Tabela de Preços'!$C$18,IF(AND(Tabela8I2122232425262728293031323334351437[[#This Row],[EXAME]]="US INGUINAL (CADA LADO)",Tabela8I2122232425262728293031323334351437[[#This Row],[CONVÊNIO]]="AMOR SAÚDE"),'Tabela de Preços'!$E$18,IF(AND(Tabela8I2122232425262728293031323334351437[[#This Row],[EXAME]]="US MORFOLÓGICO GEMELAR",Tabela8I2122232425262728293031323334351437[[#This Row],[CONVÊNIO]]="PARTICULAR"),0,IF(AND(Tabela8I2122232425262728293031323334351437[[#This Row],[EXAME]]="US MORFOLÓGICO",Tabela8I2122232425262728293031323334351437[[#This Row],[CONVÊNIO]]="AMOR SAÚDE"),0,IF(AND(Tabela8I2122232425262728293031323334351437[[#This Row],[EXAME]]="US TÓRAX",Tabela8I2122232425262728293031323334351437[[#This Row],[CONVÊNIO]]="PARTICULAR"),'Tabela de Preços'!$C$20,IF(AND(Tabela8I2122232425262728293031323334351437[[#This Row],[EXAME]]="US TÓRAX",Tabela8I2122232425262728293031323334351437[[#This Row],[CONVÊNIO]]="AMOR SAÚDE"),'Tabela de Preços'!$E$20,""))))))))))))))))))))))))))))))))))))</f>
        <v/>
      </c>
      <c r="I46" t="str">
        <f>IF(Tabela8I2122232425262728293031323334351437[[#This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SUBTOTAL(103,Tabela8I2122232425262728293031323334351437[NOME])</f>
        <v>0</v>
      </c>
    </row>
  </sheetData>
  <sheetProtection sheet="1" sort="0" autoFilter="0"/>
  <conditionalFormatting sqref="K6:L46">
    <cfRule type="containsText" dxfId="32" priority="1" operator="containsText" text="Não confirmado">
      <formula>NOT(ISERROR(SEARCH("Não confirmado",K6)))</formula>
    </cfRule>
    <cfRule type="containsText" dxfId="3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 xr:uid="{2E651852-6463-479C-AFEE-07E2D59ADC61}">
      <formula1>"Confirmado, Não confirmado"</formula1>
    </dataValidation>
    <dataValidation type="list" allowBlank="1" showInputMessage="1" showErrorMessage="1" sqref="M6:M44" xr:uid="{D20CE670-2451-405B-A46E-D9731664774B}">
      <formula1>"Sim"</formula1>
    </dataValidation>
    <dataValidation type="list" allowBlank="1" showInputMessage="1" showErrorMessage="1" sqref="F6:F46" xr:uid="{E2ECC585-0A62-4800-9F78-E65B64CBE1A1}">
      <formula1>"UNIMED, PARTICULAR, FUSEX, AMOR SAÚDE, SUS, CORTESIA"</formula1>
    </dataValidation>
    <dataValidation type="list" allowBlank="1" showInputMessage="1" showErrorMessage="1" sqref="L6:L46" xr:uid="{A9733916-0B9F-4107-BBF5-061EDDF0F9FB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BE9D87-A357-4F08-8F93-DB3AACFE8C7F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17F59043-0D63-4773-A9A4-6D600E5F4299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3CA5-DC1C-4C6B-B5ED-3444399F1510}">
  <dimension ref="A1:AD47"/>
  <sheetViews>
    <sheetView showGridLines="0" showRowColHeaders="0" zoomScale="80" zoomScaleNormal="80" workbookViewId="0">
      <pane xSplit="2" ySplit="5" topLeftCell="C6" activePane="bottomRight" state="frozen"/>
      <selection pane="bottomRight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57</v>
      </c>
      <c r="E2" s="43">
        <v>31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45016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6" t="str">
        <f>IF(Tabela8I212223242526272829303132333435143743[[#This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7" t="str">
        <f>IF(Tabela8I212223242526272829303132333435143743[[#This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8" t="str">
        <f>IF(Tabela8I212223242526272829303132333435143743[[#This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9" t="str">
        <f>IF(Tabela8I212223242526272829303132333435143743[[#This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10" t="str">
        <f>IF(Tabela8I212223242526272829303132333435143743[[#This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11" t="str">
        <f>IF(Tabela8I212223242526272829303132333435143743[[#This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12" t="str">
        <f>IF(Tabela8I212223242526272829303132333435143743[[#This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13" t="str">
        <f>IF(Tabela8I212223242526272829303132333435143743[[#This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14" t="str">
        <f>IF(Tabela8I212223242526272829303132333435143743[[#This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15" t="str">
        <f>IF(Tabela8I212223242526272829303132333435143743[[#This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16" t="str">
        <f>IF(Tabela8I212223242526272829303132333435143743[[#This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17" t="str">
        <f>IF(Tabela8I212223242526272829303132333435143743[[#This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18" t="str">
        <f>IF(Tabela8I212223242526272829303132333435143743[[#This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19" t="str">
        <f>IF(Tabela8I212223242526272829303132333435143743[[#This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20" t="str">
        <f>IF(Tabela8I212223242526272829303132333435143743[[#This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21" t="str">
        <f>IF(Tabela8I212223242526272829303132333435143743[[#This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22" t="str">
        <f>IF(Tabela8I212223242526272829303132333435143743[[#This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23" t="str">
        <f>IF(Tabela8I212223242526272829303132333435143743[[#This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24" t="str">
        <f>IF(Tabela8I212223242526272829303132333435143743[[#This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25" t="str">
        <f>IF(Tabela8I212223242526272829303132333435143743[[#This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26" t="str">
        <f>IF(Tabela8I212223242526272829303132333435143743[[#This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27" t="str">
        <f>IF(Tabela8I212223242526272829303132333435143743[[#This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28" t="str">
        <f>IF(Tabela8I212223242526272829303132333435143743[[#This Row],[EXAME]]&lt;&gt;"","Dra. Ilca","")</f>
        <v/>
      </c>
      <c r="J28" s="27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29" t="str">
        <f>IF(Tabela8I212223242526272829303132333435143743[[#This Row],[EXAME]]&lt;&gt;"","Dra. Ilca","")</f>
        <v/>
      </c>
      <c r="J29" s="27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30" t="str">
        <f>IF(Tabela8I212223242526272829303132333435143743[[#This Row],[EXAME]]&lt;&gt;"","Dra. Ilca","")</f>
        <v/>
      </c>
      <c r="J30" s="27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31" t="str">
        <f>IF(Tabela8I212223242526272829303132333435143743[[#This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32" t="str">
        <f>IF(Tabela8I212223242526272829303132333435143743[[#This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33" t="str">
        <f>IF(Tabela8I212223242526272829303132333435143743[[#This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34" t="str">
        <f>IF(Tabela8I212223242526272829303132333435143743[[#This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35" t="str">
        <f>IF(Tabela8I212223242526272829303132333435143743[[#This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36" t="str">
        <f>IF(Tabela8I212223242526272829303132333435143743[[#This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37" t="str">
        <f>IF(Tabela8I212223242526272829303132333435143743[[#This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38" t="str">
        <f>IF(Tabela8I212223242526272829303132333435143743[[#This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39" t="str">
        <f>IF(Tabela8I212223242526272829303132333435143743[[#This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40" t="str">
        <f>IF(Tabela8I212223242526272829303132333435143743[[#This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41" t="str">
        <f>IF(Tabela8I212223242526272829303132333435143743[[#This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42" t="str">
        <f>IF(Tabela8I212223242526272829303132333435143743[[#This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43" t="str">
        <f>IF(Tabela8I212223242526272829303132333435143743[[#This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44" t="str">
        <f>IF(Tabela8I212223242526272829303132333435143743[[#This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45" t="str">
        <f>IF(Tabela8I212223242526272829303132333435143743[[#This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IF(AND(Tabela8I212223242526272829303132333435143743[[#This Row],[EXAME]]="US PERNA",Tabela8I212223242526272829303132333435143743[[#This Row],[CONVÊNIO]]="PARTICULAR"),0,IF(AND(Tabela8I212223242526272829303132333435143743[[#This Row],[EXAME]]="US PERNA", Tabela8I212223242526272829303132333435143743[[#This Row],[CONVÊNIO]]="AMOR SAÚDE"),0,IF(AND(Tabela8I212223242526272829303132333435143743[[#This Row],[EXAME]]="US TRANSVAGINAL",Tabela8I212223242526272829303132333435143743[[#This Row],[CONVÊNIO]]="PARTICULAR"),'Tabela de Preços'!$C$4,IF(AND(Tabela8I212223242526272829303132333435143743[[#This Row],[EXAME]]="US TRANSVAGINAL",Tabela8I212223242526272829303132333435143743[[#This Row],[CONVÊNIO]]="AMOR SAÚDE"),'Tabela de Preços'!$E$4,IF(AND(Tabela8I212223242526272829303132333435143743[[#This Row],[EXAME]]="US ABD TOTAL/SUPERIOR",Tabela8I212223242526272829303132333435143743[[#This Row],[CONVÊNIO]]="PARTICULAR"),'Tabela de Preços'!$C$5,IF(AND(Tabela8I212223242526272829303132333435143743[[#This Row],[EXAME]]="US ABD TOTAL/SUPERIOR",Tabela8I212223242526272829303132333435143743[[#This Row],[CONVÊNIO]]="AMOR SAÚDE"),'Tabela de Preços'!$E$5,IF(AND(Tabela8I212223242526272829303132333435143743[[#This Row],[EXAME]]="US TIREÓIDE", Tabela8I212223242526272829303132333435143743[[#This Row],[CONVÊNIO]]="PARTICULAR"),'Tabela de Preços'!$C$6,IF(AND(Tabela8I212223242526272829303132333435143743[[#This Row],[EXAME]]="US TIREÓIDE", Tabela8I212223242526272829303132333435143743[[#This Row],[CONVÊNIO]]="AMOR SAÚDE"),'Tabela de Preços'!$E$6,IF(AND(Tabela8I212223242526272829303132333435143743[[#This Row],[EXAME]]="US CERVICAL", Tabela8I212223242526272829303132333435143743[[#This Row],[CONVÊNIO]]="PARTICULAR"),'Tabela de Preços'!$C$7,IF(AND(Tabela8I212223242526272829303132333435143743[[#This Row],[EXAME]]="US CERVICAL",Tabela8I212223242526272829303132333435143743[[#This Row],[CONVÊNIO]]="AMOR SAÚDE"),'Tabela de Preços'!$E$7,IF(AND(Tabela8I212223242526272829303132333435143743[[#This Row],[EXAME]]="US PÉLVICO",Tabela8I212223242526272829303132333435143743[[#This Row],[CONVÊNIO]]="PARTICULAR"),'Tabela de Preços'!$C$8,IF(AND(Tabela8I212223242526272829303132333435143743[[#This Row],[EXAME]]="US PÉLVICO",Tabela8I212223242526272829303132333435143743[[#This Row],[CONVÊNIO]]="AMOR SAÚDE"),'Tabela de Preços'!$E$8,IF(AND(Tabela8I212223242526272829303132333435143743[[#This Row],[EXAME]]="US ABD INFERIOR",Tabela8I212223242526272829303132333435143743[[#This Row],[CONVÊNIO]]="PARTICULAR"),'Tabela de Preços'!$C$9,IF(AND(Tabela8I212223242526272829303132333435143743[[#This Row],[EXAME]]="US ABD INFERIOR",Tabela8I212223242526272829303132333435143743[[#This Row],[CONVÊNIO]]="AMOR SAÚDE"),'Tabela de Preços'!$E$9,IF(AND(Tabela8I212223242526272829303132333435143743[[#This Row],[EXAME]]="US VIAS URINÁRIAS/ RENAIS",Tabela8I212223242526272829303132333435143743[[#This Row],[CONVÊNIO]]="PARTICULAR"),'Tabela de Preços'!$C$10,IF(AND(Tabela8I212223242526272829303132333435143743[[#This Row],[EXAME]]="US VIAS URINÁRIAS/ RENAIS",Tabela8I212223242526272829303132333435143743[[#This Row],[CONVÊNIO]]="AMOR SAÚDE"),'Tabela de Preços'!$E$10,IF(AND(Tabela8I212223242526272829303132333435143743[[#This Row],[EXAME]]="US OBSTÉTRICO",Tabela8I212223242526272829303132333435143743[[#This Row],[CONVÊNIO]]="PARTICULAR"),'Tabela de Preços'!$C$11,IF(AND(Tabela8I212223242526272829303132333435143743[[#This Row],[EXAME]]="US OBSTÉTRICO", Tabela8I212223242526272829303132333435143743[[#This Row],[CONVÊNIO]]="AMOR SAÚDE"),'Tabela de Preços'!$E$11,IF(AND(Tabela8I212223242526272829303132333435143743[[#This Row],[EXAME]]="US MORFOLÓGICO",Tabela8I212223242526272829303132333435143743[[#This Row],[CONVÊNIO]]="PARTICULAR"),'Tabela de Preços'!$C$12,IF(AND(Tabela8I212223242526272829303132333435143743[[#This Row],[EXAME]]="US MORFOLÓGICO",Tabela8I212223242526272829303132333435143743[[#This Row],[CONVÊNIO]]="AMOR SAÚDE"),'Tabela de Preços'!$E$12,IF(AND(Tabela8I212223242526272829303132333435143743[[#This Row],[EXAME]]="US TRANSVAGINAL NUCAL",Tabela8I212223242526272829303132333435143743[[#This Row],[CONVÊNIO]]="PARTICULAR"),'Tabela de Preços'!$C$13,IF(AND(Tabela8I212223242526272829303132333435143743[[#This Row],[EXAME]]="US TRANSVAGINAL NUCAL",Tabela8I212223242526272829303132333435143743[[#This Row],[CONVÊNIO]]="AMOR SAÚDE"),'Tabela de Preços'!$E$13,IF(AND(Tabela8I212223242526272829303132333435143743[[#This Row],[EXAME]]="US PARTES MOLES",Tabela8I212223242526272829303132333435143743[[#This Row],[CONVÊNIO]]="PARTICULAR"),'Tabela de Preços'!$C$14,IF(AND(Tabela8I212223242526272829303132333435143743[[#This Row],[EXAME]]="US PARTES MOLES",Tabela8I212223242526272829303132333435143743[[#This Row],[CONVÊNIO]]="AMOR SAÚDE"),'Tabela de Preços'!$E$14,IF(AND(Tabela8I212223242526272829303132333435143743[[#This Row],[EXAME]]="US BOLSA ESCROTAL",Tabela8I212223242526272829303132333435143743[[#This Row],[CONVÊNIO]]="PARTICULAR"),'Tabela de Preços'!$C$15,IF(AND(Tabela8I212223242526272829303132333435143743[[#This Row],[EXAME]]="US BOLSA ESCROTAL",Tabela8I212223242526272829303132333435143743[[#This Row],[CONVÊNIO]]="AMOR SAÚDE"),'Tabela de Preços'!$E$15,IF(AND(Tabela8I212223242526272829303132333435143743[[#This Row],[EXAME]]="US PRÓSTATA",Tabela8I212223242526272829303132333435143743[[#This Row],[CONVÊNIO]]="PARTICULAR"),'Tabela de Preços'!$C$16,IF(AND(Tabela8I212223242526272829303132333435143743[[#This Row],[EXAME]]="US PRÓSTATA",Tabela8I212223242526272829303132333435143743[[#This Row],[CONVÊNIO]]="AMOR SAÚDE"),'Tabela de Preços'!$E$16,IF(AND(Tabela8I212223242526272829303132333435143743[[#This Row],[EXAME]]="US FONTANELA",Tabela8I212223242526272829303132333435143743[[#This Row],[CONVÊNIO]]="PARTICULAR"),'Tabela de Preços'!$C$17,IF(AND(Tabela8I212223242526272829303132333435143743[[#This Row],[EXAME]]="US FONTANELA",Tabela8I212223242526272829303132333435143743[[#This Row],[CONVÊNIO]]="AMOR SAÚDE"),'Tabela de Preços'!$E$17,IF(AND(Tabela8I212223242526272829303132333435143743[[#This Row],[EXAME]]="US INGUINAL (CADA LADO)",Tabela8I212223242526272829303132333435143743[[#This Row],[CONVÊNIO]]="PARTICULAR"),'Tabela de Preços'!$C$18,IF(AND(Tabela8I212223242526272829303132333435143743[[#This Row],[EXAME]]="US INGUINAL (CADA LADO)",Tabela8I212223242526272829303132333435143743[[#This Row],[CONVÊNIO]]="AMOR SAÚDE"),'Tabela de Preços'!$E$18,IF(AND(Tabela8I212223242526272829303132333435143743[[#This Row],[EXAME]]="US MORFOLÓGICO GEMELAR",Tabela8I212223242526272829303132333435143743[[#This Row],[CONVÊNIO]]="PARTICULAR"),0,IF(AND(Tabela8I212223242526272829303132333435143743[[#This Row],[EXAME]]="US MORFOLÓGICO",Tabela8I212223242526272829303132333435143743[[#This Row],[CONVÊNIO]]="AMOR SAÚDE"),0,IF(AND(Tabela8I212223242526272829303132333435143743[[#This Row],[EXAME]]="US TÓRAX",Tabela8I212223242526272829303132333435143743[[#This Row],[CONVÊNIO]]="PARTICULAR"),'Tabela de Preços'!$C$20,IF(AND(Tabela8I212223242526272829303132333435143743[[#This Row],[EXAME]]="US TÓRAX",Tabela8I212223242526272829303132333435143743[[#This Row],[CONVÊNIO]]="AMOR SAÚDE"),'Tabela de Preços'!$E$20,""))))))))))))))))))))))))))))))))))))</f>
        <v/>
      </c>
      <c r="I46" t="str">
        <f>IF(Tabela8I212223242526272829303132333435143743[[#This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SUBTOTAL(103,Tabela8I212223242526272829303132333435143743[NOME])</f>
        <v>0</v>
      </c>
    </row>
  </sheetData>
  <sheetProtection sheet="1" sort="0" autoFilter="0"/>
  <conditionalFormatting sqref="K6:L46">
    <cfRule type="containsText" dxfId="17" priority="1" operator="containsText" text="Não confirmado">
      <formula>NOT(ISERROR(SEARCH("Não confirmado",K6)))</formula>
    </cfRule>
    <cfRule type="containsText" dxfId="1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L6:L46" xr:uid="{2AC2C0F4-615F-463A-9394-AA46A152E8E4}">
      <formula1>"Sim, Não"</formula1>
    </dataValidation>
    <dataValidation type="list" allowBlank="1" showInputMessage="1" showErrorMessage="1" sqref="F6:F46" xr:uid="{192E6A7C-2753-497B-8623-F84ACDB63DE8}">
      <formula1>"UNIMED, PARTICULAR, FUSEX, AMOR SAÚDE, SUS, CORTESIA"</formula1>
    </dataValidation>
    <dataValidation type="list" allowBlank="1" showInputMessage="1" showErrorMessage="1" sqref="M6:M44" xr:uid="{D9005A61-1610-4AB4-9D7E-B64567B3121B}">
      <formula1>"Sim"</formula1>
    </dataValidation>
    <dataValidation type="list" allowBlank="1" showInputMessage="1" showErrorMessage="1" sqref="K6:K46" xr:uid="{8927676C-AD98-4FE3-A409-21D1895B2D68}">
      <formula1>"Confirmado, Não confirmado"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83E6FF-7DF2-4CEA-AD75-B93ED49F0003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82EAB83D-B6D9-4253-B7AB-6B6B48790D44}">
          <x14:formula1>
            <xm:f>'Tabela de Preços'!$B$3:$B$20</xm:f>
          </x14:formula1>
          <xm:sqref>E6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Planilha3"/>
  <dimension ref="B2:E23"/>
  <sheetViews>
    <sheetView showGridLines="0" showRowColHeaders="0" workbookViewId="0"/>
  </sheetViews>
  <sheetFormatPr defaultRowHeight="15"/>
  <cols>
    <col min="2" max="2" width="26.42578125" bestFit="1" customWidth="1"/>
    <col min="3" max="3" width="20.5703125" customWidth="1"/>
    <col min="4" max="4" width="12.85546875" bestFit="1" customWidth="1"/>
    <col min="5" max="5" width="19.28515625" customWidth="1"/>
  </cols>
  <sheetData>
    <row r="2" spans="2:5">
      <c r="B2" s="11" t="s">
        <v>19</v>
      </c>
      <c r="C2" s="11" t="s">
        <v>131</v>
      </c>
      <c r="D2" s="11" t="s">
        <v>20</v>
      </c>
      <c r="E2" s="11" t="s">
        <v>132</v>
      </c>
    </row>
    <row r="3" spans="2:5">
      <c r="C3" s="10"/>
      <c r="E3" s="10"/>
    </row>
    <row r="4" spans="2:5">
      <c r="B4" t="s">
        <v>59</v>
      </c>
      <c r="C4" s="10">
        <v>290</v>
      </c>
      <c r="D4" t="s">
        <v>47</v>
      </c>
      <c r="E4" s="10">
        <v>200</v>
      </c>
    </row>
    <row r="5" spans="2:5">
      <c r="B5" t="s">
        <v>62</v>
      </c>
      <c r="C5" s="10">
        <v>320</v>
      </c>
      <c r="D5" t="s">
        <v>47</v>
      </c>
      <c r="E5" s="10">
        <v>200</v>
      </c>
    </row>
    <row r="6" spans="2:5">
      <c r="B6" t="s">
        <v>63</v>
      </c>
      <c r="C6" s="10">
        <v>290</v>
      </c>
      <c r="D6" t="s">
        <v>47</v>
      </c>
      <c r="E6" s="10">
        <v>200</v>
      </c>
    </row>
    <row r="7" spans="2:5">
      <c r="B7" t="s">
        <v>133</v>
      </c>
      <c r="C7" s="10">
        <v>320</v>
      </c>
      <c r="D7" t="s">
        <v>47</v>
      </c>
      <c r="E7" s="10">
        <v>270</v>
      </c>
    </row>
    <row r="8" spans="2:5">
      <c r="B8" t="s">
        <v>134</v>
      </c>
      <c r="C8" s="10">
        <v>290</v>
      </c>
      <c r="D8" t="s">
        <v>47</v>
      </c>
      <c r="E8" s="10">
        <v>200</v>
      </c>
    </row>
    <row r="9" spans="2:5">
      <c r="B9" t="s">
        <v>89</v>
      </c>
      <c r="C9" s="10">
        <v>320</v>
      </c>
      <c r="D9" t="s">
        <v>47</v>
      </c>
      <c r="E9" s="10">
        <v>200</v>
      </c>
    </row>
    <row r="10" spans="2:5">
      <c r="B10" t="s">
        <v>68</v>
      </c>
      <c r="C10" s="10">
        <v>290</v>
      </c>
      <c r="D10" t="s">
        <v>47</v>
      </c>
      <c r="E10" s="10">
        <v>200</v>
      </c>
    </row>
    <row r="11" spans="2:5">
      <c r="B11" t="s">
        <v>78</v>
      </c>
      <c r="C11" s="10">
        <v>290</v>
      </c>
      <c r="D11" t="s">
        <v>47</v>
      </c>
      <c r="E11" s="10">
        <v>200</v>
      </c>
    </row>
    <row r="12" spans="2:5">
      <c r="B12" t="s">
        <v>98</v>
      </c>
      <c r="C12" s="10">
        <v>320</v>
      </c>
      <c r="D12" t="s">
        <v>47</v>
      </c>
      <c r="E12" s="10">
        <v>270</v>
      </c>
    </row>
    <row r="13" spans="2:5">
      <c r="B13" t="s">
        <v>135</v>
      </c>
      <c r="C13" s="10">
        <v>290</v>
      </c>
      <c r="D13" t="s">
        <v>47</v>
      </c>
      <c r="E13" s="10">
        <v>200</v>
      </c>
    </row>
    <row r="14" spans="2:5">
      <c r="B14" t="s">
        <v>87</v>
      </c>
      <c r="C14" s="10">
        <v>290</v>
      </c>
      <c r="D14" t="s">
        <v>47</v>
      </c>
      <c r="E14" s="10">
        <v>200</v>
      </c>
    </row>
    <row r="15" spans="2:5">
      <c r="B15" t="s">
        <v>136</v>
      </c>
      <c r="C15" s="10">
        <v>290</v>
      </c>
      <c r="D15" t="s">
        <v>47</v>
      </c>
      <c r="E15" s="10">
        <v>200</v>
      </c>
    </row>
    <row r="16" spans="2:5">
      <c r="B16" t="s">
        <v>137</v>
      </c>
      <c r="C16" s="10">
        <v>290</v>
      </c>
      <c r="D16" t="s">
        <v>47</v>
      </c>
      <c r="E16" s="10">
        <v>200</v>
      </c>
    </row>
    <row r="17" spans="2:5">
      <c r="B17" t="s">
        <v>138</v>
      </c>
      <c r="C17" s="10">
        <v>320</v>
      </c>
      <c r="D17" t="s">
        <v>47</v>
      </c>
      <c r="E17" s="10">
        <v>200</v>
      </c>
    </row>
    <row r="18" spans="2:5">
      <c r="B18" t="s">
        <v>139</v>
      </c>
      <c r="C18" s="10">
        <v>390</v>
      </c>
      <c r="D18" t="s">
        <v>47</v>
      </c>
      <c r="E18" s="10">
        <v>200</v>
      </c>
    </row>
    <row r="19" spans="2:5">
      <c r="C19" s="10"/>
      <c r="E19" s="10"/>
    </row>
    <row r="20" spans="2:5">
      <c r="B20" t="s">
        <v>140</v>
      </c>
      <c r="C20" s="10">
        <v>320</v>
      </c>
      <c r="D20" t="s">
        <v>47</v>
      </c>
      <c r="E20" s="10">
        <v>250</v>
      </c>
    </row>
    <row r="21" spans="2:5">
      <c r="B21" t="s">
        <v>30</v>
      </c>
      <c r="C21" s="10">
        <v>300</v>
      </c>
      <c r="D21" t="s">
        <v>47</v>
      </c>
      <c r="E21" s="10">
        <v>250</v>
      </c>
    </row>
    <row r="22" spans="2:5">
      <c r="B22" t="s">
        <v>141</v>
      </c>
      <c r="C22" s="10">
        <v>800</v>
      </c>
      <c r="D22" t="s">
        <v>39</v>
      </c>
      <c r="E22" s="10">
        <v>600</v>
      </c>
    </row>
    <row r="23" spans="2:5">
      <c r="B23" t="s">
        <v>38</v>
      </c>
      <c r="C23" s="10">
        <v>1500</v>
      </c>
      <c r="D23" t="s">
        <v>39</v>
      </c>
      <c r="E23" s="10">
        <v>800</v>
      </c>
    </row>
  </sheetData>
  <sheetProtection sheet="1" selectLockedCells="1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AD47"/>
  <sheetViews>
    <sheetView showGridLines="0" showRowColHeaders="0" zoomScale="80" zoomScaleNormal="80" workbookViewId="0">
      <pane xSplit="2" ySplit="5" topLeftCell="C18" activePane="bottomRight" state="frozen"/>
      <selection pane="bottomRight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style="12" customWidth="1"/>
    <col min="11" max="12" width="19.140625" style="12" customWidth="1"/>
    <col min="13" max="13" width="19.85546875" style="12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5">
        <v>6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44991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>
      <c r="J4"/>
      <c r="K4"/>
      <c r="L4"/>
      <c r="M4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6" t="str">
        <f>IF(Tabela8J1438394041[[#This Row],[EXAME]]&lt;&gt;"","Dra. Joizeanne","")</f>
        <v/>
      </c>
      <c r="J6" s="13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7" t="str">
        <f>IF(Tabela8J1438394041[[#This Row],[EXAME]]&lt;&gt;"","Dra. Joizeanne","")</f>
        <v/>
      </c>
      <c r="J7" s="13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8" t="str">
        <f>IF(Tabela8J1438394041[[#This Row],[EXAME]]&lt;&gt;"","Dra. Joizeanne","")</f>
        <v/>
      </c>
      <c r="J8" s="13"/>
    </row>
    <row r="9" spans="1:30">
      <c r="B9" s="9">
        <v>0.36458333333333298</v>
      </c>
      <c r="C9" s="12" t="s">
        <v>27</v>
      </c>
      <c r="D9" s="12"/>
      <c r="E9" s="12"/>
      <c r="F9" s="12"/>
      <c r="G9" s="12"/>
      <c r="H9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9" t="str">
        <f>IF(Tabela8J1438394041[[#This Row],[EXAME]]&lt;&gt;"","Dra. Joizeanne","")</f>
        <v/>
      </c>
      <c r="J9" s="13"/>
    </row>
    <row r="10" spans="1:30">
      <c r="B10" s="8">
        <v>0.375</v>
      </c>
      <c r="C10" s="12" t="s">
        <v>27</v>
      </c>
      <c r="D10" s="12"/>
      <c r="E10" s="12"/>
      <c r="F10" s="12"/>
      <c r="G10" s="12"/>
      <c r="H10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0" t="str">
        <f>IF(Tabela8J1438394041[[#This Row],[EXAME]]&lt;&gt;"","Dra. Joizeanne","")</f>
        <v/>
      </c>
      <c r="J10" s="13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1" t="str">
        <f>IF(Tabela8J1438394041[[#This Row],[EXAME]]&lt;&gt;"","Dra. Joizeanne","")</f>
        <v/>
      </c>
      <c r="J11" s="13"/>
    </row>
    <row r="12" spans="1:30">
      <c r="B12" s="8">
        <v>0.39583333333333298</v>
      </c>
      <c r="C12" s="12" t="s">
        <v>27</v>
      </c>
      <c r="D12" s="12"/>
      <c r="E12" s="12"/>
      <c r="F12" s="12"/>
      <c r="G12" s="12"/>
      <c r="H12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2" t="str">
        <f>IF(Tabela8J1438394041[[#This Row],[EXAME]]&lt;&gt;"","Dra. Joizeanne","")</f>
        <v/>
      </c>
      <c r="J12" s="13"/>
    </row>
    <row r="13" spans="1:30">
      <c r="B13" s="9">
        <v>0.40625</v>
      </c>
      <c r="C13" s="12" t="s">
        <v>27</v>
      </c>
      <c r="D13" s="12"/>
      <c r="E13" s="12"/>
      <c r="F13" s="12"/>
      <c r="G13" s="12"/>
      <c r="H13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3" t="str">
        <f>IF(Tabela8J1438394041[[#This Row],[EXAME]]&lt;&gt;"","Dra. Joizeanne","")</f>
        <v/>
      </c>
      <c r="J13" s="13"/>
    </row>
    <row r="14" spans="1:30">
      <c r="B14" s="8">
        <v>0.41666666666666702</v>
      </c>
      <c r="C14" s="12" t="s">
        <v>27</v>
      </c>
      <c r="D14" s="12"/>
      <c r="E14" s="12"/>
      <c r="F14" s="12"/>
      <c r="G14" s="12"/>
      <c r="H14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4" t="str">
        <f>IF(Tabela8J1438394041[[#This Row],[EXAME]]&lt;&gt;"","Dra. Joizeanne","")</f>
        <v/>
      </c>
      <c r="J14" s="13"/>
    </row>
    <row r="15" spans="1:30">
      <c r="B15" s="9">
        <v>0.42708333333333298</v>
      </c>
      <c r="C15" s="12" t="s">
        <v>27</v>
      </c>
      <c r="D15" s="12"/>
      <c r="E15" s="12"/>
      <c r="F15" s="12"/>
      <c r="G15" s="12"/>
      <c r="H15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5" t="str">
        <f>IF(Tabela8J1438394041[[#This Row],[EXAME]]&lt;&gt;"","Dra. Joizeanne","")</f>
        <v/>
      </c>
      <c r="J15" s="13"/>
    </row>
    <row r="16" spans="1:30">
      <c r="B16" s="8">
        <v>0.4375</v>
      </c>
      <c r="C16" s="12" t="s">
        <v>27</v>
      </c>
      <c r="D16" s="12"/>
      <c r="E16" s="12"/>
      <c r="F16" s="12"/>
      <c r="G16" s="12"/>
      <c r="H16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6" t="str">
        <f>IF(Tabela8J1438394041[[#This Row],[EXAME]]&lt;&gt;"","Dra. Joizeanne","")</f>
        <v/>
      </c>
      <c r="J16" s="13"/>
    </row>
    <row r="17" spans="2:10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7" t="str">
        <f>IF(Tabela8J1438394041[[#This Row],[EXAME]]&lt;&gt;"","Dra. Joizeanne","")</f>
        <v/>
      </c>
      <c r="J17" s="13"/>
    </row>
    <row r="18" spans="2:10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8" t="str">
        <f>IF(Tabela8J1438394041[[#This Row],[EXAME]]&lt;&gt;"","Dra. Joizeanne","")</f>
        <v/>
      </c>
      <c r="J18" s="13"/>
    </row>
    <row r="19" spans="2:10">
      <c r="B19" s="9">
        <v>0.46875</v>
      </c>
      <c r="C19" s="12" t="s">
        <v>27</v>
      </c>
      <c r="D19" s="12"/>
      <c r="E19" s="12"/>
      <c r="F19" s="12"/>
      <c r="G19" s="12"/>
      <c r="H19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9" t="str">
        <f>IF(Tabela8J1438394041[[#This Row],[EXAME]]&lt;&gt;"","Dra. Joizeanne","")</f>
        <v/>
      </c>
      <c r="J19" s="13"/>
    </row>
    <row r="20" spans="2:10">
      <c r="B20" s="8">
        <v>0.47916666666666702</v>
      </c>
      <c r="C20" s="12" t="s">
        <v>27</v>
      </c>
      <c r="D20" s="12"/>
      <c r="E20" s="12"/>
      <c r="F20" s="12"/>
      <c r="G20" s="12"/>
      <c r="H20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0" t="str">
        <f>IF(Tabela8J1438394041[[#This Row],[EXAME]]&lt;&gt;"","Dra. Joizeanne","")</f>
        <v/>
      </c>
      <c r="J20" s="13"/>
    </row>
    <row r="21" spans="2:10">
      <c r="B21" s="9">
        <v>0.48958333333333298</v>
      </c>
      <c r="C21" s="12" t="s">
        <v>27</v>
      </c>
      <c r="D21" s="12"/>
      <c r="E21" s="12"/>
      <c r="F21" s="12"/>
      <c r="G21" s="12"/>
      <c r="H21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1" t="str">
        <f>IF(Tabela8J1438394041[[#This Row],[EXAME]]&lt;&gt;"","Dra. Joizeanne","")</f>
        <v/>
      </c>
      <c r="J21" s="13"/>
    </row>
    <row r="22" spans="2:10">
      <c r="B22" s="8">
        <v>0.5</v>
      </c>
      <c r="C22" s="12" t="s">
        <v>27</v>
      </c>
      <c r="D22" s="12"/>
      <c r="E22" s="12"/>
      <c r="F22" s="12"/>
      <c r="G22" s="12"/>
      <c r="H22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2" t="str">
        <f>IF(Tabela8J1438394041[[#This Row],[EXAME]]&lt;&gt;"","Dra. Joizeanne","")</f>
        <v/>
      </c>
      <c r="J22" s="13"/>
    </row>
    <row r="23" spans="2:10">
      <c r="B23" s="9">
        <v>0.51041666666666696</v>
      </c>
      <c r="C23" s="12" t="s">
        <v>27</v>
      </c>
      <c r="D23" s="12"/>
      <c r="E23" s="12"/>
      <c r="F23" s="12"/>
      <c r="G23" s="12"/>
      <c r="H23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3" t="str">
        <f>IF(Tabela8J1438394041[[#This Row],[EXAME]]&lt;&gt;"","Dra. Joizeanne","")</f>
        <v/>
      </c>
      <c r="J23" s="13"/>
    </row>
    <row r="24" spans="2:10">
      <c r="B24" s="8">
        <v>0.52083333333333304</v>
      </c>
      <c r="C24" s="12" t="s">
        <v>27</v>
      </c>
      <c r="D24" s="12"/>
      <c r="E24" s="12"/>
      <c r="F24" s="12"/>
      <c r="G24" s="12"/>
      <c r="H24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4" t="str">
        <f>IF(Tabela8J1438394041[[#This Row],[EXAME]]&lt;&gt;"","Dra. Joizeanne","")</f>
        <v/>
      </c>
      <c r="J24" s="13"/>
    </row>
    <row r="25" spans="2:10">
      <c r="B25" s="9">
        <v>0.53125</v>
      </c>
      <c r="C25" s="12" t="s">
        <v>27</v>
      </c>
      <c r="D25" s="12"/>
      <c r="E25" s="12"/>
      <c r="F25" s="12"/>
      <c r="G25" s="12"/>
      <c r="H25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5" t="str">
        <f>IF(Tabela8J1438394041[[#This Row],[EXAME]]&lt;&gt;"","Dra. Joizeanne","")</f>
        <v/>
      </c>
      <c r="J25" s="13"/>
    </row>
    <row r="26" spans="2:10">
      <c r="B26" s="8">
        <v>0.54166666666666696</v>
      </c>
      <c r="C26" s="12" t="s">
        <v>27</v>
      </c>
      <c r="D26" s="12"/>
      <c r="E26" s="12"/>
      <c r="F26" s="12"/>
      <c r="G26" s="12"/>
      <c r="H26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6" t="str">
        <f>IF(Tabela8J1438394041[[#This Row],[EXAME]]&lt;&gt;"","Dra. Joizeanne","")</f>
        <v/>
      </c>
      <c r="J26" s="13"/>
    </row>
    <row r="27" spans="2:10">
      <c r="B27" s="9">
        <v>0.55208333333333304</v>
      </c>
      <c r="C27" s="12" t="s">
        <v>27</v>
      </c>
      <c r="D27" s="12"/>
      <c r="E27" s="12"/>
      <c r="F27" s="12"/>
      <c r="G27" s="12"/>
      <c r="H27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7" t="str">
        <f>IF(Tabela8J1438394041[[#This Row],[EXAME]]&lt;&gt;"","Dra. Joizeanne","")</f>
        <v/>
      </c>
      <c r="J27" s="13"/>
    </row>
    <row r="28" spans="2:10">
      <c r="B28" s="8">
        <v>0.5625</v>
      </c>
      <c r="C28" s="12" t="s">
        <v>27</v>
      </c>
      <c r="D28" s="12"/>
      <c r="E28" s="12"/>
      <c r="F28" s="12"/>
      <c r="G28" s="12"/>
      <c r="H28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8" t="str">
        <f>IF(Tabela8J1438394041[[#This Row],[EXAME]]&lt;&gt;"","Dra. Joizeanne","")</f>
        <v/>
      </c>
      <c r="J28" s="13"/>
    </row>
    <row r="29" spans="2:10">
      <c r="B29" s="9">
        <v>0.57291666666666696</v>
      </c>
      <c r="C29" s="12" t="s">
        <v>27</v>
      </c>
      <c r="D29" s="12"/>
      <c r="E29" s="12"/>
      <c r="F29" s="12"/>
      <c r="G29" s="12"/>
      <c r="H29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9" t="str">
        <f>IF(Tabela8J1438394041[[#This Row],[EXAME]]&lt;&gt;"","Dra. Joizeanne","")</f>
        <v/>
      </c>
      <c r="J29" s="13"/>
    </row>
    <row r="30" spans="2:10">
      <c r="B30" s="8">
        <v>0.58333333333333304</v>
      </c>
      <c r="C30" s="12" t="s">
        <v>27</v>
      </c>
      <c r="D30" s="12"/>
      <c r="E30" s="12"/>
      <c r="F30" s="12"/>
      <c r="G30" s="12"/>
      <c r="H30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0" t="str">
        <f>IF(Tabela8J1438394041[[#This Row],[EXAME]]&lt;&gt;"","Dra. Joizeanne","")</f>
        <v/>
      </c>
      <c r="J30" s="13"/>
    </row>
    <row r="31" spans="2:10">
      <c r="B31" s="9">
        <v>0.59375</v>
      </c>
      <c r="C31" s="12" t="s">
        <v>27</v>
      </c>
      <c r="D31" s="12"/>
      <c r="E31" s="12"/>
      <c r="F31" s="12"/>
      <c r="G31" s="12"/>
      <c r="H31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1" t="str">
        <f>IF(Tabela8J1438394041[[#This Row],[EXAME]]&lt;&gt;"","Dra. Joizeanne","")</f>
        <v/>
      </c>
      <c r="J31" s="13"/>
    </row>
    <row r="32" spans="2:10">
      <c r="B32" s="8">
        <v>0.60416666666666696</v>
      </c>
      <c r="C32" s="12" t="s">
        <v>27</v>
      </c>
      <c r="D32" s="12"/>
      <c r="E32" s="12"/>
      <c r="F32" s="12"/>
      <c r="G32" s="12"/>
      <c r="H32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2" t="str">
        <f>IF(Tabela8J1438394041[[#This Row],[EXAME]]&lt;&gt;"","Dra. Joizeanne","")</f>
        <v/>
      </c>
      <c r="J32" s="13"/>
    </row>
    <row r="33" spans="2:13">
      <c r="B33" s="9">
        <v>0.61458333333333304</v>
      </c>
      <c r="C33" s="12" t="s">
        <v>27</v>
      </c>
      <c r="D33" s="12"/>
      <c r="E33" s="12"/>
      <c r="F33" s="12"/>
      <c r="G33" s="12"/>
      <c r="H33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3" t="str">
        <f>IF(Tabela8J1438394041[[#This Row],[EXAME]]&lt;&gt;"","Dra. Joizeanne","")</f>
        <v/>
      </c>
      <c r="J33" s="13"/>
    </row>
    <row r="34" spans="2:13">
      <c r="B34" s="8">
        <v>0.625</v>
      </c>
      <c r="C34" s="12" t="s">
        <v>27</v>
      </c>
      <c r="D34" s="12"/>
      <c r="E34" s="12"/>
      <c r="F34" s="12"/>
      <c r="G34" s="12"/>
      <c r="H34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4" t="str">
        <f>IF(Tabela8J1438394041[[#This Row],[EXAME]]&lt;&gt;"","Dra. Joizeanne","")</f>
        <v/>
      </c>
      <c r="J34" s="13"/>
    </row>
    <row r="35" spans="2:13">
      <c r="B35" s="9">
        <v>0.63541666666666696</v>
      </c>
      <c r="C35" s="12" t="s">
        <v>27</v>
      </c>
      <c r="D35" s="12"/>
      <c r="E35" s="12"/>
      <c r="F35" s="12"/>
      <c r="G35" s="12"/>
      <c r="H35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5" t="str">
        <f>IF(Tabela8J1438394041[[#This Row],[EXAME]]&lt;&gt;"","Dra. Joizeanne","")</f>
        <v/>
      </c>
      <c r="J35" s="13"/>
    </row>
    <row r="36" spans="2:13">
      <c r="B36" s="8">
        <v>0.64583333333333404</v>
      </c>
      <c r="C36" s="12" t="s">
        <v>27</v>
      </c>
      <c r="D36" s="12"/>
      <c r="E36" s="12"/>
      <c r="F36" s="12"/>
      <c r="G36" s="12"/>
      <c r="H36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6" t="str">
        <f>IF(Tabela8J1438394041[[#This Row],[EXAME]]&lt;&gt;"","Dra. Joizeanne","")</f>
        <v/>
      </c>
      <c r="J36" s="13"/>
    </row>
    <row r="37" spans="2:13">
      <c r="B37" s="9">
        <v>0.65625</v>
      </c>
      <c r="C37" s="12" t="s">
        <v>27</v>
      </c>
      <c r="D37" s="12"/>
      <c r="E37" s="12"/>
      <c r="F37" s="12"/>
      <c r="G37" s="12"/>
      <c r="H37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7" t="str">
        <f>IF(Tabela8J1438394041[[#This Row],[EXAME]]&lt;&gt;"","Dra. Joizeanne","")</f>
        <v/>
      </c>
      <c r="J37" s="13"/>
    </row>
    <row r="38" spans="2:13">
      <c r="B38" s="8">
        <v>0.66666666666666696</v>
      </c>
      <c r="C38" s="12" t="s">
        <v>27</v>
      </c>
      <c r="D38" s="12"/>
      <c r="E38" s="12"/>
      <c r="F38" s="12"/>
      <c r="G38" s="12"/>
      <c r="H38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8" t="str">
        <f>IF(Tabela8J1438394041[[#This Row],[EXAME]]&lt;&gt;"","Dra. Joizeanne","")</f>
        <v/>
      </c>
      <c r="J38" s="13"/>
    </row>
    <row r="39" spans="2:13">
      <c r="B39" s="9">
        <v>0.67708333333333404</v>
      </c>
      <c r="C39" s="12" t="s">
        <v>27</v>
      </c>
      <c r="D39" s="12"/>
      <c r="E39" s="12"/>
      <c r="F39" s="12"/>
      <c r="G39" s="12"/>
      <c r="H39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9" t="str">
        <f>IF(Tabela8J1438394041[[#This Row],[EXAME]]&lt;&gt;"","Dra. Joizeanne","")</f>
        <v/>
      </c>
      <c r="J39" s="13"/>
    </row>
    <row r="40" spans="2:13">
      <c r="B40" s="8">
        <v>0.6875</v>
      </c>
      <c r="C40" s="12" t="s">
        <v>27</v>
      </c>
      <c r="D40" s="12"/>
      <c r="E40" s="12"/>
      <c r="F40" s="12"/>
      <c r="G40" s="12"/>
      <c r="H40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0" t="str">
        <f>IF(Tabela8J1438394041[[#This Row],[EXAME]]&lt;&gt;"","Dra. Joizeanne","")</f>
        <v/>
      </c>
      <c r="J40" s="13"/>
    </row>
    <row r="41" spans="2:13">
      <c r="B41" s="9">
        <v>0.69791666666666696</v>
      </c>
      <c r="C41" s="12" t="s">
        <v>27</v>
      </c>
      <c r="D41" s="12"/>
      <c r="E41" s="12"/>
      <c r="F41" s="12"/>
      <c r="G41" s="12"/>
      <c r="H41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1" t="str">
        <f>IF(Tabela8J1438394041[[#This Row],[EXAME]]&lt;&gt;"","Dra. Joizeanne","")</f>
        <v/>
      </c>
      <c r="J41" s="13"/>
    </row>
    <row r="42" spans="2:13">
      <c r="B42" s="8">
        <v>0.70833333333333404</v>
      </c>
      <c r="C42" s="12" t="s">
        <v>27</v>
      </c>
      <c r="D42" s="12"/>
      <c r="E42" s="12"/>
      <c r="F42" s="12"/>
      <c r="G42" s="12"/>
      <c r="H42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2" t="str">
        <f>IF(Tabela8J1438394041[[#This Row],[EXAME]]&lt;&gt;"","Dra. Joizeanne","")</f>
        <v/>
      </c>
      <c r="J42" s="13"/>
    </row>
    <row r="43" spans="2:13">
      <c r="B43" s="9">
        <v>0.71875</v>
      </c>
      <c r="C43" s="12" t="s">
        <v>27</v>
      </c>
      <c r="D43" s="12"/>
      <c r="E43" s="12"/>
      <c r="F43" s="12"/>
      <c r="G43" s="12"/>
      <c r="H43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3" t="str">
        <f>IF(Tabela8J1438394041[[#This Row],[EXAME]]&lt;&gt;"","Dra. Joizeanne","")</f>
        <v/>
      </c>
      <c r="J43" s="13"/>
    </row>
    <row r="44" spans="2:13">
      <c r="B44" s="8">
        <v>0.72916666666666696</v>
      </c>
      <c r="C44" s="12" t="s">
        <v>27</v>
      </c>
      <c r="D44" s="12"/>
      <c r="E44" s="12"/>
      <c r="F44" s="12"/>
      <c r="G44" s="12"/>
      <c r="H44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4" t="str">
        <f>IF(Tabela8J1438394041[[#This Row],[EXAME]]&lt;&gt;"","Dra. Joizeanne","")</f>
        <v/>
      </c>
      <c r="J44" s="13"/>
    </row>
    <row r="45" spans="2:13">
      <c r="B45" s="9">
        <v>0.73958333333333404</v>
      </c>
      <c r="C45" s="12" t="s">
        <v>27</v>
      </c>
      <c r="D45" s="12"/>
      <c r="E45" s="12"/>
      <c r="F45" s="12"/>
      <c r="G45" s="12"/>
      <c r="H45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5" t="str">
        <f>IF(Tabela8J1438394041[[#This Row],[EXAME]]&lt;&gt;"","Dra. Joizeanne","")</f>
        <v/>
      </c>
      <c r="J45" s="13"/>
    </row>
    <row r="46" spans="2:13">
      <c r="B46" s="8">
        <v>0.75</v>
      </c>
      <c r="C46" s="12" t="s">
        <v>27</v>
      </c>
      <c r="D46" s="12"/>
      <c r="E46" s="12"/>
      <c r="F46" s="12"/>
      <c r="G46" s="12"/>
      <c r="H46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6" t="str">
        <f>IF(Tabela8J1438394041[[#This Row],[EXAME]]&lt;&gt;"","Dra. Joizeanne","")</f>
        <v/>
      </c>
      <c r="J46" s="13"/>
    </row>
    <row r="47" spans="2:13">
      <c r="C47">
        <f>SUBTOTAL(103,Tabela8J1438394041[NOME])</f>
        <v>40</v>
      </c>
      <c r="J47"/>
      <c r="K47"/>
      <c r="L47"/>
      <c r="M47"/>
    </row>
  </sheetData>
  <sheetProtection sheet="1" sort="0" autoFilter="0"/>
  <conditionalFormatting sqref="K6:L46">
    <cfRule type="containsText" dxfId="647" priority="1" operator="containsText" text="Não confirmado">
      <formula>NOT(ISERROR(SEARCH("Não confirmado",K6)))</formula>
    </cfRule>
    <cfRule type="containsText" dxfId="64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L6:L46" xr:uid="{00000000-0002-0000-0400-000000000000}">
      <formula1>"Sim, Não"</formula1>
    </dataValidation>
    <dataValidation type="list" allowBlank="1" showInputMessage="1" showErrorMessage="1" sqref="K6:K46" xr:uid="{00000000-0002-0000-0400-000001000000}">
      <formula1>"Confirmado, Não confirmado"</formula1>
    </dataValidation>
    <dataValidation type="list" allowBlank="1" showInputMessage="1" showErrorMessage="1" sqref="F6:F46" xr:uid="{00000000-0002-0000-0400-000002000000}">
      <formula1>"UNIMED, PARTICULAR, FUSEX, AMOR SAÚDE, SUS, CORTESIA"</formula1>
    </dataValidation>
    <dataValidation type="list" allowBlank="1" showInputMessage="1" showErrorMessage="1" sqref="M6:M44" xr:uid="{00000000-0002-0000-0400-000003000000}">
      <formula1>"Sim"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bottomRight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style="12" customWidth="1"/>
    <col min="11" max="12" width="19.140625" style="12" customWidth="1"/>
    <col min="13" max="13" width="19.85546875" style="12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5">
        <v>7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44992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>
      <c r="J4"/>
      <c r="K4"/>
      <c r="L4"/>
      <c r="M4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6" t="str">
        <f>IF(Tabela8J143839404142[[#This Row],[EXAME]]&lt;&gt;"","Dra. Joizeanne","")</f>
        <v/>
      </c>
      <c r="J6" s="13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7" t="str">
        <f>IF(Tabela8J143839404142[[#This Row],[EXAME]]&lt;&gt;"","Dra. Joizeanne","")</f>
        <v/>
      </c>
      <c r="J7" s="13"/>
    </row>
    <row r="8" spans="1:30">
      <c r="B8" s="8">
        <v>0.35416666666666702</v>
      </c>
      <c r="C8" s="12" t="s">
        <v>29</v>
      </c>
      <c r="D8" s="12"/>
      <c r="E8" s="12" t="s">
        <v>30</v>
      </c>
      <c r="F8" s="12" t="s">
        <v>31</v>
      </c>
      <c r="G8" s="12"/>
      <c r="H8" s="10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>300</v>
      </c>
      <c r="I8" t="str">
        <f>IF(Tabela8J143839404142[[#This Row],[EXAME]]&lt;&gt;"","Dra. Joizeanne","")</f>
        <v>Dra. Joizeanne</v>
      </c>
      <c r="J8" s="13">
        <v>65999746404</v>
      </c>
      <c r="K8" s="12" t="s">
        <v>32</v>
      </c>
    </row>
    <row r="9" spans="1:30">
      <c r="B9" s="9">
        <v>0.36458333333333298</v>
      </c>
      <c r="C9" s="12" t="s">
        <v>33</v>
      </c>
      <c r="D9" s="12"/>
      <c r="E9" s="12" t="s">
        <v>30</v>
      </c>
      <c r="F9" s="12" t="s">
        <v>31</v>
      </c>
      <c r="G9" s="12"/>
      <c r="H9" s="10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>300</v>
      </c>
      <c r="I9" t="str">
        <f>IF(Tabela8J143839404142[[#This Row],[EXAME]]&lt;&gt;"","Dra. Joizeanne","")</f>
        <v>Dra. Joizeanne</v>
      </c>
      <c r="J9" s="13">
        <v>65999284155</v>
      </c>
      <c r="K9" s="12" t="s">
        <v>32</v>
      </c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0" t="str">
        <f>IF(Tabela8J143839404142[[#This Row],[EXAME]]&lt;&gt;"","Dra. Joizeanne","")</f>
        <v/>
      </c>
      <c r="J10" s="13"/>
    </row>
    <row r="11" spans="1:30">
      <c r="B11" s="9">
        <v>0.38541666666666702</v>
      </c>
      <c r="C11" s="12" t="s">
        <v>34</v>
      </c>
      <c r="D11" s="12"/>
      <c r="E11" s="12" t="s">
        <v>30</v>
      </c>
      <c r="F11" s="12" t="s">
        <v>31</v>
      </c>
      <c r="G11" s="12"/>
      <c r="H11" s="10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>300</v>
      </c>
      <c r="I11" t="str">
        <f>IF(Tabela8J143839404142[[#This Row],[EXAME]]&lt;&gt;"","Dra. Joizeanne","")</f>
        <v>Dra. Joizeanne</v>
      </c>
      <c r="J11" s="13">
        <v>65932221922</v>
      </c>
      <c r="K11" s="12" t="s">
        <v>32</v>
      </c>
    </row>
    <row r="12" spans="1:30">
      <c r="B12" s="8">
        <v>0.39583333333333298</v>
      </c>
      <c r="C12" s="12" t="s">
        <v>35</v>
      </c>
      <c r="D12" s="12"/>
      <c r="E12" s="12" t="s">
        <v>30</v>
      </c>
      <c r="F12" s="12" t="s">
        <v>31</v>
      </c>
      <c r="G12" s="12"/>
      <c r="H12" s="10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>300</v>
      </c>
      <c r="I12" t="str">
        <f>IF(Tabela8J143839404142[[#This Row],[EXAME]]&lt;&gt;"","Dra. Joizeanne","")</f>
        <v>Dra. Joizeanne</v>
      </c>
      <c r="J12" s="13">
        <v>65999979366</v>
      </c>
      <c r="K12" s="12" t="s">
        <v>32</v>
      </c>
    </row>
    <row r="13" spans="1:30">
      <c r="B13" s="9">
        <v>0.40625</v>
      </c>
      <c r="C13" s="12" t="s">
        <v>36</v>
      </c>
      <c r="D13" s="12"/>
      <c r="E13" s="12" t="s">
        <v>30</v>
      </c>
      <c r="F13" s="12" t="s">
        <v>31</v>
      </c>
      <c r="G13" s="12"/>
      <c r="H13" s="10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>300</v>
      </c>
      <c r="I13" t="str">
        <f>IF(Tabela8J143839404142[[#This Row],[EXAME]]&lt;&gt;"","Dra. Joizeanne","")</f>
        <v>Dra. Joizeanne</v>
      </c>
      <c r="J13" s="13">
        <v>65996443395</v>
      </c>
      <c r="K13" s="12" t="s">
        <v>32</v>
      </c>
    </row>
    <row r="14" spans="1:30">
      <c r="B14" s="8">
        <v>0.41666666666666702</v>
      </c>
      <c r="C14" s="12" t="s">
        <v>37</v>
      </c>
      <c r="D14" s="12"/>
      <c r="E14" s="12" t="s">
        <v>38</v>
      </c>
      <c r="F14" s="12" t="s">
        <v>39</v>
      </c>
      <c r="G14" s="12" t="s">
        <v>40</v>
      </c>
      <c r="H14" s="10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>800</v>
      </c>
      <c r="I14" t="str">
        <f>IF(Tabela8J143839404142[[#This Row],[EXAME]]&lt;&gt;"","Dra. Joizeanne","")</f>
        <v>Dra. Joizeanne</v>
      </c>
      <c r="J14" s="13">
        <v>65999914318</v>
      </c>
      <c r="K14" s="12" t="s">
        <v>32</v>
      </c>
    </row>
    <row r="15" spans="1:30">
      <c r="B15" s="9">
        <v>0.42708333333333298</v>
      </c>
      <c r="C15" s="12" t="s">
        <v>41</v>
      </c>
      <c r="D15" s="12"/>
      <c r="E15" s="12" t="s">
        <v>38</v>
      </c>
      <c r="F15" s="12" t="s">
        <v>31</v>
      </c>
      <c r="G15" s="12"/>
      <c r="H15" s="10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>1500</v>
      </c>
      <c r="I15" t="str">
        <f>IF(Tabela8J143839404142[[#This Row],[EXAME]]&lt;&gt;"","Dra. Joizeanne","")</f>
        <v>Dra. Joizeanne</v>
      </c>
      <c r="J15" s="13">
        <v>65999911661</v>
      </c>
      <c r="K15" s="12" t="s">
        <v>32</v>
      </c>
    </row>
    <row r="16" spans="1:30">
      <c r="B16" s="8">
        <v>0.4375</v>
      </c>
      <c r="C16" s="12" t="s">
        <v>42</v>
      </c>
      <c r="D16" s="12">
        <v>35</v>
      </c>
      <c r="E16" s="12" t="s">
        <v>30</v>
      </c>
      <c r="F16" s="12" t="s">
        <v>31</v>
      </c>
      <c r="G16" s="12"/>
      <c r="H16" s="10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>300</v>
      </c>
      <c r="I16" t="str">
        <f>IF(Tabela8J143839404142[[#This Row],[EXAME]]&lt;&gt;"","Dra. Joizeanne","")</f>
        <v>Dra. Joizeanne</v>
      </c>
      <c r="J16" s="13">
        <v>65992953658</v>
      </c>
      <c r="K16" s="12" t="s">
        <v>32</v>
      </c>
    </row>
    <row r="17" spans="2:10">
      <c r="B17" s="9">
        <v>0.44791666666666702</v>
      </c>
      <c r="C17" s="12"/>
      <c r="D17" s="12"/>
      <c r="E17" s="12"/>
      <c r="F17" s="12"/>
      <c r="G17" s="12"/>
      <c r="H17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7" t="str">
        <f>IF(Tabela8J143839404142[[#This Row],[EXAME]]&lt;&gt;"","Dra. Joizeanne","")</f>
        <v/>
      </c>
      <c r="J17" s="13"/>
    </row>
    <row r="18" spans="2:10">
      <c r="B18" s="8">
        <v>0.45833333333333298</v>
      </c>
      <c r="C18" s="12"/>
      <c r="D18" s="12"/>
      <c r="E18" s="12"/>
      <c r="F18" s="12"/>
      <c r="G18" s="12"/>
      <c r="H18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8" t="str">
        <f>IF(Tabela8J143839404142[[#This Row],[EXAME]]&lt;&gt;"","Dra. Joizeanne","")</f>
        <v/>
      </c>
      <c r="J18" s="13"/>
    </row>
    <row r="19" spans="2:10">
      <c r="B19" s="9">
        <v>0.46875</v>
      </c>
      <c r="C19" s="12"/>
      <c r="D19" s="12"/>
      <c r="E19" s="12"/>
      <c r="F19" s="12"/>
      <c r="G19" s="12"/>
      <c r="H19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9" t="str">
        <f>IF(Tabela8J143839404142[[#This Row],[EXAME]]&lt;&gt;"","Dra. Joizeanne","")</f>
        <v/>
      </c>
      <c r="J19" s="13"/>
    </row>
    <row r="20" spans="2:10">
      <c r="B20" s="8">
        <v>0.47916666666666702</v>
      </c>
      <c r="C20" s="12"/>
      <c r="D20" s="12"/>
      <c r="E20" s="12"/>
      <c r="F20" s="12"/>
      <c r="G20" s="12"/>
      <c r="H20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0" t="str">
        <f>IF(Tabela8J143839404142[[#This Row],[EXAME]]&lt;&gt;"","Dra. Joizeanne","")</f>
        <v/>
      </c>
      <c r="J20" s="13"/>
    </row>
    <row r="21" spans="2:10">
      <c r="B21" s="9">
        <v>0.48958333333333298</v>
      </c>
      <c r="C21" s="12"/>
      <c r="D21" s="12"/>
      <c r="E21" s="12"/>
      <c r="F21" s="12"/>
      <c r="G21" s="12"/>
      <c r="H21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1" t="str">
        <f>IF(Tabela8J143839404142[[#This Row],[EXAME]]&lt;&gt;"","Dra. Joizeanne","")</f>
        <v/>
      </c>
      <c r="J21" s="13"/>
    </row>
    <row r="22" spans="2:10">
      <c r="B22" s="8">
        <v>0.5</v>
      </c>
      <c r="C22" s="12"/>
      <c r="D22" s="12"/>
      <c r="E22" s="12"/>
      <c r="F22" s="12"/>
      <c r="G22" s="12"/>
      <c r="H22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2" t="str">
        <f>IF(Tabela8J143839404142[[#This Row],[EXAME]]&lt;&gt;"","Dra. Joizeanne","")</f>
        <v/>
      </c>
      <c r="J22" s="13"/>
    </row>
    <row r="23" spans="2:10">
      <c r="B23" s="9">
        <v>0.51041666666666696</v>
      </c>
      <c r="C23" s="12"/>
      <c r="D23" s="12"/>
      <c r="E23" s="12"/>
      <c r="F23" s="12"/>
      <c r="G23" s="12"/>
      <c r="H23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3" t="str">
        <f>IF(Tabela8J143839404142[[#This Row],[EXAME]]&lt;&gt;"","Dra. Joizeanne","")</f>
        <v/>
      </c>
      <c r="J23" s="13"/>
    </row>
    <row r="24" spans="2:10">
      <c r="B24" s="8">
        <v>0.52083333333333304</v>
      </c>
      <c r="C24" s="12"/>
      <c r="D24" s="12"/>
      <c r="E24" s="12"/>
      <c r="F24" s="12"/>
      <c r="G24" s="12"/>
      <c r="H24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4" t="str">
        <f>IF(Tabela8J143839404142[[#This Row],[EXAME]]&lt;&gt;"","Dra. Joizeanne","")</f>
        <v/>
      </c>
      <c r="J24" s="13"/>
    </row>
    <row r="25" spans="2:10">
      <c r="B25" s="9">
        <v>0.53125</v>
      </c>
      <c r="C25" s="12"/>
      <c r="D25" s="12"/>
      <c r="E25" s="12"/>
      <c r="F25" s="12"/>
      <c r="G25" s="12"/>
      <c r="H25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5" t="str">
        <f>IF(Tabela8J143839404142[[#This Row],[EXAME]]&lt;&gt;"","Dra. Joizeanne","")</f>
        <v/>
      </c>
      <c r="J25" s="13"/>
    </row>
    <row r="26" spans="2:10">
      <c r="B26" s="8">
        <v>0.54166666666666696</v>
      </c>
      <c r="C26" s="12"/>
      <c r="D26" s="12"/>
      <c r="E26" s="12"/>
      <c r="F26" s="12"/>
      <c r="G26" s="12"/>
      <c r="H26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6" t="str">
        <f>IF(Tabela8J143839404142[[#This Row],[EXAME]]&lt;&gt;"","Dra. Joizeanne","")</f>
        <v/>
      </c>
      <c r="J26" s="13"/>
    </row>
    <row r="27" spans="2:10">
      <c r="B27" s="9">
        <v>0.55208333333333304</v>
      </c>
      <c r="C27" s="12"/>
      <c r="D27" s="12"/>
      <c r="E27" s="12"/>
      <c r="F27" s="12"/>
      <c r="G27" s="12"/>
      <c r="H27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7" t="str">
        <f>IF(Tabela8J143839404142[[#This Row],[EXAME]]&lt;&gt;"","Dra. Joizeanne","")</f>
        <v/>
      </c>
      <c r="J27" s="13"/>
    </row>
    <row r="28" spans="2:10">
      <c r="B28" s="8">
        <v>0.5625</v>
      </c>
      <c r="C28" s="12"/>
      <c r="D28" s="12"/>
      <c r="E28" s="12"/>
      <c r="F28" s="12"/>
      <c r="G28" s="33"/>
      <c r="H28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8" t="str">
        <f>IF(Tabela8J143839404142[[#This Row],[EXAME]]&lt;&gt;"","Dra. Joizeanne","")</f>
        <v/>
      </c>
      <c r="J28" s="27"/>
    </row>
    <row r="29" spans="2:10">
      <c r="B29" s="9">
        <v>0.57291666666666696</v>
      </c>
      <c r="C29" s="12"/>
      <c r="D29" s="12"/>
      <c r="E29" s="12"/>
      <c r="F29" s="12"/>
      <c r="G29" s="12"/>
      <c r="H29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9" t="str">
        <f>IF(Tabela8J143839404142[[#This Row],[EXAME]]&lt;&gt;"","Dra. Joizeanne","")</f>
        <v/>
      </c>
      <c r="J29" s="13"/>
    </row>
    <row r="30" spans="2:10">
      <c r="B30" s="8">
        <v>0.58333333333333304</v>
      </c>
      <c r="C30" s="12"/>
      <c r="D30" s="12"/>
      <c r="E30" s="12"/>
      <c r="F30" s="12"/>
      <c r="G30" s="12"/>
      <c r="H30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0" t="str">
        <f>IF(Tabela8J143839404142[[#This Row],[EXAME]]&lt;&gt;"","Dra. Joizeanne","")</f>
        <v/>
      </c>
      <c r="J30" s="13"/>
    </row>
    <row r="31" spans="2:10">
      <c r="B31" s="9">
        <v>0.59375</v>
      </c>
      <c r="C31" s="12"/>
      <c r="D31" s="12"/>
      <c r="E31" s="12"/>
      <c r="F31" s="12"/>
      <c r="G31" s="12"/>
      <c r="H31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1" t="str">
        <f>IF(Tabela8J143839404142[[#This Row],[EXAME]]&lt;&gt;"","Dra. Joizeanne","")</f>
        <v/>
      </c>
      <c r="J31" s="13"/>
    </row>
    <row r="32" spans="2:10">
      <c r="B32" s="8">
        <v>0.60416666666666696</v>
      </c>
      <c r="C32" s="12"/>
      <c r="D32" s="12"/>
      <c r="E32" s="12"/>
      <c r="F32" s="12"/>
      <c r="G32" s="12"/>
      <c r="H32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2" t="str">
        <f>IF(Tabela8J143839404142[[#This Row],[EXAME]]&lt;&gt;"","Dra. Joizeanne","")</f>
        <v/>
      </c>
      <c r="J32" s="13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3" t="str">
        <f>IF(Tabela8J143839404142[[#This Row],[EXAME]]&lt;&gt;"","Dra. Joizeanne","")</f>
        <v/>
      </c>
      <c r="J33" s="13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4" t="str">
        <f>IF(Tabela8J143839404142[[#This Row],[EXAME]]&lt;&gt;"","Dra. Joizeanne","")</f>
        <v/>
      </c>
      <c r="J34" s="13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5" t="str">
        <f>IF(Tabela8J143839404142[[#This Row],[EXAME]]&lt;&gt;"","Dra. Joizeanne","")</f>
        <v/>
      </c>
      <c r="J35" s="13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6" t="str">
        <f>IF(Tabela8J143839404142[[#This Row],[EXAME]]&lt;&gt;"","Dra. Joizeanne","")</f>
        <v/>
      </c>
      <c r="J36" s="13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7" t="str">
        <f>IF(Tabela8J143839404142[[#This Row],[EXAME]]&lt;&gt;"","Dra. Joizeanne","")</f>
        <v/>
      </c>
      <c r="J37" s="13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8" t="str">
        <f>IF(Tabela8J143839404142[[#This Row],[EXAME]]&lt;&gt;"","Dra. Joizeanne","")</f>
        <v/>
      </c>
      <c r="J38" s="13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9" t="str">
        <f>IF(Tabela8J143839404142[[#This Row],[EXAME]]&lt;&gt;"","Dra. Joizeanne","")</f>
        <v/>
      </c>
      <c r="J39" s="13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0" t="str">
        <f>IF(Tabela8J143839404142[[#This Row],[EXAME]]&lt;&gt;"","Dra. Joizeanne","")</f>
        <v/>
      </c>
      <c r="J40" s="13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1" t="str">
        <f>IF(Tabela8J143839404142[[#This Row],[EXAME]]&lt;&gt;"","Dra. Joizeanne","")</f>
        <v/>
      </c>
      <c r="J41" s="13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2" t="str">
        <f>IF(Tabela8J143839404142[[#This Row],[EXAME]]&lt;&gt;"","Dra. Joizeanne","")</f>
        <v/>
      </c>
      <c r="J42" s="13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3" t="str">
        <f>IF(Tabela8J143839404142[[#This Row],[EXAME]]&lt;&gt;"","Dra. Joizeanne","")</f>
        <v/>
      </c>
      <c r="J43" s="13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4" t="str">
        <f>IF(Tabela8J143839404142[[#This Row],[EXAME]]&lt;&gt;"","Dra. Joizeanne","")</f>
        <v/>
      </c>
      <c r="J44" s="13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5" t="str">
        <f>IF(Tabela8J143839404142[[#This Row],[EXAME]]&lt;&gt;"","Dra. Joizeanne","")</f>
        <v/>
      </c>
      <c r="J45" s="13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6" t="str">
        <f>IF(Tabela8J143839404142[[#This Row],[EXAME]]&lt;&gt;"","Dra. Joizeanne","")</f>
        <v/>
      </c>
      <c r="J46" s="13"/>
    </row>
    <row r="47" spans="2:13">
      <c r="C47">
        <f>SUBTOTAL(103,Tabela8J143839404142[NOME])</f>
        <v>8</v>
      </c>
      <c r="J47"/>
      <c r="K47"/>
      <c r="L47"/>
      <c r="M47"/>
    </row>
  </sheetData>
  <sheetProtection sheet="1" sort="0" autoFilter="0"/>
  <conditionalFormatting sqref="K6:L46">
    <cfRule type="containsText" dxfId="632" priority="1" operator="containsText" text="Não confirmado">
      <formula>NOT(ISERROR(SEARCH("Não confirmado",K6)))</formula>
    </cfRule>
    <cfRule type="containsText" dxfId="63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M6:M44" xr:uid="{00000000-0002-0000-0500-000000000000}">
      <formula1>"Sim"</formula1>
    </dataValidation>
    <dataValidation type="list" allowBlank="1" showInputMessage="1" showErrorMessage="1" sqref="F6:F46" xr:uid="{00000000-0002-0000-0500-000001000000}">
      <formula1>"UNIMED, PARTICULAR, FUSEX, AMOR SAÚDE, SUS, CORTESIA"</formula1>
    </dataValidation>
    <dataValidation type="list" allowBlank="1" showInputMessage="1" showErrorMessage="1" sqref="K6:K46" xr:uid="{00000000-0002-0000-0500-000002000000}">
      <formula1>"Confirmado, Não confirmado"</formula1>
    </dataValidation>
    <dataValidation type="list" allowBlank="1" showInputMessage="1" showErrorMessage="1" sqref="L6:L46" xr:uid="{00000000-0002-0000-0500-000003000000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3" verticalDpi="0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4000000}">
          <x14:formula1>
            <xm:f>'Tabela de Preços'!$B$21:$B$23</xm:f>
          </x14:formula1>
          <xm:sqref>E6:E42 E44:E46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1">
    <pageSetUpPr fitToPage="1"/>
  </sheetPr>
  <dimension ref="A1:AD47"/>
  <sheetViews>
    <sheetView showGridLines="0" zoomScale="80" zoomScaleNormal="80" workbookViewId="0">
      <pane xSplit="2" ySplit="5" topLeftCell="C6" activePane="bottomRight" state="frozen"/>
      <selection pane="bottomRight" activeCell="K13" sqref="K13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5">
        <v>8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44993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Preços'!E22,IF(AND(Tabela8J5[[#This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6" t="str">
        <f>IF(Tabela8J5[[#This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Preços'!E23,IF(AND(Tabela8J5[[#This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7" t="str">
        <f>IF(Tabela8J5[[#This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43</v>
      </c>
      <c r="D8" s="12"/>
      <c r="E8" s="12" t="s">
        <v>30</v>
      </c>
      <c r="F8" s="12" t="s">
        <v>31</v>
      </c>
      <c r="G8" s="12"/>
      <c r="H8" s="10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Preços'!E24,IF(AND(Tabela8J5[[#This Row],[EXAME]]="CORE BIOPSY",Tabela8J5[[#This Row],[CONVÊNIO]]="PARTICULAR"),'Tabela de Preços'!$C$23,IF(AND(Tabela8J5[[#This Row],[EXAME]]="CORE BIOPSY",Tabela8J5[[#This Row],[CONVÊNIO]]="SUS"),'Tabela de Preços'!$E$23,""))))))</f>
        <v>300</v>
      </c>
      <c r="I8" t="str">
        <f>IF(Tabela8J5[[#This Row],[EXAME]]&lt;&gt;"","Dra. Joizeanne","")</f>
        <v>Dra. Joizeanne</v>
      </c>
      <c r="J8" s="13">
        <v>65996606513</v>
      </c>
      <c r="K8" s="12" t="s">
        <v>32</v>
      </c>
      <c r="L8" s="12"/>
      <c r="M8" s="12"/>
    </row>
    <row r="9" spans="1:30">
      <c r="B9" s="9">
        <v>0.36458333333333298</v>
      </c>
      <c r="C9" s="12" t="s">
        <v>44</v>
      </c>
      <c r="D9" s="12"/>
      <c r="E9" s="12" t="s">
        <v>30</v>
      </c>
      <c r="F9" s="12" t="s">
        <v>31</v>
      </c>
      <c r="G9" s="12"/>
      <c r="H9" s="10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Preços'!E25,IF(AND(Tabela8J5[[#This Row],[EXAME]]="CORE BIOPSY",Tabela8J5[[#This Row],[CONVÊNIO]]="PARTICULAR"),'Tabela de Preços'!$C$23,IF(AND(Tabela8J5[[#This Row],[EXAME]]="CORE BIOPSY",Tabela8J5[[#This Row],[CONVÊNIO]]="SUS"),'Tabela de Preços'!$E$23,""))))))</f>
        <v>300</v>
      </c>
      <c r="I9" t="str">
        <f>IF(Tabela8J5[[#This Row],[EXAME]]&lt;&gt;"","Dra. Joizeanne","")</f>
        <v>Dra. Joizeanne</v>
      </c>
      <c r="J9" s="13">
        <v>65992673031</v>
      </c>
      <c r="K9" s="12" t="s">
        <v>32</v>
      </c>
      <c r="L9" s="12"/>
      <c r="M9" s="12"/>
    </row>
    <row r="10" spans="1:30">
      <c r="B10" s="8">
        <v>0.375</v>
      </c>
      <c r="C10" s="12" t="s">
        <v>45</v>
      </c>
      <c r="D10" s="12"/>
      <c r="E10" s="12" t="s">
        <v>30</v>
      </c>
      <c r="F10" s="12" t="s">
        <v>31</v>
      </c>
      <c r="G10" s="12"/>
      <c r="H10" s="10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Preços'!E26,IF(AND(Tabela8J5[[#This Row],[EXAME]]="CORE BIOPSY",Tabela8J5[[#This Row],[CONVÊNIO]]="PARTICULAR"),'Tabela de Preços'!$C$23,IF(AND(Tabela8J5[[#This Row],[EXAME]]="CORE BIOPSY",Tabela8J5[[#This Row],[CONVÊNIO]]="SUS"),'Tabela de Preços'!$E$23,""))))))</f>
        <v>300</v>
      </c>
      <c r="I10" t="str">
        <f>IF(Tabela8J5[[#This Row],[EXAME]]&lt;&gt;"","Dra. Joizeanne","")</f>
        <v>Dra. Joizeanne</v>
      </c>
      <c r="J10" s="13">
        <v>65999597452</v>
      </c>
      <c r="K10" s="12" t="s">
        <v>32</v>
      </c>
      <c r="L10" s="12"/>
      <c r="M10" s="12"/>
    </row>
    <row r="11" spans="1:30">
      <c r="B11" s="9">
        <v>0.38541666666666702</v>
      </c>
      <c r="C11" s="12" t="s">
        <v>46</v>
      </c>
      <c r="D11" s="12"/>
      <c r="E11" s="12" t="s">
        <v>30</v>
      </c>
      <c r="F11" s="12" t="s">
        <v>47</v>
      </c>
      <c r="G11" s="12"/>
      <c r="H11" s="10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Preços'!E27,IF(AND(Tabela8J5[[#This Row],[EXAME]]="CORE BIOPSY",Tabela8J5[[#This Row],[CONVÊNIO]]="PARTICULAR"),'Tabela de Preços'!$C$23,IF(AND(Tabela8J5[[#This Row],[EXAME]]="CORE BIOPSY",Tabela8J5[[#This Row],[CONVÊNIO]]="SUS"),'Tabela de Preços'!$E$23,""))))))</f>
        <v>250</v>
      </c>
      <c r="I11" t="str">
        <f>IF(Tabela8J5[[#This Row],[EXAME]]&lt;&gt;"","Dra. Joizeanne","")</f>
        <v>Dra. Joizeanne</v>
      </c>
      <c r="J11" s="13">
        <v>65996930152</v>
      </c>
      <c r="K11" s="12" t="s">
        <v>32</v>
      </c>
      <c r="L11" s="12"/>
      <c r="M11" s="12"/>
    </row>
    <row r="12" spans="1:30">
      <c r="B12" s="8">
        <v>0.39583333333333298</v>
      </c>
      <c r="C12" s="12" t="s">
        <v>48</v>
      </c>
      <c r="D12" s="12"/>
      <c r="E12" s="12" t="s">
        <v>30</v>
      </c>
      <c r="F12" s="12" t="s">
        <v>31</v>
      </c>
      <c r="G12" s="12"/>
      <c r="H12" s="10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Preços'!E28,IF(AND(Tabela8J5[[#This Row],[EXAME]]="CORE BIOPSY",Tabela8J5[[#This Row],[CONVÊNIO]]="PARTICULAR"),'Tabela de Preços'!$C$23,IF(AND(Tabela8J5[[#This Row],[EXAME]]="CORE BIOPSY",Tabela8J5[[#This Row],[CONVÊNIO]]="SUS"),'Tabela de Preços'!$E$23,""))))))</f>
        <v>300</v>
      </c>
      <c r="I12" t="str">
        <f>IF(Tabela8J5[[#This Row],[EXAME]]&lt;&gt;"","Dra. Joizeanne","")</f>
        <v>Dra. Joizeanne</v>
      </c>
      <c r="J12" s="13">
        <v>65996040170</v>
      </c>
      <c r="K12" s="12" t="s">
        <v>32</v>
      </c>
      <c r="L12" s="12"/>
      <c r="M12" s="12"/>
    </row>
    <row r="13" spans="1:30" ht="15" customHeight="1">
      <c r="B13" s="9">
        <v>0.40625</v>
      </c>
      <c r="C13" s="55" t="s">
        <v>49</v>
      </c>
      <c r="D13" s="12"/>
      <c r="E13" s="12" t="s">
        <v>30</v>
      </c>
      <c r="F13" s="12" t="s">
        <v>31</v>
      </c>
      <c r="G13" s="12"/>
      <c r="H13" s="10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Preços'!E29,IF(AND(Tabela8J5[[#This Row],[EXAME]]="CORE BIOPSY",Tabela8J5[[#This Row],[CONVÊNIO]]="PARTICULAR"),'Tabela de Preços'!$C$23,IF(AND(Tabela8J5[[#This Row],[EXAME]]="CORE BIOPSY",Tabela8J5[[#This Row],[CONVÊNIO]]="SUS"),'Tabela de Preços'!$E$23,""))))))</f>
        <v>300</v>
      </c>
      <c r="I13" t="str">
        <f>IF(Tabela8J5[[#This Row],[EXAME]]&lt;&gt;"","Dra. Joizeanne","")</f>
        <v>Dra. Joizeanne</v>
      </c>
      <c r="J13" s="13">
        <v>65996947294</v>
      </c>
      <c r="K13" s="12" t="s">
        <v>32</v>
      </c>
      <c r="L13" s="12"/>
      <c r="M13" s="12"/>
    </row>
    <row r="14" spans="1:30" ht="15" customHeight="1">
      <c r="B14" s="8">
        <v>0.41666666666666702</v>
      </c>
      <c r="C14" s="12"/>
      <c r="D14" s="12"/>
      <c r="E14" s="12"/>
      <c r="F14" s="12"/>
      <c r="G14" s="12"/>
      <c r="H14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Preços'!E30,IF(AND(Tabela8J5[[#This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4" t="str">
        <f>IF(Tabela8J5[[#This Row],[EXAME]]&lt;&gt;"","Dra. Joizeanne","")</f>
        <v/>
      </c>
      <c r="J14" s="13"/>
      <c r="K14" s="12"/>
      <c r="L14" s="12"/>
      <c r="M14" s="12"/>
    </row>
    <row r="15" spans="1:30" ht="15" customHeight="1">
      <c r="B15" s="9">
        <v>0.42708333333333298</v>
      </c>
      <c r="C15" s="12" t="s">
        <v>50</v>
      </c>
      <c r="D15" s="12"/>
      <c r="E15" s="12" t="s">
        <v>38</v>
      </c>
      <c r="F15" s="12" t="s">
        <v>39</v>
      </c>
      <c r="G15" s="12" t="s">
        <v>51</v>
      </c>
      <c r="H15" s="10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Preços'!E31,IF(AND(Tabela8J5[[#This Row],[EXAME]]="CORE BIOPSY",Tabela8J5[[#This Row],[CONVÊNIO]]="PARTICULAR"),'Tabela de Preços'!$C$23,IF(AND(Tabela8J5[[#This Row],[EXAME]]="CORE BIOPSY",Tabela8J5[[#This Row],[CONVÊNIO]]="SUS"),'Tabela de Preços'!$E$23,""))))))</f>
        <v>800</v>
      </c>
      <c r="I15" t="str">
        <f>IF(Tabela8J5[[#This Row],[EXAME]]&lt;&gt;"","Dra. Joizeanne","")</f>
        <v>Dra. Joizeanne</v>
      </c>
      <c r="J15" s="13">
        <v>65999684029</v>
      </c>
      <c r="K15" s="12" t="s">
        <v>32</v>
      </c>
      <c r="L15" s="12"/>
      <c r="M15" s="12"/>
    </row>
    <row r="16" spans="1:30" ht="15" customHeight="1">
      <c r="B16" s="8">
        <v>0.4375</v>
      </c>
      <c r="C16" s="12" t="s">
        <v>52</v>
      </c>
      <c r="D16" s="12">
        <v>42</v>
      </c>
      <c r="E16" s="12" t="s">
        <v>30</v>
      </c>
      <c r="F16" s="12" t="s">
        <v>31</v>
      </c>
      <c r="G16" s="12"/>
      <c r="H16" s="10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Preços'!E32,IF(AND(Tabela8J5[[#This Row],[EXAME]]="CORE BIOPSY",Tabela8J5[[#This Row],[CONVÊNIO]]="PARTICULAR"),'Tabela de Preços'!$C$23,IF(AND(Tabela8J5[[#This Row],[EXAME]]="CORE BIOPSY",Tabela8J5[[#This Row],[CONVÊNIO]]="SUS"),'Tabela de Preços'!$E$23,""))))))</f>
        <v>300</v>
      </c>
      <c r="I16" t="str">
        <f>IF(Tabela8J5[[#This Row],[EXAME]]&lt;&gt;"","Dra. Joizeanne","")</f>
        <v>Dra. Joizeanne</v>
      </c>
      <c r="J16" s="13">
        <v>65996233384</v>
      </c>
      <c r="K16" s="12"/>
      <c r="L16" s="12"/>
      <c r="M16" s="12"/>
    </row>
    <row r="17" spans="2:13" ht="15" customHeight="1">
      <c r="B17" s="9">
        <v>0.44791666666666702</v>
      </c>
      <c r="C17" s="12"/>
      <c r="D17" s="12"/>
      <c r="E17" s="12"/>
      <c r="F17" s="12"/>
      <c r="G17" s="12"/>
      <c r="H17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Preços'!E33,IF(AND(Tabela8J5[[#This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7" t="str">
        <f>IF(Tabela8J5[[#This Row],[EXAME]]&lt;&gt;"","Dra. Joizeanne","")</f>
        <v/>
      </c>
      <c r="J17" s="13"/>
      <c r="K17" s="12"/>
      <c r="L17" s="12"/>
      <c r="M17" s="12"/>
    </row>
    <row r="18" spans="2:13" ht="15" customHeight="1">
      <c r="B18" s="8">
        <v>0.45833333333333298</v>
      </c>
      <c r="C18" s="12"/>
      <c r="D18" s="12"/>
      <c r="E18" s="12"/>
      <c r="F18" s="12"/>
      <c r="G18" s="12"/>
      <c r="H18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Preços'!E34,IF(AND(Tabela8J5[[#This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8" t="str">
        <f>IF(Tabela8J5[[#This Row],[EXAME]]&lt;&gt;"","Dra. Joizeanne","")</f>
        <v/>
      </c>
      <c r="J18" s="13"/>
      <c r="K18" s="12"/>
      <c r="L18" s="12"/>
      <c r="M18" s="12"/>
    </row>
    <row r="19" spans="2:13" ht="15" customHeight="1">
      <c r="B19" s="9">
        <v>0.46875</v>
      </c>
      <c r="C19" s="12"/>
      <c r="D19" s="12"/>
      <c r="E19" s="12"/>
      <c r="F19" s="12"/>
      <c r="G19" s="12"/>
      <c r="H19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Preços'!E35,IF(AND(Tabela8J5[[#This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9" t="str">
        <f>IF(Tabela8J5[[#This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Preços'!E36,IF(AND(Tabela8J5[[#This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0" t="str">
        <f>IF(Tabela8J5[[#This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Preços'!E37,IF(AND(Tabela8J5[[#This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1" t="str">
        <f>IF(Tabela8J5[[#This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Preços'!E38,IF(AND(Tabela8J5[[#This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2" t="str">
        <f>IF(Tabela8J5[[#This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Preços'!E39,IF(AND(Tabela8J5[[#This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3" t="str">
        <f>IF(Tabela8J5[[#This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Preços'!E40,IF(AND(Tabela8J5[[#This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4" t="str">
        <f>IF(Tabela8J5[[#This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Preços'!E41,IF(AND(Tabela8J5[[#This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5" t="str">
        <f>IF(Tabela8J5[[#This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Preços'!E42,IF(AND(Tabela8J5[[#This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6" t="str">
        <f>IF(Tabela8J5[[#This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Preços'!E43,IF(AND(Tabela8J5[[#This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7" t="str">
        <f>IF(Tabela8J5[[#This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Preços'!E44,IF(AND(Tabela8J5[[#This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8" t="str">
        <f>IF(Tabela8J5[[#This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Preços'!E45,IF(AND(Tabela8J5[[#This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9" t="str">
        <f>IF(Tabela8J5[[#This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Preços'!E46,IF(AND(Tabela8J5[[#This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0" t="str">
        <f>IF(Tabela8J5[[#This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Preços'!E47,IF(AND(Tabela8J5[[#This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1" t="str">
        <f>IF(Tabela8J5[[#This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Preços'!E48,IF(AND(Tabela8J5[[#This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2" t="str">
        <f>IF(Tabela8J5[[#This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Preços'!E49,IF(AND(Tabela8J5[[#This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3" t="str">
        <f>IF(Tabela8J5[[#This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Preços'!E50,IF(AND(Tabela8J5[[#This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4" t="str">
        <f>IF(Tabela8J5[[#This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Preços'!E51,IF(AND(Tabela8J5[[#This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5" t="str">
        <f>IF(Tabela8J5[[#This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Preços'!E52,IF(AND(Tabela8J5[[#This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6" t="str">
        <f>IF(Tabela8J5[[#This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Preços'!E53,IF(AND(Tabela8J5[[#This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7" t="str">
        <f>IF(Tabela8J5[[#This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Preços'!E54,IF(AND(Tabela8J5[[#This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8" t="str">
        <f>IF(Tabela8J5[[#This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Preços'!E55,IF(AND(Tabela8J5[[#This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9" t="str">
        <f>IF(Tabela8J5[[#This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Preços'!E56,IF(AND(Tabela8J5[[#This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0" t="str">
        <f>IF(Tabela8J5[[#This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Preços'!E57,IF(AND(Tabela8J5[[#This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1" t="str">
        <f>IF(Tabela8J5[[#This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Preços'!E58,IF(AND(Tabela8J5[[#This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2" t="str">
        <f>IF(Tabela8J5[[#This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Preços'!E59,IF(AND(Tabela8J5[[#This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3" t="str">
        <f>IF(Tabela8J5[[#This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Preços'!E60,IF(AND(Tabela8J5[[#This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4" t="str">
        <f>IF(Tabela8J5[[#This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Preços'!E61,IF(AND(Tabela8J5[[#This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5" t="str">
        <f>IF(Tabela8J5[[#This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Preços'!E62,IF(AND(Tabela8J5[[#This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6" t="str">
        <f>IF(Tabela8J5[[#This Row],[EXAME]]&lt;&gt;"","Dra. Joizeanne","")</f>
        <v/>
      </c>
      <c r="J46" s="13"/>
      <c r="K46" s="12"/>
      <c r="L46" s="12"/>
      <c r="M46" s="12"/>
    </row>
    <row r="47" spans="2:13">
      <c r="C47">
        <f>SUBTOTAL(103,Tabela8J5[NOME])</f>
        <v>8</v>
      </c>
    </row>
  </sheetData>
  <sheetProtection sheet="1" sort="0" autoFilter="0"/>
  <conditionalFormatting sqref="K6:L46">
    <cfRule type="containsText" dxfId="617" priority="1" operator="containsText" text="Não confirmado">
      <formula>NOT(ISERROR(SEARCH("Não confirmado",K6)))</formula>
    </cfRule>
    <cfRule type="containsText" dxfId="61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0600-000000000000}">
      <formula1>"UNIMED, PARTICULAR, FUSEX, AMOR SAÚDE, SUS, CORTESIA"</formula1>
    </dataValidation>
    <dataValidation type="list" allowBlank="1" showInputMessage="1" showErrorMessage="1" sqref="M6:M44" xr:uid="{00000000-0002-0000-0600-000001000000}">
      <formula1>"Sim"</formula1>
    </dataValidation>
    <dataValidation type="list" allowBlank="1" showInputMessage="1" showErrorMessage="1" sqref="K6:K46" xr:uid="{00000000-0002-0000-0600-000002000000}">
      <formula1>"Confirmado, Não confirmado"</formula1>
    </dataValidation>
    <dataValidation type="list" allowBlank="1" showInputMessage="1" showErrorMessage="1" sqref="L6:L46" xr:uid="{00000000-0002-0000-0600-000003000000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2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bottomRight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5">
        <v>9</v>
      </c>
      <c r="F2" s="21" t="str">
        <f>IF(H2=1,"DOMINGO",IF(H2=2,"SEGUNDA-FEIRA",IF(H2=3,"TERÇA-FEIRA",IF(H2=4,"QUARTA-FEIRA",IF(H2=5,"QUINTA-FEIRA",
IF(H2=6,"SEXTA-FEIRA",IF(H2=7,"SÁBADO","")))))))</f>
        <v>QUINTA-FEIRA</v>
      </c>
      <c r="G2" s="23">
        <f>DATE(Calendario!E5,Calendario!C5,E2)</f>
        <v>44994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Preços'!E22,IF(AND(Tabela8J567[[#This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6" t="str">
        <f>IF(Tabela8J567[[#This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 t="s">
        <v>27</v>
      </c>
      <c r="D7" s="12"/>
      <c r="E7" s="12"/>
      <c r="F7" s="12"/>
      <c r="G7" s="12"/>
      <c r="H7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Preços'!E23,IF(AND(Tabela8J567[[#This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7" t="str">
        <f>IF(Tabela8J567[[#This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27</v>
      </c>
      <c r="D8" s="12"/>
      <c r="E8" s="12"/>
      <c r="F8" s="12"/>
      <c r="G8" s="12"/>
      <c r="H8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Preços'!E24,IF(AND(Tabela8J567[[#This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8" t="str">
        <f>IF(Tabela8J567[[#This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27</v>
      </c>
      <c r="D9" s="31"/>
      <c r="E9" s="12"/>
      <c r="F9" s="12"/>
      <c r="G9" s="12"/>
      <c r="H9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Preços'!E25,IF(AND(Tabela8J567[[#This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9" t="str">
        <f>IF(Tabela8J567[[#This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 t="s">
        <v>27</v>
      </c>
      <c r="D10" s="12"/>
      <c r="E10" s="12"/>
      <c r="F10" s="12"/>
      <c r="G10" s="12"/>
      <c r="H10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Preços'!E26,IF(AND(Tabela8J567[[#This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0" t="str">
        <f>IF(Tabela8J567[[#This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 t="s">
        <v>27</v>
      </c>
      <c r="D11" s="12"/>
      <c r="E11" s="12"/>
      <c r="F11" s="12"/>
      <c r="G11" s="12"/>
      <c r="H11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Preços'!E27,IF(AND(Tabela8J567[[#This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1" t="str">
        <f>IF(Tabela8J567[[#This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27</v>
      </c>
      <c r="D12" s="12"/>
      <c r="E12" s="12"/>
      <c r="F12" s="12"/>
      <c r="G12" s="12"/>
      <c r="H12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Preços'!E28,IF(AND(Tabela8J567[[#This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2" t="str">
        <f>IF(Tabela8J567[[#This Row],[EXAME]]&lt;&gt;"","Dra. Joizeanne","")</f>
        <v/>
      </c>
      <c r="J12" s="13"/>
      <c r="K12" s="12"/>
      <c r="L12" s="12"/>
      <c r="M12" s="12"/>
    </row>
    <row r="13" spans="1:30" ht="16.5">
      <c r="B13" s="9">
        <v>0.40625</v>
      </c>
      <c r="C13" s="12" t="s">
        <v>27</v>
      </c>
      <c r="D13" s="12"/>
      <c r="E13" s="12"/>
      <c r="F13" s="12"/>
      <c r="G13" s="12"/>
      <c r="H13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Preços'!E29,IF(AND(Tabela8J567[[#This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3" t="str">
        <f>IF(Tabela8J567[[#This Row],[EXAME]]&lt;&gt;"","Dra. Joizeanne","")</f>
        <v/>
      </c>
      <c r="J13" s="28"/>
      <c r="K13" s="12"/>
      <c r="L13" s="12"/>
      <c r="M13" s="12"/>
    </row>
    <row r="14" spans="1:30">
      <c r="B14" s="8">
        <v>0.41666666666666702</v>
      </c>
      <c r="C14" s="12" t="s">
        <v>27</v>
      </c>
      <c r="D14" s="12"/>
      <c r="E14" s="12"/>
      <c r="F14" s="12"/>
      <c r="G14" s="12"/>
      <c r="H14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Preços'!E30,IF(AND(Tabela8J567[[#This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4" t="str">
        <f>IF(Tabela8J567[[#This Row],[EXAME]]&lt;&gt;"","Dra. Joizeanne","")</f>
        <v/>
      </c>
      <c r="J14" s="13"/>
      <c r="K14" s="12"/>
      <c r="L14" s="12"/>
      <c r="M14" s="12"/>
    </row>
    <row r="15" spans="1:30" ht="16.5">
      <c r="B15" s="9">
        <v>0.42708333333333298</v>
      </c>
      <c r="C15" s="12" t="s">
        <v>27</v>
      </c>
      <c r="D15" s="12"/>
      <c r="E15" s="12"/>
      <c r="F15" s="12"/>
      <c r="G15" s="12"/>
      <c r="H15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Preços'!E31,IF(AND(Tabela8J567[[#This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5" t="str">
        <f>IF(Tabela8J567[[#This Row],[EXAME]]&lt;&gt;"","Dra. Joizeanne","")</f>
        <v/>
      </c>
      <c r="J15" s="28"/>
      <c r="K15" s="12"/>
      <c r="L15" s="12"/>
      <c r="M15" s="12"/>
    </row>
    <row r="16" spans="1:30">
      <c r="B16" s="8">
        <v>0.4375</v>
      </c>
      <c r="C16" s="12" t="s">
        <v>27</v>
      </c>
      <c r="D16" s="12"/>
      <c r="E16" s="12"/>
      <c r="F16" s="12"/>
      <c r="G16" s="12"/>
      <c r="H16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Preços'!E32,IF(AND(Tabela8J567[[#This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6" t="str">
        <f>IF(Tabela8J567[[#This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27</v>
      </c>
      <c r="D17" s="12"/>
      <c r="E17" s="12"/>
      <c r="F17" s="12"/>
      <c r="G17" s="12"/>
      <c r="H17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Preços'!E33,IF(AND(Tabela8J567[[#This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7" t="str">
        <f>IF(Tabela8J567[[#This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27</v>
      </c>
      <c r="D18" s="12"/>
      <c r="E18" s="12"/>
      <c r="F18" s="12"/>
      <c r="G18" s="12"/>
      <c r="H18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Preços'!E34,IF(AND(Tabela8J567[[#This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8" t="str">
        <f>IF(Tabela8J567[[#This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 t="s">
        <v>27</v>
      </c>
      <c r="D19" s="12"/>
      <c r="E19" s="12"/>
      <c r="F19" s="12"/>
      <c r="G19" s="12"/>
      <c r="H19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Preços'!E35,IF(AND(Tabela8J567[[#This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9" t="str">
        <f>IF(Tabela8J567[[#This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27</v>
      </c>
      <c r="D20" s="12"/>
      <c r="E20" s="12"/>
      <c r="F20" s="12"/>
      <c r="G20" s="12"/>
      <c r="H20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Preços'!E36,IF(AND(Tabela8J567[[#This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0" t="str">
        <f>IF(Tabela8J567[[#This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Preços'!E37,IF(AND(Tabela8J567[[#This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1" t="str">
        <f>IF(Tabela8J567[[#This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Preços'!E38,IF(AND(Tabela8J567[[#This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2" t="str">
        <f>IF(Tabela8J567[[#This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Preços'!E39,IF(AND(Tabela8J567[[#This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3" t="str">
        <f>IF(Tabela8J567[[#This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Preços'!E40,IF(AND(Tabela8J567[[#This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4" t="str">
        <f>IF(Tabela8J567[[#This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Preços'!E41,IF(AND(Tabela8J567[[#This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5" t="str">
        <f>IF(Tabela8J567[[#This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Preços'!E42,IF(AND(Tabela8J567[[#This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6" t="str">
        <f>IF(Tabela8J567[[#This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Preços'!E43,IF(AND(Tabela8J567[[#This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7" t="str">
        <f>IF(Tabela8J567[[#This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Preços'!E44,IF(AND(Tabela8J567[[#This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8" t="str">
        <f>IF(Tabela8J567[[#This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Preços'!E45,IF(AND(Tabela8J567[[#This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9" t="str">
        <f>IF(Tabela8J567[[#This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Preços'!E46,IF(AND(Tabela8J567[[#This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0" t="str">
        <f>IF(Tabela8J567[[#This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Preços'!E47,IF(AND(Tabela8J567[[#This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1" t="str">
        <f>IF(Tabela8J567[[#This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Preços'!E48,IF(AND(Tabela8J567[[#This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2" t="str">
        <f>IF(Tabela8J567[[#This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Preços'!E49,IF(AND(Tabela8J567[[#This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3" t="str">
        <f>IF(Tabela8J567[[#This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Preços'!E50,IF(AND(Tabela8J567[[#This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4" t="str">
        <f>IF(Tabela8J567[[#This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Preços'!E51,IF(AND(Tabela8J567[[#This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5" t="str">
        <f>IF(Tabela8J567[[#This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Preços'!E52,IF(AND(Tabela8J567[[#This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6" t="str">
        <f>IF(Tabela8J567[[#This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Preços'!E53,IF(AND(Tabela8J567[[#This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7" t="str">
        <f>IF(Tabela8J567[[#This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Preços'!E54,IF(AND(Tabela8J567[[#This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8" t="str">
        <f>IF(Tabela8J567[[#This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Preços'!E55,IF(AND(Tabela8J567[[#This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9" t="str">
        <f>IF(Tabela8J567[[#This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Preços'!E56,IF(AND(Tabela8J567[[#This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0" t="str">
        <f>IF(Tabela8J567[[#This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Preços'!E57,IF(AND(Tabela8J567[[#This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1" t="str">
        <f>IF(Tabela8J567[[#This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Preços'!E58,IF(AND(Tabela8J567[[#This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2" t="str">
        <f>IF(Tabela8J567[[#This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Preços'!E59,IF(AND(Tabela8J567[[#This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3" t="str">
        <f>IF(Tabela8J567[[#This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Preços'!E60,IF(AND(Tabela8J567[[#This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4" t="str">
        <f>IF(Tabela8J567[[#This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Preços'!E61,IF(AND(Tabela8J567[[#This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5" t="str">
        <f>IF(Tabela8J567[[#This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Preços'!E62,IF(AND(Tabela8J567[[#This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6" t="str">
        <f>IF(Tabela8J567[[#This Row],[EXAME]]&lt;&gt;"","Dra. Joizeanne","")</f>
        <v/>
      </c>
      <c r="J46" s="13"/>
      <c r="K46" s="12"/>
      <c r="L46" s="12"/>
      <c r="M46" s="12"/>
    </row>
    <row r="47" spans="2:13">
      <c r="C47">
        <f>SUBTOTAL(103,Tabela8J567[NOME])</f>
        <v>14</v>
      </c>
    </row>
  </sheetData>
  <sheetProtection sheet="1" sort="0" autoFilter="0"/>
  <conditionalFormatting sqref="K6:L46">
    <cfRule type="containsText" dxfId="602" priority="1" operator="containsText" text="Não confirmado">
      <formula>NOT(ISERROR(SEARCH("Não confirmado",K6)))</formula>
    </cfRule>
    <cfRule type="containsText" dxfId="60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0700-000000000000}">
      <formula1>"UNIMED, PARTICULAR, FUSEX, AMOR SAÚDE, SUS, CORTESIA"</formula1>
    </dataValidation>
    <dataValidation type="list" allowBlank="1" showInputMessage="1" showErrorMessage="1" sqref="M6:M44" xr:uid="{00000000-0002-0000-0700-000001000000}">
      <formula1>"Sim"</formula1>
    </dataValidation>
    <dataValidation type="list" allowBlank="1" showInputMessage="1" showErrorMessage="1" sqref="K6:K46" xr:uid="{00000000-0002-0000-0700-000002000000}">
      <formula1>"Confirmado, Não confirmado"</formula1>
    </dataValidation>
    <dataValidation type="list" allowBlank="1" showInputMessage="1" showErrorMessage="1" sqref="L6:L46" xr:uid="{00000000-0002-0000-0700-000003000000}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3"/>
  <dimension ref="A1:AD47"/>
  <sheetViews>
    <sheetView showGridLines="0" showRowColHeaders="0" zoomScale="80" zoomScaleNormal="80" workbookViewId="0">
      <pane xSplit="2" ySplit="5" topLeftCell="C6" activePane="bottomRight" state="frozen"/>
      <selection pane="bottomRight"/>
      <selection pane="bottomLeft" activeCell="H6" sqref="H6"/>
      <selection pane="topRight" activeCell="H6" sqref="H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45">
        <v>10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44995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6" t="str">
        <f>IF(Tabela8J56789101112131415[[#This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 t="s">
        <v>53</v>
      </c>
      <c r="D7" s="12"/>
      <c r="E7" s="12"/>
      <c r="F7" s="12"/>
      <c r="G7" s="12"/>
      <c r="H7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7" t="str">
        <f>IF(Tabela8J56789101112131415[[#This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 t="s">
        <v>53</v>
      </c>
      <c r="D8" s="12"/>
      <c r="E8" s="12"/>
      <c r="F8" s="12"/>
      <c r="G8" s="12"/>
      <c r="H8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8" t="str">
        <f>IF(Tabela8J56789101112131415[[#This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 t="s">
        <v>53</v>
      </c>
      <c r="D9" s="12"/>
      <c r="E9" s="12"/>
      <c r="F9" s="12"/>
      <c r="G9" s="12"/>
      <c r="H9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9" t="str">
        <f>IF(Tabela8J56789101112131415[[#This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 t="s">
        <v>53</v>
      </c>
      <c r="D10" s="12"/>
      <c r="E10" s="12"/>
      <c r="F10" s="12"/>
      <c r="G10" s="12"/>
      <c r="H10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0" t="str">
        <f>IF(Tabela8J56789101112131415[[#This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 t="s">
        <v>53</v>
      </c>
      <c r="D11" s="12"/>
      <c r="E11" s="12"/>
      <c r="F11" s="12"/>
      <c r="G11" s="12"/>
      <c r="H11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1" t="str">
        <f>IF(Tabela8J56789101112131415[[#This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 t="s">
        <v>53</v>
      </c>
      <c r="D12" s="12"/>
      <c r="E12" s="12"/>
      <c r="F12" s="12"/>
      <c r="G12" s="12"/>
      <c r="H12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2" t="str">
        <f>IF(Tabela8J56789101112131415[[#This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 t="s">
        <v>53</v>
      </c>
      <c r="D13" s="12"/>
      <c r="E13" s="12"/>
      <c r="F13" s="12"/>
      <c r="G13" s="12"/>
      <c r="H13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3" t="str">
        <f>IF(Tabela8J56789101112131415[[#This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 t="s">
        <v>53</v>
      </c>
      <c r="D14" s="12"/>
      <c r="E14" s="12"/>
      <c r="F14" s="12"/>
      <c r="G14" s="12"/>
      <c r="H14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4" t="str">
        <f>IF(Tabela8J56789101112131415[[#This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 t="s">
        <v>53</v>
      </c>
      <c r="D15" s="12"/>
      <c r="E15" s="12"/>
      <c r="F15" s="12"/>
      <c r="G15" s="12"/>
      <c r="H15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5" t="str">
        <f>IF(Tabela8J56789101112131415[[#This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 t="s">
        <v>53</v>
      </c>
      <c r="D16" s="12"/>
      <c r="E16" s="12"/>
      <c r="F16" s="12"/>
      <c r="G16" s="12"/>
      <c r="H16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6" t="str">
        <f>IF(Tabela8J56789101112131415[[#This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 t="s">
        <v>53</v>
      </c>
      <c r="D17" s="12"/>
      <c r="E17" s="12"/>
      <c r="F17" s="12"/>
      <c r="G17" s="12"/>
      <c r="H17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7" t="str">
        <f>IF(Tabela8J56789101112131415[[#This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 t="s">
        <v>53</v>
      </c>
      <c r="D18" s="12"/>
      <c r="E18" s="12"/>
      <c r="F18" s="12"/>
      <c r="G18" s="12"/>
      <c r="H18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8" t="str">
        <f>IF(Tabela8J56789101112131415[[#This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 t="s">
        <v>53</v>
      </c>
      <c r="D19" s="12"/>
      <c r="E19" s="12"/>
      <c r="F19" s="12"/>
      <c r="G19" s="12"/>
      <c r="H19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9" t="str">
        <f>IF(Tabela8J56789101112131415[[#This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 t="s">
        <v>53</v>
      </c>
      <c r="D20" s="12"/>
      <c r="E20" s="12"/>
      <c r="F20" s="12"/>
      <c r="G20" s="12"/>
      <c r="H20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0" t="str">
        <f>IF(Tabela8J56789101112131415[[#This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 t="s">
        <v>53</v>
      </c>
      <c r="D21" s="12"/>
      <c r="E21" s="12"/>
      <c r="F21" s="12"/>
      <c r="G21" s="12"/>
      <c r="H21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1" t="str">
        <f>IF(Tabela8J56789101112131415[[#This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 t="s">
        <v>53</v>
      </c>
      <c r="D22" s="12"/>
      <c r="E22" s="12"/>
      <c r="F22" s="12"/>
      <c r="G22" s="12"/>
      <c r="H22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2" t="str">
        <f>IF(Tabela8J56789101112131415[[#This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 t="s">
        <v>53</v>
      </c>
      <c r="D23" s="12"/>
      <c r="E23" s="12"/>
      <c r="F23" s="12"/>
      <c r="G23" s="12"/>
      <c r="H23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3" t="str">
        <f>IF(Tabela8J56789101112131415[[#This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 t="s">
        <v>53</v>
      </c>
      <c r="D24" s="12"/>
      <c r="E24" s="12"/>
      <c r="F24" s="12"/>
      <c r="G24" s="12"/>
      <c r="H24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4" t="str">
        <f>IF(Tabela8J56789101112131415[[#This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 t="s">
        <v>53</v>
      </c>
      <c r="D25" s="12"/>
      <c r="E25" s="12"/>
      <c r="F25" s="12"/>
      <c r="G25" s="12"/>
      <c r="H25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5" t="str">
        <f>IF(Tabela8J56789101112131415[[#This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 t="s">
        <v>53</v>
      </c>
      <c r="D26" s="12"/>
      <c r="E26" s="12"/>
      <c r="F26" s="12"/>
      <c r="G26" s="12"/>
      <c r="H26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6" t="str">
        <f>IF(Tabela8J56789101112131415[[#This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7" t="str">
        <f>IF(Tabela8J56789101112131415[[#This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 t="s">
        <v>54</v>
      </c>
      <c r="D28" s="12"/>
      <c r="E28" s="12" t="s">
        <v>30</v>
      </c>
      <c r="F28" s="12" t="s">
        <v>31</v>
      </c>
      <c r="G28" s="12"/>
      <c r="H28" s="10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>300</v>
      </c>
      <c r="I28" t="str">
        <f>IF(Tabela8J56789101112131415[[#This Row],[EXAME]]&lt;&gt;"","Dra. Joizeanne","")</f>
        <v>Dra. Joizeanne</v>
      </c>
      <c r="J28" s="13">
        <v>65999792298</v>
      </c>
      <c r="K28" s="12"/>
      <c r="L28" s="12"/>
      <c r="M28" s="12"/>
    </row>
    <row r="29" spans="2:13">
      <c r="B29" s="9">
        <v>0.57291666666666696</v>
      </c>
      <c r="C29" s="12" t="s">
        <v>55</v>
      </c>
      <c r="D29" s="12">
        <v>35</v>
      </c>
      <c r="E29" s="12" t="s">
        <v>38</v>
      </c>
      <c r="F29" s="12" t="s">
        <v>31</v>
      </c>
      <c r="G29" s="12"/>
      <c r="H29" s="10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>1500</v>
      </c>
      <c r="I29" t="str">
        <f>IF(Tabela8J56789101112131415[[#This Row],[EXAME]]&lt;&gt;"","Dra. Joizeanne","")</f>
        <v>Dra. Joizeanne</v>
      </c>
      <c r="J29" s="13">
        <v>65992953658</v>
      </c>
      <c r="K29" s="12"/>
      <c r="L29" s="12"/>
      <c r="M29" s="12"/>
    </row>
    <row r="30" spans="2:13">
      <c r="B30" s="8">
        <v>0.58333333333333304</v>
      </c>
      <c r="C30" s="12" t="s">
        <v>56</v>
      </c>
      <c r="D30" s="12">
        <v>39</v>
      </c>
      <c r="E30" s="12" t="s">
        <v>38</v>
      </c>
      <c r="F30" s="12" t="s">
        <v>39</v>
      </c>
      <c r="G30" s="12"/>
      <c r="H30" s="10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>800</v>
      </c>
      <c r="I30" t="str">
        <f>IF(Tabela8J56789101112131415[[#This Row],[EXAME]]&lt;&gt;"","Dra. Joizeanne","")</f>
        <v>Dra. Joizeanne</v>
      </c>
      <c r="J30" s="13">
        <v>65996153796</v>
      </c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1" t="str">
        <f>IF(Tabela8J56789101112131415[[#This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2" t="str">
        <f>IF(Tabela8J56789101112131415[[#This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3" t="str">
        <f>IF(Tabela8J56789101112131415[[#This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4" t="str">
        <f>IF(Tabela8J56789101112131415[[#This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5" t="str">
        <f>IF(Tabela8J56789101112131415[[#This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6" t="str">
        <f>IF(Tabela8J56789101112131415[[#This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7" t="str">
        <f>IF(Tabela8J56789101112131415[[#This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8" t="str">
        <f>IF(Tabela8J56789101112131415[[#This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9" t="str">
        <f>IF(Tabela8J56789101112131415[[#This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0" t="str">
        <f>IF(Tabela8J56789101112131415[[#This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1" t="str">
        <f>IF(Tabela8J56789101112131415[[#This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2" t="str">
        <f>IF(Tabela8J56789101112131415[[#This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3" t="str">
        <f>IF(Tabela8J56789101112131415[[#This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4" t="str">
        <f>IF(Tabela8J56789101112131415[[#This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5" t="str">
        <f>IF(Tabela8J56789101112131415[[#This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6" t="str">
        <f>IF(Tabela8J56789101112131415[[#This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SUBTOTAL(103,Tabela8J56789101112131415[NOME])</f>
        <v>23</v>
      </c>
    </row>
  </sheetData>
  <sheetProtection sheet="1" sort="0" autoFilter="0"/>
  <conditionalFormatting sqref="K6:L46">
    <cfRule type="containsText" dxfId="587" priority="1" operator="containsText" text="Não confirmado">
      <formula>NOT(ISERROR(SEARCH("Não confirmado",K6)))</formula>
    </cfRule>
    <cfRule type="containsText" dxfId="58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 xr:uid="{00000000-0002-0000-0800-000000000000}">
      <formula1>"UNIMED, PARTICULAR, FUSEX, AMOR SAÚDE, SUS, CORTESIA"</formula1>
    </dataValidation>
    <dataValidation type="list" allowBlank="1" showInputMessage="1" showErrorMessage="1" sqref="M6:M44" xr:uid="{00000000-0002-0000-0800-000001000000}">
      <formula1>"Sim"</formula1>
    </dataValidation>
    <dataValidation type="list" allowBlank="1" showInputMessage="1" showErrorMessage="1" sqref="K6:K46" xr:uid="{00000000-0002-0000-0800-000002000000}">
      <formula1>"Confirmado, Não confirmado"</formula1>
    </dataValidation>
    <dataValidation type="list" allowBlank="1" showInputMessage="1" showErrorMessage="1" sqref="L6:L46" xr:uid="{00000000-0002-0000-0800-000003000000}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4000000}">
          <x14:formula1>
            <xm:f>'Tabela de Preços'!$B$21:$B$23</xm:f>
          </x14:formula1>
          <xm:sqref>E6:E46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vitor laete</dc:creator>
  <cp:keywords/>
  <dc:description/>
  <cp:lastModifiedBy>mac diagnosticos</cp:lastModifiedBy>
  <cp:revision/>
  <dcterms:created xsi:type="dcterms:W3CDTF">2015-06-05T18:19:34Z</dcterms:created>
  <dcterms:modified xsi:type="dcterms:W3CDTF">2023-03-07T20:44:57Z</dcterms:modified>
  <cp:category/>
  <cp:contentStatus/>
</cp:coreProperties>
</file>