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RE">'RELEVANCIA-PUNTAJE'!$A$4</definedName>
    <definedName name="MR_ML">'RELEVANCIA-PUNTAJE'!$D$3</definedName>
    <definedName name="MR_L">'RELEVANCIA-PUNTAJE'!$C$3</definedName>
    <definedName name="RE_TL">'RELEVANCIA-PUNTAJE'!$B$4</definedName>
    <definedName name="PR_NL">'RELEVANCIA-PUNTAJE'!$E$5</definedName>
    <definedName name="CL">'RELEVANCIA-PUNTAJE'!$B$2</definedName>
    <definedName name="ML">'RELEVANCIA-PUNTAJE'!$D$2</definedName>
    <definedName name="MR_TL">'RELEVANCIA-PUNTAJE'!$B$3</definedName>
    <definedName name="MR">'RELEVANCIA-PUNTAJE'!$A$3</definedName>
    <definedName name="PR_ML">'RELEVANCIA-PUNTAJE'!$D$5</definedName>
    <definedName name="RE_ML">'RELEVANCIA-PUNTAJE'!$D$4</definedName>
    <definedName name="L">'RELEVANCIA-PUNTAJE'!$C$2</definedName>
    <definedName name="PR_TL">'RELEVANCIA-PUNTAJE'!$B$5</definedName>
    <definedName name="PR">'RELEVANCIA-PUNTAJE'!$A$5</definedName>
    <definedName name="RE_NL">'RELEVANCIA-PUNTAJE'!$E$4</definedName>
    <definedName name="NL">'RELEVANCIA-PUNTAJE'!$E$2</definedName>
    <definedName name="MR_NL">'RELEVANCIA-PUNTAJE'!$E$3</definedName>
    <definedName name="TL">'RELEVANCIA-PUNTAJE'!$B$2</definedName>
    <definedName name="MR_CL">'RELEVANCIA-PUNTAJE'!$B$3</definedName>
  </definedNames>
  <calcPr/>
</workbook>
</file>

<file path=xl/sharedStrings.xml><?xml version="1.0" encoding="utf-8"?>
<sst xmlns="http://schemas.openxmlformats.org/spreadsheetml/2006/main" count="155" uniqueCount="96">
  <si>
    <t>INTEGRANTES</t>
  </si>
  <si>
    <t xml:space="preserve">IEP o IEE: </t>
  </si>
  <si>
    <t>EMPLEAB</t>
  </si>
  <si>
    <t>Marcos Chamber</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</si>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</sst>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1" fillId="6" fontId="1" numFmtId="0" xfId="0" applyAlignment="1" applyBorder="1" applyFont="1">
      <alignment readingOrder="0"/>
    </xf>
    <xf borderId="4" fillId="0" fontId="7" numFmtId="0" xfId="0" applyAlignment="1" applyBorder="1" applyFont="1">
      <alignment horizontal="right" shrinkToFit="0" vertical="center" wrapText="1"/>
    </xf>
    <xf borderId="1" fillId="0" fontId="9" numFmtId="164" xfId="0" applyAlignment="1" applyBorder="1" applyFont="1" applyNumberFormat="1">
      <alignment readingOrder="0"/>
    </xf>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11"/>
      <c r="C5" s="8">
        <f>EVALUACION1!$C$24</f>
        <v>7</v>
      </c>
      <c r="D5" s="8">
        <f>C47</f>
        <v>7</v>
      </c>
      <c r="E5" s="9">
        <f t="shared" si="1"/>
        <v>7</v>
      </c>
      <c r="G5" s="10"/>
    </row>
    <row r="6">
      <c r="A6" s="6">
        <v>3.0</v>
      </c>
      <c r="B6" s="11"/>
      <c r="C6" s="8">
        <f>EVALUACION1!$C$24</f>
        <v>7</v>
      </c>
      <c r="D6" s="8">
        <f>C58</f>
        <v>7</v>
      </c>
      <c r="E6" s="9">
        <f t="shared" si="1"/>
        <v>7</v>
      </c>
      <c r="G6" s="10"/>
    </row>
    <row r="11" outlineLevel="1">
      <c r="A11" s="12" t="s">
        <v>4</v>
      </c>
      <c r="B11" s="13"/>
      <c r="C11" s="14" t="s">
        <v>5</v>
      </c>
      <c r="D11" s="15" t="s">
        <v>6</v>
      </c>
      <c r="E11" s="16"/>
      <c r="F11" s="16"/>
      <c r="G11" s="16"/>
      <c r="H11" s="16"/>
      <c r="I11" s="16"/>
      <c r="J11" s="16"/>
      <c r="K11" s="17"/>
    </row>
    <row r="12" outlineLevel="1">
      <c r="A12" s="18"/>
      <c r="B12" s="19" t="s">
        <v>7</v>
      </c>
      <c r="C12" s="5"/>
      <c r="D12" s="15" t="s">
        <v>8</v>
      </c>
      <c r="E12" s="17"/>
      <c r="F12" s="15" t="s">
        <v>9</v>
      </c>
      <c r="G12" s="17"/>
      <c r="H12" s="15" t="s">
        <v>10</v>
      </c>
      <c r="I12" s="17"/>
      <c r="J12" s="15" t="s">
        <v>11</v>
      </c>
      <c r="K12" s="17"/>
    </row>
    <row r="13" outlineLevel="1">
      <c r="A13" s="18"/>
      <c r="B13" s="20" t="str">
        <f>RUBRICA!A5</f>
        <v>1. Describe brevemente en qué consiste el Proyecto APT, justificando su relevancia para el campo laboral de su carrera.</v>
      </c>
      <c r="C13" s="21" t="s">
        <v>8</v>
      </c>
      <c r="D13" s="22" t="str">
        <f>IF($C13=CL,"X","")</f>
        <v>X</v>
      </c>
      <c r="E13" s="22">
        <f>IF(D13="X",100*0.1,"")</f>
        <v>10</v>
      </c>
      <c r="F13" s="22" t="str">
        <f>IF($C13=L,"X","7,0")</f>
        <v>7,0</v>
      </c>
      <c r="G13" s="22" t="str">
        <f>IF($C13=L,"X","7,0")</f>
        <v>7,0</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8</v>
      </c>
      <c r="D14" s="22" t="str">
        <f>IF($C14=CL,"X","")</f>
        <v>X</v>
      </c>
      <c r="E14" s="22">
        <f t="shared" ref="E14:E16" si="3">IF(D14="X",100*0.05,"")</f>
        <v>5</v>
      </c>
      <c r="F14" s="22" t="str">
        <f>IF($C14=L,"X","7,0")</f>
        <v>7,0</v>
      </c>
      <c r="G14" s="22" t="str">
        <f>IF($C14=L,"X","7,0")</f>
        <v>7,0</v>
      </c>
      <c r="H14" s="22" t="str">
        <f>IF($C14=ML,"X","")</f>
        <v/>
      </c>
      <c r="I14" s="22" t="str">
        <f t="shared" ref="I14:I16" si="4">IF(H14="X",30*0.05,"")</f>
        <v/>
      </c>
      <c r="J14" s="22" t="str">
        <f>IF($C14=NL,"X","")</f>
        <v/>
      </c>
      <c r="K14" s="22" t="str">
        <f t="shared" si="2"/>
        <v/>
      </c>
    </row>
    <row r="15" outlineLevel="1">
      <c r="A15" s="18"/>
      <c r="B15" s="20" t="str">
        <f>RUBRICA!A8</f>
        <v>4.  Argumenta por qué el proyecto es factible de realizarse en el marco de la asignatura. </v>
      </c>
      <c r="C15" s="21" t="s">
        <v>8</v>
      </c>
      <c r="D15" s="22" t="str">
        <f>IF($C15=CL,"X","")</f>
        <v>X</v>
      </c>
      <c r="E15" s="22">
        <f t="shared" si="3"/>
        <v>5</v>
      </c>
      <c r="F15" s="22" t="str">
        <f>IF($C15=L,"X","7,0")</f>
        <v>7,0</v>
      </c>
      <c r="G15" s="22" t="str">
        <f>IF($C15=L,"X","7,0")</f>
        <v>7,0</v>
      </c>
      <c r="H15" s="22" t="str">
        <f>IF($C15=ML,"X","")</f>
        <v/>
      </c>
      <c r="I15" s="22" t="str">
        <f t="shared" si="4"/>
        <v/>
      </c>
      <c r="J15" s="22" t="str">
        <f>IF($C15=NL,"X","")</f>
        <v/>
      </c>
      <c r="K15" s="22" t="str">
        <f t="shared" si="2"/>
        <v/>
      </c>
    </row>
    <row r="16" outlineLevel="1">
      <c r="A16" s="18"/>
      <c r="B16" s="20" t="str">
        <f>RUBRICA!A9</f>
        <v>5. Formula objetivos claros, concisos y coherentes con la disciplina y la situación a abordar. </v>
      </c>
      <c r="C16" s="21" t="s">
        <v>8</v>
      </c>
      <c r="D16" s="22" t="str">
        <f>IF($C16=CL,"X","")</f>
        <v>X</v>
      </c>
      <c r="E16" s="22">
        <f t="shared" si="3"/>
        <v>5</v>
      </c>
      <c r="F16" s="22" t="str">
        <f>IF($C16=L,"X","7,0")</f>
        <v>7,0</v>
      </c>
      <c r="G16" s="22" t="str">
        <f>IF($C16=L,"X","7,0")</f>
        <v>7,0</v>
      </c>
      <c r="H16" s="22" t="str">
        <f>IF($C16=ML,"X","")</f>
        <v/>
      </c>
      <c r="I16" s="22" t="str">
        <f t="shared" si="4"/>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8</v>
      </c>
      <c r="D17" s="22" t="str">
        <f>IF($C17=CL,"X","")</f>
        <v>X</v>
      </c>
      <c r="E17" s="22">
        <f t="shared" ref="E17:E18" si="5">IF(D17="X",100*0.1,"")</f>
        <v>10</v>
      </c>
      <c r="F17" s="22" t="str">
        <f>IF($C17=L,"X","7,0")</f>
        <v>7,0</v>
      </c>
      <c r="G17" s="22" t="str">
        <f>IF($C17=L,"X","7,0")</f>
        <v>7,0</v>
      </c>
      <c r="H17" s="22" t="str">
        <f>IF($C17=ML,"X","")</f>
        <v/>
      </c>
      <c r="I17" s="22" t="str">
        <f t="shared" ref="I17:I18" si="6">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8</v>
      </c>
      <c r="D18" s="22" t="str">
        <f>IF($C18=CL,"X","")</f>
        <v>X</v>
      </c>
      <c r="E18" s="22">
        <f t="shared" si="5"/>
        <v>10</v>
      </c>
      <c r="F18" s="22" t="str">
        <f>IF($C18=L,"X","7,0")</f>
        <v>7,0</v>
      </c>
      <c r="G18" s="22" t="str">
        <f>IF($C18=L,"X","7,0")</f>
        <v>7,0</v>
      </c>
      <c r="H18" s="22" t="str">
        <f>IF($C18=ML,"X","")</f>
        <v/>
      </c>
      <c r="I18" s="22" t="str">
        <f t="shared" si="6"/>
        <v/>
      </c>
      <c r="J18" s="22" t="str">
        <f>IF($C18=NL,"X","")</f>
        <v/>
      </c>
      <c r="K18" s="22" t="str">
        <f t="shared" si="2"/>
        <v/>
      </c>
    </row>
    <row r="19" outlineLevel="1">
      <c r="A19" s="18"/>
      <c r="B19" s="20" t="str">
        <f>RUBRICA!A12</f>
        <v>8. Determina evidencias, justificando cómo estas dan cuenta del logro de las actividades del Proyecto APT.</v>
      </c>
      <c r="C19" s="21" t="s">
        <v>8</v>
      </c>
      <c r="D19" s="22" t="str">
        <f>IF($C19=CL,"X","")</f>
        <v>X</v>
      </c>
      <c r="E19" s="22">
        <f t="shared" ref="E19:E21" si="7">IF(D19="X",100*0.05,"")</f>
        <v>5</v>
      </c>
      <c r="F19" s="22" t="str">
        <f>IF($C19=L,"X","7,0")</f>
        <v>7,0</v>
      </c>
      <c r="G19" s="22" t="str">
        <f>IF($C19=L,"X","7,0")</f>
        <v>7,0</v>
      </c>
      <c r="H19" s="22" t="str">
        <f>IF($C19=ML,"X","")</f>
        <v/>
      </c>
      <c r="I19" s="22" t="str">
        <f t="shared" ref="I19:I21" si="8">IF(H19="X",30*0.05,"")</f>
        <v/>
      </c>
      <c r="J19" s="22" t="str">
        <f>IF($C19=NL,"X","")</f>
        <v/>
      </c>
      <c r="K19" s="22" t="str">
        <f t="shared" si="2"/>
        <v/>
      </c>
    </row>
    <row r="20" outlineLevel="1">
      <c r="A20" s="18"/>
      <c r="B20" s="20" t="str">
        <f>RUBRICA!A13</f>
        <v>9. Utiliza reglas de redacción, ortografía (literal, puntual, acentual) y las normas para citas y referencias. </v>
      </c>
      <c r="C20" s="21" t="s">
        <v>8</v>
      </c>
      <c r="D20" s="22" t="str">
        <f>IF($C20=CL,"X","")</f>
        <v>X</v>
      </c>
      <c r="E20" s="22">
        <f t="shared" si="7"/>
        <v>5</v>
      </c>
      <c r="F20" s="22" t="str">
        <f>IF($C20=L,"X","7,0")</f>
        <v>7,0</v>
      </c>
      <c r="G20" s="22" t="str">
        <f>IF($C20=L,"X","7,0")</f>
        <v>7,0</v>
      </c>
      <c r="H20" s="22" t="str">
        <f>IF($C20=ML,"X","")</f>
        <v/>
      </c>
      <c r="I20" s="22" t="str">
        <f t="shared" si="8"/>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8</v>
      </c>
      <c r="D21" s="22" t="str">
        <f>IF($C21=CL,"X","")</f>
        <v>X</v>
      </c>
      <c r="E21" s="22">
        <f t="shared" si="7"/>
        <v>5</v>
      </c>
      <c r="F21" s="22" t="str">
        <f>IF($C21=L,"X","7,0")</f>
        <v>7,0</v>
      </c>
      <c r="G21" s="22" t="str">
        <f>IF($C21=L,"X","7,0")</f>
        <v>7,0</v>
      </c>
      <c r="H21" s="22" t="str">
        <f>IF($C21=ML,"X","")</f>
        <v/>
      </c>
      <c r="I21" s="22" t="str">
        <f t="shared" si="8"/>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8</v>
      </c>
      <c r="D22" s="22" t="str">
        <f>IF($C22=CL,"X","")</f>
        <v>X</v>
      </c>
      <c r="E22" s="22">
        <f>IF(D22="X",100*0.1,"")</f>
        <v>10</v>
      </c>
      <c r="F22" s="22" t="str">
        <f>IF($C22=L,"X","7,0")</f>
        <v>7,0</v>
      </c>
      <c r="G22" s="22" t="str">
        <f>IF($C22=L,"X","7,0")</f>
        <v>7,0</v>
      </c>
      <c r="H22" s="22" t="str">
        <f>IF($C22=ML,"X","")</f>
        <v/>
      </c>
      <c r="I22" s="22" t="str">
        <f>IF(H22="X",30*0.1,"")</f>
        <v/>
      </c>
      <c r="J22" s="22" t="str">
        <f>IF($C22=NL,"X","")</f>
        <v/>
      </c>
      <c r="K22" s="22" t="str">
        <f t="shared" si="2"/>
        <v/>
      </c>
    </row>
    <row r="23" ht="15.75" customHeight="1" outlineLevel="1">
      <c r="A23" s="18"/>
      <c r="B23" s="23" t="s">
        <v>12</v>
      </c>
      <c r="C23" s="24">
        <f>E23+G23+I23+K23</f>
        <v>140</v>
      </c>
      <c r="D23" s="25"/>
      <c r="E23" s="25">
        <f>SUM(E13:E22)</f>
        <v>70</v>
      </c>
      <c r="F23" s="26">
        <v>70.0</v>
      </c>
      <c r="G23" s="26">
        <v>70.0</v>
      </c>
      <c r="H23" s="25"/>
      <c r="I23" s="25">
        <f>SUM(I13:I22)</f>
        <v>0</v>
      </c>
      <c r="J23" s="25"/>
      <c r="K23" s="25">
        <f>SUM(K13:K22)</f>
        <v>0</v>
      </c>
    </row>
    <row r="24" ht="15.75" customHeight="1" outlineLevel="1">
      <c r="A24" s="5"/>
      <c r="B24" s="27" t="s">
        <v>13</v>
      </c>
      <c r="C24" s="28">
        <v>7.0</v>
      </c>
    </row>
    <row r="25" ht="15.75" customHeight="1"/>
    <row r="26" ht="15.75" customHeight="1"/>
    <row r="27" ht="15.75" customHeight="1">
      <c r="A27" s="29" t="s">
        <v>14</v>
      </c>
      <c r="B27" s="30" t="s">
        <v>15</v>
      </c>
      <c r="C27" s="31" t="str">
        <f>$B$4</f>
        <v>Marcos Chamber</v>
      </c>
      <c r="D27" s="32"/>
      <c r="E27" s="32"/>
      <c r="F27" s="32"/>
      <c r="G27" s="32"/>
      <c r="H27" s="32"/>
      <c r="I27" s="32"/>
      <c r="J27" s="32"/>
      <c r="K27" s="33"/>
    </row>
    <row r="28" ht="15.75" customHeight="1">
      <c r="A28" s="18"/>
      <c r="B28" s="5"/>
      <c r="C28" s="34"/>
      <c r="D28" s="35"/>
      <c r="E28" s="35"/>
      <c r="F28" s="35"/>
      <c r="G28" s="35"/>
      <c r="H28" s="35"/>
      <c r="I28" s="35"/>
      <c r="J28" s="35"/>
      <c r="K28" s="36"/>
    </row>
    <row r="29" ht="15.75" customHeight="1">
      <c r="A29" s="18"/>
      <c r="B29" s="13" t="s">
        <v>16</v>
      </c>
      <c r="C29" s="14" t="s">
        <v>5</v>
      </c>
      <c r="D29" s="15" t="s">
        <v>6</v>
      </c>
      <c r="E29" s="16"/>
      <c r="F29" s="16"/>
      <c r="G29" s="16"/>
      <c r="H29" s="16"/>
      <c r="I29" s="16"/>
      <c r="J29" s="16"/>
      <c r="K29" s="17"/>
    </row>
    <row r="30" ht="15.75" customHeight="1">
      <c r="A30" s="18"/>
      <c r="B30" s="37" t="s">
        <v>7</v>
      </c>
      <c r="C30" s="5"/>
      <c r="D30" s="15" t="s">
        <v>8</v>
      </c>
      <c r="E30" s="17"/>
      <c r="F30" s="15" t="s">
        <v>9</v>
      </c>
      <c r="G30" s="17"/>
      <c r="H30" s="15" t="s">
        <v>17</v>
      </c>
      <c r="I30" s="17"/>
      <c r="J30" s="15" t="s">
        <v>11</v>
      </c>
      <c r="K30" s="17"/>
    </row>
    <row r="31" ht="24.0" customHeight="1">
      <c r="A31" s="18"/>
      <c r="B31" s="20" t="str">
        <f>RUBRICA!A7</f>
        <v>3. Relaciona el Proyecto APT con sus intereses profesionales. *</v>
      </c>
      <c r="C31" s="21" t="s">
        <v>8</v>
      </c>
      <c r="D31" s="22" t="str">
        <f>IF($C31=CL,"X","")</f>
        <v>X</v>
      </c>
      <c r="E31" s="22">
        <f t="shared" ref="E31:E33" si="9">IF(D31="X",100*0.1,"")</f>
        <v>10</v>
      </c>
      <c r="F31" s="22" t="str">
        <f>IF($C31=L,"X","7,0")</f>
        <v>7,0</v>
      </c>
      <c r="G31" s="22" t="str">
        <f>IF($C31=L,"X","7,0")</f>
        <v>7,0</v>
      </c>
      <c r="H31" s="22" t="str">
        <f>IF($C31=ML,"X","")</f>
        <v/>
      </c>
      <c r="I31" s="22" t="str">
        <f t="shared" ref="I31:I33" si="10">IF(H31="X",30*0.1,"")</f>
        <v/>
      </c>
      <c r="J31" s="22" t="str">
        <f>IF($C31=NL,"X","")</f>
        <v/>
      </c>
      <c r="K31" s="22" t="str">
        <f t="shared" ref="K31:K33" si="11">IF($J31="X",0,"")</f>
        <v/>
      </c>
    </row>
    <row r="32" ht="25.5" customHeight="1">
      <c r="A32" s="18"/>
      <c r="B32" s="20" t="str">
        <f>RUBRICA!A15</f>
        <v>11. Expone el tema utilizando un lenguaje técnico disciplinar al presentar la propuesta y responde evidenciando un manejo de la información. *</v>
      </c>
      <c r="C32" s="21" t="s">
        <v>8</v>
      </c>
      <c r="D32" s="22" t="str">
        <f>IF($C32=CL,"X","")</f>
        <v>X</v>
      </c>
      <c r="E32" s="22">
        <f t="shared" si="9"/>
        <v>10</v>
      </c>
      <c r="F32" s="22" t="str">
        <f>IF($C32=L,"X","7,0")</f>
        <v>7,0</v>
      </c>
      <c r="G32" s="22" t="str">
        <f>IF($C32=L,"X","7,0")</f>
        <v>7,0</v>
      </c>
      <c r="H32" s="22" t="str">
        <f>IF($C32=ML,"X","")</f>
        <v/>
      </c>
      <c r="I32" s="22" t="str">
        <f t="shared" si="10"/>
        <v/>
      </c>
      <c r="J32" s="22" t="str">
        <f>IF($C32=NL,"X","")</f>
        <v/>
      </c>
      <c r="K32" s="22" t="str">
        <f t="shared" si="11"/>
        <v/>
      </c>
    </row>
    <row r="33" ht="15.75" customHeight="1">
      <c r="A33" s="18"/>
      <c r="B33" s="20" t="str">
        <f>RUBRICA!A17</f>
        <v>13. Colaboración y trabajo en equipo *</v>
      </c>
      <c r="C33" s="21" t="s">
        <v>8</v>
      </c>
      <c r="D33" s="22" t="str">
        <f>IF($C33=CL,"X","")</f>
        <v>X</v>
      </c>
      <c r="E33" s="22">
        <f t="shared" si="9"/>
        <v>10</v>
      </c>
      <c r="F33" s="22" t="str">
        <f>IF($C33=L,"X","7,0")</f>
        <v>7,0</v>
      </c>
      <c r="G33" s="22" t="str">
        <f>IF($C33=L,"X","7,0")</f>
        <v>7,0</v>
      </c>
      <c r="H33" s="22" t="str">
        <f>IF($C33=ML,"X","")</f>
        <v/>
      </c>
      <c r="I33" s="22" t="str">
        <f t="shared" si="10"/>
        <v/>
      </c>
      <c r="J33" s="22" t="str">
        <f>IF($C33=NL,"X","")</f>
        <v/>
      </c>
      <c r="K33" s="22" t="str">
        <f t="shared" si="11"/>
        <v/>
      </c>
    </row>
    <row r="34" ht="15.75" customHeight="1">
      <c r="A34" s="18"/>
      <c r="B34" s="38" t="s">
        <v>18</v>
      </c>
      <c r="C34" s="39">
        <f>E34+G34+I34+K34</f>
        <v>100</v>
      </c>
      <c r="D34" s="25"/>
      <c r="E34" s="25">
        <f>SUM(E31:E33)</f>
        <v>30</v>
      </c>
      <c r="F34" s="26">
        <v>70.0</v>
      </c>
      <c r="G34" s="26">
        <v>70.0</v>
      </c>
      <c r="H34" s="25"/>
      <c r="I34" s="25">
        <f>SUM(I31:I33)</f>
        <v>0</v>
      </c>
      <c r="J34" s="25"/>
      <c r="K34" s="25">
        <f>SUM(K31:K33)</f>
        <v>0</v>
      </c>
    </row>
    <row r="35" ht="15.75" customHeight="1">
      <c r="A35" s="5"/>
      <c r="B35" s="40" t="s">
        <v>13</v>
      </c>
      <c r="C35" s="28">
        <v>7.0</v>
      </c>
    </row>
    <row r="36" ht="15.75" customHeight="1">
      <c r="B36" s="41"/>
      <c r="C36" s="42"/>
    </row>
    <row r="37" ht="15.75" customHeight="1">
      <c r="B37" s="41"/>
      <c r="C37" s="42"/>
    </row>
    <row r="38" ht="15.75" customHeight="1"/>
    <row r="39" ht="15.75" customHeight="1">
      <c r="A39" s="29" t="s">
        <v>14</v>
      </c>
      <c r="B39" s="30" t="s">
        <v>15</v>
      </c>
      <c r="C39" s="31" t="str">
        <f>B5</f>
        <v/>
      </c>
      <c r="D39" s="32"/>
      <c r="E39" s="32"/>
      <c r="F39" s="32"/>
      <c r="G39" s="32"/>
      <c r="H39" s="32"/>
      <c r="I39" s="32"/>
      <c r="J39" s="32"/>
      <c r="K39" s="33"/>
    </row>
    <row r="40" ht="15.75" customHeight="1">
      <c r="A40" s="18"/>
      <c r="B40" s="5"/>
      <c r="C40" s="34"/>
      <c r="D40" s="35"/>
      <c r="E40" s="35"/>
      <c r="F40" s="35"/>
      <c r="G40" s="35"/>
      <c r="H40" s="35"/>
      <c r="I40" s="35"/>
      <c r="J40" s="35"/>
      <c r="K40" s="36"/>
    </row>
    <row r="41" ht="15.75" customHeight="1">
      <c r="A41" s="18"/>
      <c r="B41" s="13" t="s">
        <v>16</v>
      </c>
      <c r="C41" s="14" t="s">
        <v>5</v>
      </c>
      <c r="D41" s="15" t="s">
        <v>6</v>
      </c>
      <c r="E41" s="16"/>
      <c r="F41" s="16"/>
      <c r="G41" s="16"/>
      <c r="H41" s="16"/>
      <c r="I41" s="16"/>
      <c r="J41" s="16"/>
      <c r="K41" s="17"/>
    </row>
    <row r="42" ht="15.75" customHeight="1">
      <c r="A42" s="18"/>
      <c r="B42" s="37" t="s">
        <v>7</v>
      </c>
      <c r="C42" s="5"/>
      <c r="D42" s="15" t="s">
        <v>8</v>
      </c>
      <c r="E42" s="17"/>
      <c r="F42" s="15" t="s">
        <v>9</v>
      </c>
      <c r="G42" s="17"/>
      <c r="H42" s="15" t="s">
        <v>17</v>
      </c>
      <c r="I42" s="17"/>
      <c r="J42" s="15" t="s">
        <v>11</v>
      </c>
      <c r="K42" s="17"/>
    </row>
    <row r="43" ht="25.5" customHeight="1">
      <c r="A43" s="18"/>
      <c r="B43" s="20" t="str">
        <f>RUBRICA!A7</f>
        <v>3. Relaciona el Proyecto APT con sus intereses profesionales. *</v>
      </c>
      <c r="C43" s="21" t="s">
        <v>8</v>
      </c>
      <c r="D43" s="22" t="str">
        <f>IF($C43=CL,"X","")</f>
        <v>X</v>
      </c>
      <c r="E43" s="22">
        <f t="shared" ref="E43:E45" si="12">IF(D43="X",100*0.1,"")</f>
        <v>10</v>
      </c>
      <c r="F43" s="22" t="str">
        <f>IF($C43=L,"X","7,0")</f>
        <v>7,0</v>
      </c>
      <c r="G43" s="22" t="str">
        <f>IF($C43=L,"X","7,0")</f>
        <v>7,0</v>
      </c>
      <c r="H43" s="22" t="str">
        <f>IF($C43=ML,"X","")</f>
        <v/>
      </c>
      <c r="I43" s="22" t="str">
        <f t="shared" ref="I43:I45" si="13">IF(H43="X",30*0.1,"")</f>
        <v/>
      </c>
      <c r="J43" s="22" t="str">
        <f>IF($C43=NL,"X","")</f>
        <v/>
      </c>
      <c r="K43" s="22" t="str">
        <f t="shared" ref="K43:K45" si="14">IF($J43="X",0,"")</f>
        <v/>
      </c>
    </row>
    <row r="44" ht="15.75" customHeight="1">
      <c r="A44" s="18"/>
      <c r="B44" s="20" t="str">
        <f>RUBRICA!A15</f>
        <v>11. Expone el tema utilizando un lenguaje técnico disciplinar al presentar la propuesta y responde evidenciando un manejo de la información. *</v>
      </c>
      <c r="C44" s="21" t="s">
        <v>8</v>
      </c>
      <c r="D44" s="22" t="str">
        <f>IF($C44=CL,"X","")</f>
        <v>X</v>
      </c>
      <c r="E44" s="22">
        <f t="shared" si="12"/>
        <v>10</v>
      </c>
      <c r="F44" s="22" t="str">
        <f>IF($C44=L,"X","7,0")</f>
        <v>7,0</v>
      </c>
      <c r="G44" s="22" t="str">
        <f>IF($C44=L,"X","7,0")</f>
        <v>7,0</v>
      </c>
      <c r="H44" s="22" t="str">
        <f>IF($C44=ML,"X","")</f>
        <v/>
      </c>
      <c r="I44" s="22" t="str">
        <f t="shared" si="13"/>
        <v/>
      </c>
      <c r="J44" s="22" t="str">
        <f>IF($C44=NL,"X","")</f>
        <v/>
      </c>
      <c r="K44" s="22" t="str">
        <f t="shared" si="14"/>
        <v/>
      </c>
    </row>
    <row r="45" ht="15.75" customHeight="1">
      <c r="A45" s="18"/>
      <c r="B45" s="20" t="str">
        <f>RUBRICA!A17</f>
        <v>13. Colaboración y trabajo en equipo *</v>
      </c>
      <c r="C45" s="21" t="s">
        <v>8</v>
      </c>
      <c r="D45" s="22" t="str">
        <f>IF($C45=CL,"X","")</f>
        <v>X</v>
      </c>
      <c r="E45" s="22">
        <f t="shared" si="12"/>
        <v>10</v>
      </c>
      <c r="F45" s="22" t="str">
        <f>IF($C45=L,"X","7,0")</f>
        <v>7,0</v>
      </c>
      <c r="G45" s="22" t="str">
        <f>IF($C45=L,"X","7,0")</f>
        <v>7,0</v>
      </c>
      <c r="H45" s="22" t="str">
        <f>IF($C45=ML,"X","")</f>
        <v/>
      </c>
      <c r="I45" s="22" t="str">
        <f t="shared" si="13"/>
        <v/>
      </c>
      <c r="J45" s="22" t="str">
        <f>IF($C45=NL,"X","")</f>
        <v/>
      </c>
      <c r="K45" s="22" t="str">
        <f t="shared" si="14"/>
        <v/>
      </c>
    </row>
    <row r="46" ht="15.75" customHeight="1">
      <c r="A46" s="18"/>
      <c r="B46" s="38" t="s">
        <v>18</v>
      </c>
      <c r="C46" s="39">
        <f>E46+G46+I46+K46</f>
        <v>100</v>
      </c>
      <c r="D46" s="25"/>
      <c r="E46" s="25">
        <f>SUM(E43:E45)</f>
        <v>30</v>
      </c>
      <c r="F46" s="26">
        <v>70.0</v>
      </c>
      <c r="G46" s="26">
        <v>70.0</v>
      </c>
      <c r="H46" s="25"/>
      <c r="I46" s="25">
        <f>SUM(I43:I45)</f>
        <v>0</v>
      </c>
      <c r="J46" s="25"/>
      <c r="K46" s="25">
        <f>SUM(K43:K45)</f>
        <v>0</v>
      </c>
    </row>
    <row r="47" ht="15.75" customHeight="1">
      <c r="A47" s="5"/>
      <c r="B47" s="40" t="s">
        <v>13</v>
      </c>
      <c r="C47" s="28">
        <v>7.0</v>
      </c>
    </row>
    <row r="48" ht="15.75" customHeight="1">
      <c r="B48" s="41"/>
      <c r="C48" s="42"/>
    </row>
    <row r="49" ht="15.75" customHeight="1">
      <c r="B49" s="41"/>
      <c r="C49" s="42"/>
    </row>
    <row r="50" ht="15.75" customHeight="1">
      <c r="A50" s="29" t="s">
        <v>14</v>
      </c>
      <c r="B50" s="30" t="s">
        <v>15</v>
      </c>
      <c r="C50" s="31" t="str">
        <f>B6</f>
        <v/>
      </c>
      <c r="D50" s="32"/>
      <c r="E50" s="32"/>
      <c r="F50" s="32"/>
      <c r="G50" s="32"/>
      <c r="H50" s="32"/>
      <c r="I50" s="32"/>
      <c r="J50" s="32"/>
      <c r="K50" s="33"/>
    </row>
    <row r="51" ht="15.75" customHeight="1">
      <c r="A51" s="18"/>
      <c r="B51" s="5"/>
      <c r="C51" s="34"/>
      <c r="D51" s="35"/>
      <c r="E51" s="35"/>
      <c r="F51" s="35"/>
      <c r="G51" s="35"/>
      <c r="H51" s="35"/>
      <c r="I51" s="35"/>
      <c r="J51" s="35"/>
      <c r="K51" s="36"/>
    </row>
    <row r="52" ht="15.75" customHeight="1">
      <c r="A52" s="18"/>
      <c r="B52" s="13" t="s">
        <v>16</v>
      </c>
      <c r="C52" s="14" t="s">
        <v>5</v>
      </c>
      <c r="D52" s="15" t="s">
        <v>6</v>
      </c>
      <c r="E52" s="16"/>
      <c r="F52" s="16"/>
      <c r="G52" s="16"/>
      <c r="H52" s="16"/>
      <c r="I52" s="16"/>
      <c r="J52" s="16"/>
      <c r="K52" s="17"/>
    </row>
    <row r="53" ht="15.75" customHeight="1">
      <c r="A53" s="18"/>
      <c r="B53" s="37" t="s">
        <v>7</v>
      </c>
      <c r="C53" s="5"/>
      <c r="D53" s="15" t="s">
        <v>8</v>
      </c>
      <c r="E53" s="17"/>
      <c r="F53" s="15" t="s">
        <v>9</v>
      </c>
      <c r="G53" s="17"/>
      <c r="H53" s="15" t="s">
        <v>17</v>
      </c>
      <c r="I53" s="17"/>
      <c r="J53" s="15" t="s">
        <v>11</v>
      </c>
      <c r="K53" s="17"/>
    </row>
    <row r="54" ht="25.5" customHeight="1">
      <c r="A54" s="18"/>
      <c r="B54" s="20" t="str">
        <f>RUBRICA!A7</f>
        <v>3. Relaciona el Proyecto APT con sus intereses profesionales. *</v>
      </c>
      <c r="C54" s="21" t="s">
        <v>8</v>
      </c>
      <c r="D54" s="22" t="str">
        <f>IF($C54=CL,"X","")</f>
        <v>X</v>
      </c>
      <c r="E54" s="22">
        <f t="shared" ref="E54:E56" si="15">IF(D54="X",100*0.1,"")</f>
        <v>10</v>
      </c>
      <c r="F54" s="22" t="str">
        <f>IF($C54=L,"X","7,0")</f>
        <v>7,0</v>
      </c>
      <c r="G54" s="22" t="str">
        <f>IF($C54=L,"X","7,0")</f>
        <v>7,0</v>
      </c>
      <c r="H54" s="22" t="str">
        <f>IF($C54=ML,"X","")</f>
        <v/>
      </c>
      <c r="I54" s="22" t="str">
        <f t="shared" ref="I54:I56" si="16">IF(H54="X",30*0.1,"")</f>
        <v/>
      </c>
      <c r="J54" s="22" t="str">
        <f>IF($C54=NL,"X","")</f>
        <v/>
      </c>
      <c r="K54" s="22" t="str">
        <f t="shared" ref="K54:K56" si="17">IF($J54="X",0,"")</f>
        <v/>
      </c>
    </row>
    <row r="55" ht="15.75" customHeight="1">
      <c r="A55" s="18"/>
      <c r="B55" s="20" t="str">
        <f>RUBRICA!A15</f>
        <v>11. Expone el tema utilizando un lenguaje técnico disciplinar al presentar la propuesta y responde evidenciando un manejo de la información. *</v>
      </c>
      <c r="C55" s="21" t="s">
        <v>8</v>
      </c>
      <c r="D55" s="22" t="str">
        <f>IF($C55=CL,"X","")</f>
        <v>X</v>
      </c>
      <c r="E55" s="22">
        <f t="shared" si="15"/>
        <v>10</v>
      </c>
      <c r="F55" s="22" t="str">
        <f>IF($C55=L,"X","7,0")</f>
        <v>7,0</v>
      </c>
      <c r="G55" s="22" t="str">
        <f>IF($C55=L,"X","7,0")</f>
        <v>7,0</v>
      </c>
      <c r="H55" s="22" t="str">
        <f>IF($C55=ML,"X","")</f>
        <v/>
      </c>
      <c r="I55" s="22" t="str">
        <f t="shared" si="16"/>
        <v/>
      </c>
      <c r="J55" s="22" t="str">
        <f>IF($C55=NL,"X","")</f>
        <v/>
      </c>
      <c r="K55" s="22" t="str">
        <f t="shared" si="17"/>
        <v/>
      </c>
    </row>
    <row r="56" ht="15.75" customHeight="1">
      <c r="A56" s="18"/>
      <c r="B56" s="20" t="str">
        <f>RUBRICA!A17</f>
        <v>13. Colaboración y trabajo en equipo *</v>
      </c>
      <c r="C56" s="21" t="s">
        <v>8</v>
      </c>
      <c r="D56" s="22" t="str">
        <f>IF($C56=CL,"X","")</f>
        <v>X</v>
      </c>
      <c r="E56" s="22">
        <f t="shared" si="15"/>
        <v>10</v>
      </c>
      <c r="F56" s="22" t="str">
        <f>IF($C56=L,"X","7,0")</f>
        <v>7,0</v>
      </c>
      <c r="G56" s="22" t="str">
        <f>IF($C56=L,"X","7,0")</f>
        <v>7,0</v>
      </c>
      <c r="H56" s="22" t="str">
        <f>IF($C56=ML,"X","")</f>
        <v/>
      </c>
      <c r="I56" s="22" t="str">
        <f t="shared" si="16"/>
        <v/>
      </c>
      <c r="J56" s="22" t="str">
        <f>IF($C56=NL,"X","")</f>
        <v/>
      </c>
      <c r="K56" s="22" t="str">
        <f t="shared" si="17"/>
        <v/>
      </c>
    </row>
    <row r="57" ht="15.75" customHeight="1">
      <c r="A57" s="18"/>
      <c r="B57" s="38" t="s">
        <v>18</v>
      </c>
      <c r="C57" s="39">
        <f>E57+G57+I57+K57</f>
        <v>100</v>
      </c>
      <c r="D57" s="25">
        <f>COUNTIF(D55:D56,"X")</f>
        <v>2</v>
      </c>
      <c r="E57" s="25">
        <f>SUM(E54:E56)</f>
        <v>30</v>
      </c>
      <c r="F57" s="26">
        <v>70.0</v>
      </c>
      <c r="G57" s="26">
        <v>70.0</v>
      </c>
      <c r="H57" s="25">
        <f t="shared" ref="H57:K57" si="18">SUM(H54:H56)</f>
        <v>0</v>
      </c>
      <c r="I57" s="25">
        <f t="shared" si="18"/>
        <v>0</v>
      </c>
      <c r="J57" s="25">
        <f t="shared" si="18"/>
        <v>0</v>
      </c>
      <c r="K57" s="25">
        <f t="shared" si="18"/>
        <v>0</v>
      </c>
    </row>
    <row r="58" ht="15.75" customHeight="1">
      <c r="A58" s="5"/>
      <c r="B58" s="40" t="s">
        <v>13</v>
      </c>
      <c r="C58" s="28">
        <v>7.0</v>
      </c>
    </row>
    <row r="59" ht="15.75" customHeight="1">
      <c r="B59" s="41"/>
      <c r="C59" s="42"/>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6" width="10.71"/>
  </cols>
  <sheetData>
    <row r="1" ht="14.25" customHeight="1"/>
    <row r="2" ht="14.25" customHeight="1">
      <c r="A2" s="43" t="s">
        <v>19</v>
      </c>
      <c r="B2" s="44" t="s">
        <v>20</v>
      </c>
      <c r="C2" s="45"/>
      <c r="D2" s="45"/>
      <c r="E2" s="46"/>
      <c r="F2" s="43" t="s">
        <v>21</v>
      </c>
    </row>
    <row r="3" ht="14.25" customHeight="1">
      <c r="A3" s="47"/>
      <c r="B3" s="48" t="s">
        <v>22</v>
      </c>
      <c r="C3" s="48" t="s">
        <v>23</v>
      </c>
      <c r="D3" s="49" t="s">
        <v>24</v>
      </c>
      <c r="E3" s="50" t="s">
        <v>11</v>
      </c>
      <c r="F3" s="47"/>
    </row>
    <row r="4" ht="57.0" customHeight="1">
      <c r="A4" s="51"/>
      <c r="B4" s="51"/>
      <c r="C4" s="51"/>
      <c r="D4" s="52">
        <v>-0.3</v>
      </c>
      <c r="E4" s="52">
        <v>0.0</v>
      </c>
      <c r="F4" s="51"/>
    </row>
    <row r="5" ht="14.25" customHeight="1">
      <c r="A5" s="53" t="s">
        <v>25</v>
      </c>
      <c r="B5" s="54" t="s">
        <v>26</v>
      </c>
      <c r="C5" s="54" t="s">
        <v>27</v>
      </c>
      <c r="D5" s="54" t="s">
        <v>28</v>
      </c>
      <c r="E5" s="54" t="s">
        <v>29</v>
      </c>
      <c r="F5" s="55">
        <v>10.0</v>
      </c>
    </row>
    <row r="6" ht="14.25" customHeight="1">
      <c r="A6" s="56" t="s">
        <v>30</v>
      </c>
      <c r="B6" s="56" t="s">
        <v>31</v>
      </c>
      <c r="C6" s="56" t="s">
        <v>32</v>
      </c>
      <c r="D6" s="56" t="s">
        <v>33</v>
      </c>
      <c r="E6" s="57" t="s">
        <v>34</v>
      </c>
      <c r="F6" s="58">
        <v>5.0</v>
      </c>
    </row>
    <row r="7" ht="94.5" customHeight="1">
      <c r="A7" s="59" t="s">
        <v>35</v>
      </c>
      <c r="B7" s="59" t="s">
        <v>36</v>
      </c>
      <c r="C7" s="59" t="s">
        <v>37</v>
      </c>
      <c r="D7" s="59" t="s">
        <v>38</v>
      </c>
      <c r="E7" s="59" t="s">
        <v>39</v>
      </c>
      <c r="F7" s="60">
        <v>10.0</v>
      </c>
    </row>
    <row r="8" ht="14.25" customHeight="1">
      <c r="A8" s="59" t="s">
        <v>40</v>
      </c>
      <c r="B8" s="59" t="s">
        <v>41</v>
      </c>
      <c r="C8" s="59" t="s">
        <v>42</v>
      </c>
      <c r="D8" s="59" t="s">
        <v>43</v>
      </c>
      <c r="E8" s="59" t="s">
        <v>44</v>
      </c>
      <c r="F8" s="60">
        <v>5.0</v>
      </c>
    </row>
    <row r="9" ht="65.25" customHeight="1">
      <c r="A9" s="53" t="s">
        <v>45</v>
      </c>
      <c r="B9" s="54" t="s">
        <v>46</v>
      </c>
      <c r="C9" s="54" t="s">
        <v>47</v>
      </c>
      <c r="D9" s="54" t="s">
        <v>48</v>
      </c>
      <c r="E9" s="54" t="s">
        <v>49</v>
      </c>
      <c r="F9" s="55">
        <v>5.0</v>
      </c>
    </row>
    <row r="10" ht="14.25" customHeight="1">
      <c r="A10" s="53" t="s">
        <v>50</v>
      </c>
      <c r="B10" s="54" t="s">
        <v>51</v>
      </c>
      <c r="C10" s="54" t="s">
        <v>52</v>
      </c>
      <c r="D10" s="54" t="s">
        <v>53</v>
      </c>
      <c r="E10" s="54" t="s">
        <v>54</v>
      </c>
      <c r="F10" s="55">
        <v>10.0</v>
      </c>
    </row>
    <row r="11" ht="14.25" customHeight="1">
      <c r="A11" s="56" t="s">
        <v>55</v>
      </c>
      <c r="B11" s="56" t="s">
        <v>56</v>
      </c>
      <c r="C11" s="56" t="s">
        <v>57</v>
      </c>
      <c r="D11" s="56" t="s">
        <v>58</v>
      </c>
      <c r="E11" s="56" t="s">
        <v>59</v>
      </c>
      <c r="F11" s="58">
        <v>10.0</v>
      </c>
    </row>
    <row r="12" ht="14.25" customHeight="1">
      <c r="A12" s="61" t="s">
        <v>60</v>
      </c>
      <c r="B12" s="57" t="s">
        <v>61</v>
      </c>
      <c r="C12" s="57" t="s">
        <v>62</v>
      </c>
      <c r="D12" s="57" t="s">
        <v>63</v>
      </c>
      <c r="E12" s="57" t="s">
        <v>64</v>
      </c>
      <c r="F12" s="62">
        <v>5.0</v>
      </c>
    </row>
    <row r="13" ht="93.75" customHeight="1">
      <c r="A13" s="59" t="s">
        <v>65</v>
      </c>
      <c r="B13" s="59" t="s">
        <v>66</v>
      </c>
      <c r="C13" s="59" t="s">
        <v>67</v>
      </c>
      <c r="D13" s="59" t="s">
        <v>68</v>
      </c>
      <c r="E13" s="59" t="s">
        <v>69</v>
      </c>
      <c r="F13" s="63">
        <v>5.0</v>
      </c>
    </row>
    <row r="14" ht="14.25" customHeight="1">
      <c r="A14" s="59" t="s">
        <v>70</v>
      </c>
      <c r="B14" s="59" t="s">
        <v>71</v>
      </c>
      <c r="C14" s="59" t="s">
        <v>72</v>
      </c>
      <c r="D14" s="59" t="s">
        <v>73</v>
      </c>
      <c r="E14" s="59" t="s">
        <v>74</v>
      </c>
      <c r="F14" s="63">
        <v>5.0</v>
      </c>
    </row>
    <row r="15" ht="14.25" customHeight="1">
      <c r="A15" s="53" t="s">
        <v>75</v>
      </c>
      <c r="B15" s="54" t="s">
        <v>76</v>
      </c>
      <c r="C15" s="54" t="s">
        <v>77</v>
      </c>
      <c r="D15" s="54" t="s">
        <v>78</v>
      </c>
      <c r="E15" s="54" t="s">
        <v>79</v>
      </c>
      <c r="F15" s="55">
        <v>10.0</v>
      </c>
    </row>
    <row r="16" ht="14.25" customHeight="1">
      <c r="A16" s="53" t="s">
        <v>80</v>
      </c>
      <c r="B16" s="54" t="s">
        <v>81</v>
      </c>
      <c r="C16" s="54" t="s">
        <v>82</v>
      </c>
      <c r="D16" s="54" t="s">
        <v>83</v>
      </c>
      <c r="E16" s="54" t="s">
        <v>84</v>
      </c>
      <c r="F16" s="55">
        <v>10.0</v>
      </c>
    </row>
    <row r="17" ht="14.25" customHeight="1">
      <c r="A17" s="53" t="s">
        <v>85</v>
      </c>
      <c r="B17" s="54" t="s">
        <v>86</v>
      </c>
      <c r="C17" s="54" t="s">
        <v>87</v>
      </c>
      <c r="D17" s="54" t="s">
        <v>88</v>
      </c>
      <c r="E17" s="54" t="s">
        <v>89</v>
      </c>
      <c r="F17" s="55">
        <v>10.0</v>
      </c>
    </row>
    <row r="18" ht="14.25" customHeight="1">
      <c r="A18" s="64" t="s">
        <v>90</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12</v>
      </c>
      <c r="B1" s="66" t="s">
        <v>13</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91</v>
      </c>
      <c r="B1" s="66" t="s">
        <v>92</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12</v>
      </c>
      <c r="B1" s="66" t="s">
        <v>13</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93</v>
      </c>
      <c r="B1" s="69" t="s">
        <v>12</v>
      </c>
      <c r="C1" s="70"/>
      <c r="D1" s="70"/>
      <c r="E1" s="71"/>
    </row>
    <row r="2">
      <c r="A2" s="72"/>
      <c r="B2" s="73" t="s">
        <v>8</v>
      </c>
      <c r="C2" s="74" t="s">
        <v>9</v>
      </c>
      <c r="D2" s="74" t="s">
        <v>94</v>
      </c>
      <c r="E2" s="75" t="s">
        <v>11</v>
      </c>
    </row>
    <row r="3">
      <c r="A3" s="76" t="s">
        <v>95</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