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D_STAT" sheetId="1" r:id="rId4"/>
    <sheet state="visible" name="PLD_SKL" sheetId="2" r:id="rId5"/>
    <sheet state="visible" name="FGT_STAT" sheetId="3" r:id="rId6"/>
    <sheet state="visible" name="FGT_SKL" sheetId="4" r:id="rId7"/>
    <sheet state="visible" name="RNG_STAT" sheetId="5" r:id="rId8"/>
    <sheet state="visible" name="RNG_SKL" sheetId="6" r:id="rId9"/>
    <sheet state="visible" name="CLC_STAT" sheetId="7" r:id="rId10"/>
    <sheet state="visible" name="CLC_SKL" sheetId="8" r:id="rId11"/>
    <sheet state="visible" name="WIZ_STAT" sheetId="9" r:id="rId12"/>
    <sheet state="visible" name="WIZ_SKL" sheetId="10" r:id="rId13"/>
    <sheet state="visible" name="1F_ENMY_STAT" sheetId="11" r:id="rId14"/>
    <sheet state="visible" name="1F_ENMYSKL" sheetId="12" r:id="rId15"/>
    <sheet state="visible" name="2F_ENMY_STAT" sheetId="13" r:id="rId16"/>
    <sheet state="visible" name="2F_ENMYSKL" sheetId="14" r:id="rId17"/>
    <sheet state="visible" name="3F_ENMY_STAT" sheetId="15" r:id="rId18"/>
    <sheet state="visible" name="4F_ENMY_STAT" sheetId="16" r:id="rId19"/>
  </sheets>
  <definedNames/>
  <calcPr/>
  <extLst>
    <ext uri="GoogleSheetsCustomDataVersion2">
      <go:sheetsCustomData xmlns:go="http://customooxmlschemas.google.com/" r:id="rId20" roundtripDataChecksum="w9fbijjsYgidjT1V3dDML0Zv0Re2RJ5wqHzD6YQJgb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데미지(+스킬 레벨당 추가 비율)
======</t>
      </text>
    </comment>
    <comment authorId="0" ref="I1">
      <text>
        <t xml:space="preserve">회복 스킬일 경우 회복량
======</t>
      </text>
    </comment>
    <comment authorId="0" ref="G15">
      <text>
        <t xml:space="preserve">데미지(+스킬 레벨당 추가 비율)
======</t>
      </text>
    </comment>
    <comment authorId="0" ref="L1">
      <text>
        <t xml:space="preserve">======
ID#AAABJjMtAco
김도윤    (2024-03-21 06:14:32)
소수점 버림</t>
      </text>
    </comment>
    <comment authorId="0" ref="A1">
      <text>
        <t xml:space="preserve">======
ID#AAABHMfYYUc
김도윤    (2024-02-24 06:11:55)
한손무기+방패 or 대검</t>
      </text>
    </comment>
  </commentList>
  <extLst>
    <ext uri="GoogleSheetsCustomDataVersion2">
      <go:sheetsCustomData xmlns:go="http://customooxmlschemas.google.com/" r:id="rId1" roundtripDataSignature="AMtx7miNS+rkLG3B1Hv9CguAGbTr7prVOQ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데미지(+스킬 레벨당 추가 데미지)
======</t>
      </text>
    </comment>
    <comment authorId="0" ref="I1">
      <text>
        <t xml:space="preserve">회복 스킬일 경우 회복량
======</t>
      </text>
    </comment>
    <comment authorId="0" ref="A1">
      <text>
        <t xml:space="preserve">======
ID#AAABHMfYYUg
김도윤    (2024-02-24 06:12:11)
한손검 or 대검</t>
      </text>
    </comment>
  </commentList>
  <extLst>
    <ext uri="GoogleSheetsCustomDataVersion2">
      <go:sheetsCustomData xmlns:go="http://customooxmlschemas.google.com/" r:id="rId1" roundtripDataSignature="AMtx7midOS5Y/reG6F21x5BpQNUoiNgu6w=="/>
    </ext>
  </extL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ID#AAABHMfYYUk
김도윤    (2024-02-24 06:13:00)
장궁 or 석궁</t>
      </text>
    </comment>
  </commentList>
  <extLst>
    <ext uri="GoogleSheetsCustomDataVersion2">
      <go:sheetsCustomData xmlns:go="http://customooxmlschemas.google.com/" r:id="rId1" roundtripDataSignature="AMtx7mj49lzwMzpfEY6omZr4AXjbUOetYg=="/>
    </ext>
  </extL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ID#AAABHMfYYUY
김도윤    (2024-02-24 06:09:21)
클레릭 무기군 메이스 하나</t>
      </text>
    </comment>
  </commentList>
  <extLst>
    <ext uri="GoogleSheetsCustomDataVersion2">
      <go:sheetsCustomData xmlns:go="http://customooxmlschemas.google.com/" r:id="rId1" roundtripDataSignature="AMtx7mjpnWD/5/39LjlzKZi0qv8EtzOT7A=="/>
    </ext>
  </extL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ID#AAABHMfYYUo
김도윤    (2024-02-24 06:13:13)
지팡이 or 마법봉</t>
      </text>
    </comment>
    <comment authorId="0" ref="D34">
      <text>
        <t xml:space="preserve">======
ID#AAABG3Fxrr0
김도윤    (2024-02-18 18:35:01)
촉매 마스터리에만 스킬포인트를 투자해도 하위 스킬 전부 사용 가능</t>
      </text>
    </comment>
    <comment authorId="0" ref="D5">
      <text>
        <t xml:space="preserve">======
ID#AAABG2fm1EI
김도윤    (2024-02-18 18:05:15)
스킬 포인트를 일일히 투자해야됨</t>
      </text>
    </comment>
  </commentList>
  <extLst>
    <ext uri="GoogleSheetsCustomDataVersion2">
      <go:sheetsCustomData xmlns:go="http://customooxmlschemas.google.com/" r:id="rId1" roundtripDataSignature="AMtx7mhbEqgqpGlTZZASQZZ3LWhwZE4IQQ=="/>
    </ext>
  </extLst>
</comments>
</file>

<file path=xl/comments1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체력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어둠방어율
======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H1">
      <text>
        <t xml:space="preserve">디버프 2개 이상일 시 /로 구분
======</t>
      </text>
    </comment>
    <comment authorId="0" ref="I1">
      <text>
        <t xml:space="preserve">======
ID#AAABIcNobUI
정진우    (2024-03-03 09:26:47)
모든 가중치의 합이 100이 되도록 설정</t>
      </text>
    </comment>
  </commentList>
  <extLst>
    <ext uri="GoogleSheetsCustomDataVersion2">
      <go:sheetsCustomData xmlns:go="http://customooxmlschemas.google.com/" r:id="rId1" roundtripDataSignature="AMtx7mjurmoj/0GTUETH7z3s/IZEKAbn8Q=="/>
    </ext>
  </extLst>
</comments>
</file>

<file path=xl/comments1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체력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어둠방어율
======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체력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어둠방어율
======</t>
      </text>
    </comment>
  </commentList>
</comments>
</file>

<file path=xl/comments1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체력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어둠방어율
======</t>
      </text>
    </comment>
  </commentList>
</comments>
</file>

<file path=xl/sharedStrings.xml><?xml version="1.0" encoding="utf-8"?>
<sst xmlns="http://schemas.openxmlformats.org/spreadsheetml/2006/main" count="1624" uniqueCount="451">
  <si>
    <t>1차</t>
  </si>
  <si>
    <t>HP</t>
  </si>
  <si>
    <t>MP</t>
  </si>
  <si>
    <t>ATK</t>
  </si>
  <si>
    <t>DEF</t>
  </si>
  <si>
    <t>MDEF</t>
  </si>
  <si>
    <t>HIT</t>
  </si>
  <si>
    <t>EVASE</t>
  </si>
  <si>
    <t>CRIT</t>
  </si>
  <si>
    <t>STRCOR</t>
  </si>
  <si>
    <t>MAGCOR</t>
  </si>
  <si>
    <t>STR</t>
  </si>
  <si>
    <t>VIT</t>
  </si>
  <si>
    <t>MAG</t>
  </si>
  <si>
    <t>AGI</t>
  </si>
  <si>
    <t>LUK</t>
  </si>
  <si>
    <t>STATUP</t>
  </si>
  <si>
    <t>-</t>
  </si>
  <si>
    <t>LVLSTATUP</t>
  </si>
  <si>
    <t>무기유형</t>
  </si>
  <si>
    <t>랭크</t>
  </si>
  <si>
    <t>유형</t>
  </si>
  <si>
    <t>이름</t>
  </si>
  <si>
    <t>식별코드</t>
  </si>
  <si>
    <t>스킬 설명</t>
  </si>
  <si>
    <t>최소 물리 데미지</t>
  </si>
  <si>
    <t>최대 물리 데미지</t>
  </si>
  <si>
    <t>최소 속성 데미지</t>
  </si>
  <si>
    <t>최대 속성 데미지</t>
  </si>
  <si>
    <t>버프(디버프) 비율</t>
  </si>
  <si>
    <t>MP소모</t>
  </si>
  <si>
    <t>패시브</t>
  </si>
  <si>
    <t>자신</t>
  </si>
  <si>
    <t>단일-아군</t>
  </si>
  <si>
    <t>전후-아군</t>
  </si>
  <si>
    <t>전열-아군</t>
  </si>
  <si>
    <t>광역-아군</t>
  </si>
  <si>
    <t>단일-적</t>
  </si>
  <si>
    <t>전후-적</t>
  </si>
  <si>
    <t>전열-적</t>
  </si>
  <si>
    <t>광역-적</t>
  </si>
  <si>
    <t>버프</t>
  </si>
  <si>
    <t>디버프</t>
  </si>
  <si>
    <t>회복</t>
  </si>
  <si>
    <t>근접</t>
  </si>
  <si>
    <t>원거리</t>
  </si>
  <si>
    <t>참격</t>
  </si>
  <si>
    <t>관통</t>
  </si>
  <si>
    <t>타격</t>
  </si>
  <si>
    <t>화염</t>
  </si>
  <si>
    <t>빙결</t>
  </si>
  <si>
    <t>바람</t>
  </si>
  <si>
    <t>전격</t>
  </si>
  <si>
    <t>광휘</t>
  </si>
  <si>
    <t>어둠</t>
  </si>
  <si>
    <t>기절</t>
  </si>
  <si>
    <t>실명</t>
  </si>
  <si>
    <t>침묵</t>
  </si>
  <si>
    <t>혼란</t>
  </si>
  <si>
    <t>출혈</t>
  </si>
  <si>
    <t>중독</t>
  </si>
  <si>
    <t>해금</t>
  </si>
  <si>
    <t>HP 증가</t>
  </si>
  <si>
    <t>hpplus</t>
  </si>
  <si>
    <t>3%(+3%)</t>
  </si>
  <si>
    <t>MP 증가</t>
  </si>
  <si>
    <t>mpplus</t>
  </si>
  <si>
    <t>2%(+2%)</t>
  </si>
  <si>
    <t>DEF 증가</t>
  </si>
  <si>
    <t>defplus</t>
  </si>
  <si>
    <t>MAG 증가</t>
  </si>
  <si>
    <t>magplus</t>
  </si>
  <si>
    <t>회복/단일</t>
  </si>
  <si>
    <t>하급 치유</t>
  </si>
  <si>
    <t>heal1</t>
  </si>
  <si>
    <t>4(+0.33)</t>
  </si>
  <si>
    <t>중급 치유</t>
  </si>
  <si>
    <t>heal2</t>
  </si>
  <si>
    <t>10(+0.5)</t>
  </si>
  <si>
    <t>버프/단일</t>
  </si>
  <si>
    <t>방어의 오라</t>
  </si>
  <si>
    <t>defendbuff1</t>
  </si>
  <si>
    <t>10%(+2%)</t>
  </si>
  <si>
    <t>6(+0.5)</t>
  </si>
  <si>
    <t>버프/광역</t>
  </si>
  <si>
    <t>축복의 오라</t>
  </si>
  <si>
    <t>defendbuff2</t>
  </si>
  <si>
    <t>12%(+2.5%)</t>
  </si>
  <si>
    <t>14(+1)</t>
  </si>
  <si>
    <t>방패</t>
  </si>
  <si>
    <t>디버프/광역</t>
  </si>
  <si>
    <t>도발</t>
  </si>
  <si>
    <t>taunt</t>
  </si>
  <si>
    <t>대상이 피격될 경우 스킬 사용자가 대신 피격</t>
  </si>
  <si>
    <t>4(+0.5)</t>
  </si>
  <si>
    <t>버프/자신</t>
  </si>
  <si>
    <t>방패 올리기</t>
  </si>
  <si>
    <t>shieldup</t>
  </si>
  <si>
    <t>15%(+1.5%)</t>
  </si>
  <si>
    <t>6(+0.75)</t>
  </si>
  <si>
    <t>근접/타격/단일, 디버프</t>
  </si>
  <si>
    <t>방패 돌진</t>
  </si>
  <si>
    <t>shieldbash</t>
  </si>
  <si>
    <t>ATK*0.7(+0.03)</t>
  </si>
  <si>
    <t>ATK*0.8(+0.04)</t>
  </si>
  <si>
    <t>보호</t>
  </si>
  <si>
    <t>protect</t>
  </si>
  <si>
    <t>15(+1)</t>
  </si>
  <si>
    <t>버프/광역, 광휘/광역</t>
  </si>
  <si>
    <t>성역</t>
  </si>
  <si>
    <t>saintzone</t>
  </si>
  <si>
    <t>12(+2%)</t>
  </si>
  <si>
    <t>20(+1)</t>
  </si>
  <si>
    <t>대검</t>
  </si>
  <si>
    <t>근접/참격/단일</t>
  </si>
  <si>
    <t>강타</t>
  </si>
  <si>
    <t>smite</t>
  </si>
  <si>
    <t>ATK*1.2(+0.04)</t>
  </si>
  <si>
    <t>ATK*1.3(+0.07)</t>
  </si>
  <si>
    <t>12(+2)</t>
  </si>
  <si>
    <t>근접/단일/참격/광휘</t>
  </si>
  <si>
    <t>신성강타</t>
  </si>
  <si>
    <t>saintsmite</t>
  </si>
  <si>
    <t>MAG*0.1(+0.03)</t>
  </si>
  <si>
    <t>MAG*0.2(+0.05)</t>
  </si>
  <si>
    <t>15(+3)</t>
  </si>
  <si>
    <t>무기 유형</t>
  </si>
  <si>
    <t>식별 코드</t>
  </si>
  <si>
    <t>2.5%(+2.5%)</t>
  </si>
  <si>
    <t>ATK 증가</t>
  </si>
  <si>
    <t>atkplus</t>
  </si>
  <si>
    <t>4%(+4%)</t>
  </si>
  <si>
    <t>AGI 증가</t>
  </si>
  <si>
    <t>agiplus</t>
  </si>
  <si>
    <t>소검</t>
  </si>
  <si>
    <t>원거리/참격/단일</t>
  </si>
  <si>
    <t>제비</t>
  </si>
  <si>
    <t>tsubame</t>
  </si>
  <si>
    <t>ATK*1.2(+0.05)</t>
  </si>
  <si>
    <t>ATK*1.4(+0.1)</t>
  </si>
  <si>
    <t>근접/참격/전열</t>
  </si>
  <si>
    <t>일섬</t>
  </si>
  <si>
    <t>itsen</t>
  </si>
  <si>
    <t>ATK*1.3(+0.05)</t>
  </si>
  <si>
    <t>패시브/자신</t>
  </si>
  <si>
    <t>질풍</t>
  </si>
  <si>
    <t>hayate</t>
  </si>
  <si>
    <t>참격/광역</t>
  </si>
  <si>
    <t>허식</t>
  </si>
  <si>
    <t>hushiki</t>
  </si>
  <si>
    <t>제비 반환</t>
  </si>
  <si>
    <t>tsubamegaeshi</t>
  </si>
  <si>
    <t>슬래시</t>
  </si>
  <si>
    <t>slash</t>
  </si>
  <si>
    <t>ATK*1.4(+0.07)</t>
  </si>
  <si>
    <t>ATK*1.6(+0.1)</t>
  </si>
  <si>
    <t>버스트</t>
  </si>
  <si>
    <t>burst</t>
  </si>
  <si>
    <t>ATK*1.5(+0.1)</t>
  </si>
  <si>
    <t>ATK*1.7(+0.15)</t>
  </si>
  <si>
    <t>오버 리미트</t>
  </si>
  <si>
    <t>overlimit</t>
  </si>
  <si>
    <t>20%(+3%)</t>
  </si>
  <si>
    <t>차지 버스트</t>
  </si>
  <si>
    <t>chargeburst</t>
  </si>
  <si>
    <t>오버킬</t>
  </si>
  <si>
    <t>overkill</t>
  </si>
  <si>
    <t>ATK*0.1(+0.03)</t>
  </si>
  <si>
    <t>ATK*0.2(+0.05)</t>
  </si>
  <si>
    <t>ATK*1.1</t>
  </si>
  <si>
    <t>ATK*1.2</t>
  </si>
  <si>
    <t>LUK 증가</t>
  </si>
  <si>
    <t>lukplus</t>
  </si>
  <si>
    <t>자신/회복</t>
  </si>
  <si>
    <t>응급 치유</t>
  </si>
  <si>
    <t>lowheal</t>
  </si>
  <si>
    <t>자신/버프</t>
  </si>
  <si>
    <t>도주</t>
  </si>
  <si>
    <t>escape</t>
  </si>
  <si>
    <t>장궁</t>
  </si>
  <si>
    <t>원거리/관통/단일</t>
  </si>
  <si>
    <t>맹사</t>
  </si>
  <si>
    <t>pierceshoot</t>
  </si>
  <si>
    <t>명사수</t>
  </si>
  <si>
    <t>sharpshooter</t>
  </si>
  <si>
    <t>원거리/관통/전후</t>
  </si>
  <si>
    <t>관통 사격</t>
  </si>
  <si>
    <t>penetratingshot</t>
  </si>
  <si>
    <t>저격</t>
  </si>
  <si>
    <t>snipe</t>
  </si>
  <si>
    <t>석궁</t>
  </si>
  <si>
    <t>근접/관통/단일</t>
  </si>
  <si>
    <t>무차별 사격</t>
  </si>
  <si>
    <t>blindshoot</t>
  </si>
  <si>
    <t>광역/디버프</t>
  </si>
  <si>
    <t>연막</t>
  </si>
  <si>
    <t>smoke</t>
  </si>
  <si>
    <t>회전 베기</t>
  </si>
  <si>
    <t>bladestorm</t>
  </si>
  <si>
    <t>관통/광역</t>
  </si>
  <si>
    <t>난사</t>
  </si>
  <si>
    <t>rampage</t>
  </si>
  <si>
    <t xml:space="preserve"> </t>
  </si>
  <si>
    <t>VIT 증가</t>
  </si>
  <si>
    <t>vitplus</t>
  </si>
  <si>
    <t>회복 마스터리</t>
  </si>
  <si>
    <t>healmaster1</t>
  </si>
  <si>
    <t>메이스</t>
  </si>
  <si>
    <t>단일/회복</t>
  </si>
  <si>
    <t>광역/회복</t>
  </si>
  <si>
    <t>하급 치유의 진</t>
  </si>
  <si>
    <t>teamheal1</t>
  </si>
  <si>
    <t>회복 마스터리2</t>
  </si>
  <si>
    <t>healmaster2</t>
  </si>
  <si>
    <t>중급 치유의 진</t>
  </si>
  <si>
    <t>teamheal2</t>
  </si>
  <si>
    <t>해주</t>
  </si>
  <si>
    <t>cure</t>
  </si>
  <si>
    <t>해주의 진</t>
  </si>
  <si>
    <t>teamcure</t>
  </si>
  <si>
    <t>단일/버프</t>
  </si>
  <si>
    <t>가속</t>
  </si>
  <si>
    <t>splint</t>
  </si>
  <si>
    <t>광역/버프</t>
  </si>
  <si>
    <t>가속의 진</t>
  </si>
  <si>
    <t>teamsplint</t>
  </si>
  <si>
    <t>회복 마스터리3</t>
  </si>
  <si>
    <t>healmaster3</t>
  </si>
  <si>
    <t>부활</t>
  </si>
  <si>
    <t>revive</t>
  </si>
  <si>
    <t>상급 치유</t>
  </si>
  <si>
    <t>heal3</t>
  </si>
  <si>
    <t>지팡이</t>
  </si>
  <si>
    <t>원소 마스터리 1</t>
  </si>
  <si>
    <t>magicmaster1</t>
  </si>
  <si>
    <t>원거리/화염/단일</t>
  </si>
  <si>
    <t>화염 마법</t>
  </si>
  <si>
    <t>firemagic1</t>
  </si>
  <si>
    <t>원소 마스터리1</t>
  </si>
  <si>
    <t>원거리/빙결/단일</t>
  </si>
  <si>
    <t>빙결 마법</t>
  </si>
  <si>
    <t>icemagic1</t>
  </si>
  <si>
    <t>원거리/질풍/단일</t>
  </si>
  <si>
    <t>질풍 마법</t>
  </si>
  <si>
    <t>windmagic1</t>
  </si>
  <si>
    <t>원거리/전격/단일</t>
  </si>
  <si>
    <t>전격 마법</t>
  </si>
  <si>
    <t>thundermagic1</t>
  </si>
  <si>
    <t>원거리/광휘/단일</t>
  </si>
  <si>
    <t>광휘 마법</t>
  </si>
  <si>
    <t>lightmagic1</t>
  </si>
  <si>
    <t>원거리/어둠/단일</t>
  </si>
  <si>
    <t>어둠 마법</t>
  </si>
  <si>
    <t>darkmagic1</t>
  </si>
  <si>
    <t>원소 마스터리 2</t>
  </si>
  <si>
    <t>magicmaster2</t>
  </si>
  <si>
    <t>원거리/화염/광역</t>
  </si>
  <si>
    <t>화염 대마법</t>
  </si>
  <si>
    <t>firemagic2</t>
  </si>
  <si>
    <t>원소 마스터리2</t>
  </si>
  <si>
    <t>원거리/빙결/광역</t>
  </si>
  <si>
    <t>빙결 대마법</t>
  </si>
  <si>
    <t>icemagic2</t>
  </si>
  <si>
    <t>원거리/질풍/광역</t>
  </si>
  <si>
    <t>질풍 대마법</t>
  </si>
  <si>
    <t>windmagic2</t>
  </si>
  <si>
    <t>원거리/전격/광역</t>
  </si>
  <si>
    <t>전격 대마법</t>
  </si>
  <si>
    <t>thundermagic2</t>
  </si>
  <si>
    <t>원거리/광휘/광역</t>
  </si>
  <si>
    <t>광휘 대마법</t>
  </si>
  <si>
    <t>lightmagic2</t>
  </si>
  <si>
    <t>원거리/어둠/광역</t>
  </si>
  <si>
    <t>어둠 대마법</t>
  </si>
  <si>
    <t>darkmagic2</t>
  </si>
  <si>
    <t>원소 마스터리 3</t>
  </si>
  <si>
    <t>magicmaster3</t>
  </si>
  <si>
    <t>단일/디버프</t>
  </si>
  <si>
    <t>잔화</t>
  </si>
  <si>
    <t>firemagic3</t>
  </si>
  <si>
    <t>원소 마스터리3</t>
  </si>
  <si>
    <t>결빙</t>
  </si>
  <si>
    <t>icemagic3</t>
  </si>
  <si>
    <t>기류</t>
  </si>
  <si>
    <t>windmagic3</t>
  </si>
  <si>
    <t>방전</t>
  </si>
  <si>
    <t>thundermagic3</t>
  </si>
  <si>
    <t>여명</t>
  </si>
  <si>
    <t>lightmagic3</t>
  </si>
  <si>
    <t>황혼</t>
  </si>
  <si>
    <t>darkmagic3</t>
  </si>
  <si>
    <t>집중</t>
  </si>
  <si>
    <t>focus</t>
  </si>
  <si>
    <t>원소 마스터리 4</t>
  </si>
  <si>
    <t>magicmaster4</t>
  </si>
  <si>
    <t>노심용해</t>
  </si>
  <si>
    <t>firemagic4</t>
  </si>
  <si>
    <t>원소 마스터리4</t>
  </si>
  <si>
    <t>천년빙뢰</t>
  </si>
  <si>
    <t>icemagic4</t>
  </si>
  <si>
    <t>진공파</t>
  </si>
  <si>
    <t>windmagic4</t>
  </si>
  <si>
    <t>궁니르</t>
  </si>
  <si>
    <t>thundermagic4</t>
  </si>
  <si>
    <t>개기일식</t>
  </si>
  <si>
    <t>lightmagic4</t>
  </si>
  <si>
    <t>개기월식</t>
  </si>
  <si>
    <t>darkmagic4</t>
  </si>
  <si>
    <t>마법봉</t>
  </si>
  <si>
    <t>촉매 마스터리 1</t>
  </si>
  <si>
    <t>catalystmaster1</t>
  </si>
  <si>
    <t>화염살</t>
  </si>
  <si>
    <t>firecatalyst1</t>
  </si>
  <si>
    <t>촉매 마스터리1</t>
  </si>
  <si>
    <t>냉기 칼날</t>
  </si>
  <si>
    <t>icecatalyst1</t>
  </si>
  <si>
    <t>windcatalyst1</t>
  </si>
  <si>
    <t>오버클럭</t>
  </si>
  <si>
    <t>thundercatalyst1</t>
  </si>
  <si>
    <t>디버프/단일</t>
  </si>
  <si>
    <t>섬광</t>
  </si>
  <si>
    <t>lightcatalyst1</t>
  </si>
  <si>
    <t>그림자</t>
  </si>
  <si>
    <t>darkcatalyst1</t>
  </si>
  <si>
    <t>속성 방패</t>
  </si>
  <si>
    <t>elementalshield</t>
  </si>
  <si>
    <t>촉매 마스터리 2</t>
  </si>
  <si>
    <t>catalystmaster2</t>
  </si>
  <si>
    <t>종속</t>
  </si>
  <si>
    <t>화염 부여</t>
  </si>
  <si>
    <t>firecatalyst2</t>
  </si>
  <si>
    <t>촉매 마스터리2</t>
  </si>
  <si>
    <t>빙결 부여</t>
  </si>
  <si>
    <t>icecatalyst2</t>
  </si>
  <si>
    <t>질풍 부여</t>
  </si>
  <si>
    <t>windcatalyst2</t>
  </si>
  <si>
    <t>전격 부여</t>
  </si>
  <si>
    <t>thundercatalyst2</t>
  </si>
  <si>
    <t>광휘 부여</t>
  </si>
  <si>
    <t>lightcatalyst2</t>
  </si>
  <si>
    <t>어둠 부여</t>
  </si>
  <si>
    <t>darkcatalyst2</t>
  </si>
  <si>
    <t>만개</t>
  </si>
  <si>
    <t>bloom</t>
  </si>
  <si>
    <t>촉매 마스터리 3</t>
  </si>
  <si>
    <t>catalystmaste3</t>
  </si>
  <si>
    <t>원거리/화염/전후</t>
  </si>
  <si>
    <t>화염포</t>
  </si>
  <si>
    <t>firecatalyst3</t>
  </si>
  <si>
    <t>촉매 마스터리3</t>
  </si>
  <si>
    <t>원거리/빙결/전열</t>
  </si>
  <si>
    <t>빙설검</t>
  </si>
  <si>
    <t>icecatalyst3</t>
  </si>
  <si>
    <t>질풍권</t>
  </si>
  <si>
    <t>windcatalyst3</t>
  </si>
  <si>
    <t>원거리/전격/전후</t>
  </si>
  <si>
    <t>축뢰탄</t>
  </si>
  <si>
    <t>thundercatalyst3</t>
  </si>
  <si>
    <t>섬광창</t>
  </si>
  <si>
    <t>lightcatalyst3</t>
  </si>
  <si>
    <t>원거리/어둠/전열</t>
  </si>
  <si>
    <t>흑섬도</t>
  </si>
  <si>
    <t>darkcatalyst3</t>
  </si>
  <si>
    <t>index</t>
  </si>
  <si>
    <t>NAME</t>
  </si>
  <si>
    <t>AVOID</t>
  </si>
  <si>
    <t>선공</t>
  </si>
  <si>
    <t>행동패턴</t>
  </si>
  <si>
    <t>토끼</t>
  </si>
  <si>
    <t>W</t>
  </si>
  <si>
    <t>슬라임</t>
  </si>
  <si>
    <t>야생꽃</t>
  </si>
  <si>
    <t>늑대</t>
  </si>
  <si>
    <t>바위골렘</t>
  </si>
  <si>
    <t>R</t>
  </si>
  <si>
    <t>도적</t>
  </si>
  <si>
    <t>까마귀</t>
  </si>
  <si>
    <t>나무정령</t>
  </si>
  <si>
    <t>--</t>
  </si>
  <si>
    <t>숲의 수호자</t>
  </si>
  <si>
    <t>적이름</t>
  </si>
  <si>
    <t>스킬이름</t>
  </si>
  <si>
    <t>버프(디버프)비율</t>
  </si>
  <si>
    <t>가중치</t>
  </si>
  <si>
    <t>근거리/타격/단일</t>
  </si>
  <si>
    <t>일반공격</t>
  </si>
  <si>
    <t>근거리/관통/단일</t>
  </si>
  <si>
    <t>가루뿌리기</t>
  </si>
  <si>
    <t>근거리/참격/단일</t>
  </si>
  <si>
    <t>근거리/참격/단일,디버프</t>
  </si>
  <si>
    <t>물어뜯기</t>
  </si>
  <si>
    <t>코어 활성화</t>
  </si>
  <si>
    <t>원거리/타격/광역,디버프</t>
  </si>
  <si>
    <t>발구르기</t>
  </si>
  <si>
    <t>코어 레이저</t>
  </si>
  <si>
    <t>근거리/타격</t>
  </si>
  <si>
    <t>암습</t>
  </si>
  <si>
    <t>쪼아대기</t>
  </si>
  <si>
    <t>근거리/참격/광역</t>
  </si>
  <si>
    <t>가르기</t>
  </si>
  <si>
    <t>근거리/관통/전후,디버프</t>
  </si>
  <si>
    <t>뿌리</t>
  </si>
  <si>
    <t>숲의수호자</t>
  </si>
  <si>
    <t>광화</t>
  </si>
  <si>
    <t>근거리/참격/전열</t>
  </si>
  <si>
    <t>전방베기</t>
  </si>
  <si>
    <t>근거리/참격/전후</t>
  </si>
  <si>
    <t>종베기</t>
  </si>
  <si>
    <t>STRCRIT</t>
  </si>
  <si>
    <t>MAGCRIT</t>
  </si>
  <si>
    <t>행동 패턴</t>
  </si>
  <si>
    <t>쥐</t>
  </si>
  <si>
    <t>도적 선봉대</t>
  </si>
  <si>
    <t>도적 궁수</t>
  </si>
  <si>
    <t>도적 대장</t>
  </si>
  <si>
    <t>죽지 못한 갑주</t>
  </si>
  <si>
    <t>몰락한 여왕</t>
  </si>
  <si>
    <t>물리 데미지</t>
  </si>
  <si>
    <t>속성 데미지</t>
  </si>
  <si>
    <t>도적선봉대</t>
  </si>
  <si>
    <t>근거리/참격+관통/단일</t>
  </si>
  <si>
    <t>베고찌르기</t>
  </si>
  <si>
    <t>도적궁수</t>
  </si>
  <si>
    <t>원거리/관통/단일 ,디버프</t>
  </si>
  <si>
    <t>실명화살</t>
  </si>
  <si>
    <t>도적대장</t>
  </si>
  <si>
    <t>도적단</t>
  </si>
  <si>
    <t>쌍수베기</t>
  </si>
  <si>
    <t>죽지못한갑옷</t>
  </si>
  <si>
    <t>몰락한여왕</t>
  </si>
  <si>
    <t>권위</t>
  </si>
  <si>
    <t>회상</t>
  </si>
  <si>
    <t>비명</t>
  </si>
  <si>
    <t>STRCRET</t>
  </si>
  <si>
    <t>MAGCRET</t>
  </si>
  <si>
    <t>박쥐</t>
  </si>
  <si>
    <t>독버섯</t>
  </si>
  <si>
    <t>전기장어 정령</t>
  </si>
  <si>
    <t>동굴 도마뱀</t>
  </si>
  <si>
    <t>오염된 물의 정령</t>
  </si>
  <si>
    <t>쌍둥이 심해 인어</t>
  </si>
  <si>
    <t>히드라</t>
  </si>
  <si>
    <t>외눈박쥐</t>
  </si>
  <si>
    <t>해골 전사(도끼)</t>
  </si>
  <si>
    <t>해골 전사(검)</t>
  </si>
  <si>
    <t>해골 궁수</t>
  </si>
  <si>
    <t>흑마법사</t>
  </si>
  <si>
    <t>유령 기사</t>
  </si>
  <si>
    <t>해골 무더기</t>
  </si>
  <si>
    <t>리치 해골</t>
  </si>
  <si>
    <t>사원을 수호하는 사령 기사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</si>
</sst>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7">
    <font>
      <sz val="11.0"/>
      <color theme="1"/>
      <name val="Aptos narrow"/>
      <scheme val="minor"/>
    </font>
    <font>
      <sz val="11.0"/>
      <color theme="1"/>
      <name val="Malgun Gothic"/>
    </font>
    <font>
      <sz val="12.0"/>
      <color theme="1"/>
      <name val="Arial"/>
    </font>
    <font>
      <sz val="9.0"/>
      <color theme="1"/>
      <name val="Aptos narrow"/>
      <scheme val="minor"/>
    </font>
    <font>
      <sz val="9.0"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sz val="9.0"/>
      <color theme="1"/>
      <name val="Aptos narrow"/>
    </font>
    <font>
      <sz val="9.0"/>
      <color rgb="FF000000"/>
      <name val="Arial"/>
    </font>
    <font>
      <sz val="9.0"/>
      <color rgb="FF000000"/>
      <name val="&quot;맑은 고딕&quot;"/>
    </font>
    <font>
      <sz val="9.0"/>
      <color rgb="FF000000"/>
      <name val="&quot;Arial Unicode MS&quot;"/>
    </font>
    <font>
      <sz val="9.0"/>
      <color rgb="FF000000"/>
      <name val="&quot;Malgun Gothic&quot;"/>
    </font>
    <font>
      <sz val="9.0"/>
      <color rgb="FF000000"/>
      <name val="&quot;aptos narrow&quot;"/>
    </font>
    <font>
      <sz val="9.0"/>
      <color rgb="FF000000"/>
      <name val="굴림"/>
    </font>
    <font/>
    <font>
      <sz val="9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6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vertical="center"/>
    </xf>
    <xf borderId="5" fillId="0" fontId="1" numFmtId="9" xfId="0" applyAlignment="1" applyBorder="1" applyFont="1" applyNumberForma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4" fillId="3" fontId="2" numFmtId="0" xfId="0" applyAlignment="1" applyBorder="1" applyFill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2" fillId="0" fontId="1" numFmtId="1" xfId="0" applyAlignment="1" applyBorder="1" applyFont="1" applyNumberForma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9" xfId="0" applyAlignment="1" applyBorder="1" applyFont="1" applyNumberFormat="1">
      <alignment horizontal="center" vertical="center"/>
    </xf>
    <xf borderId="2" fillId="0" fontId="1" numFmtId="9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0" fillId="0" fontId="6" numFmtId="0" xfId="0" applyAlignment="1" applyFont="1">
      <alignment vertical="center"/>
    </xf>
    <xf borderId="4" fillId="0" fontId="4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6" numFmtId="0" xfId="0" applyAlignment="1" applyFont="1">
      <alignment vertical="center"/>
    </xf>
    <xf borderId="7" fillId="0" fontId="4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1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11" fillId="0" fontId="4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center"/>
    </xf>
    <xf borderId="8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3" fillId="0" fontId="1" numFmtId="1" xfId="0" applyAlignment="1" applyBorder="1" applyFont="1" applyNumberFormat="1">
      <alignment horizontal="center" vertical="center"/>
    </xf>
    <xf borderId="13" fillId="0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vertical="center"/>
    </xf>
    <xf borderId="14" fillId="0" fontId="4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vertical="center"/>
    </xf>
    <xf borderId="13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15" fillId="0" fontId="11" numFmtId="0" xfId="0" applyAlignment="1" applyBorder="1" applyFont="1">
      <alignment horizontal="center" readingOrder="0" vertical="center"/>
    </xf>
    <xf borderId="5" fillId="0" fontId="10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7" fillId="0" fontId="12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1" fillId="0" fontId="13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readingOrder="0" vertical="center"/>
    </xf>
    <xf borderId="4" fillId="3" fontId="9" numFmtId="0" xfId="0" applyAlignment="1" applyBorder="1" applyFont="1">
      <alignment horizontal="center" readingOrder="0" vertical="center"/>
    </xf>
    <xf borderId="4" fillId="0" fontId="13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vertical="center"/>
    </xf>
    <xf borderId="3" fillId="0" fontId="14" numFmtId="0" xfId="0" applyAlignment="1" applyBorder="1" applyFont="1">
      <alignment horizontal="center" readingOrder="0" vertical="center"/>
    </xf>
    <xf borderId="11" fillId="0" fontId="12" numFmtId="0" xfId="0" applyAlignment="1" applyBorder="1" applyFont="1">
      <alignment horizontal="center" readingOrder="0" vertical="center"/>
    </xf>
    <xf borderId="7" fillId="0" fontId="15" numFmtId="0" xfId="0" applyAlignment="1" applyBorder="1" applyFont="1">
      <alignment vertical="center"/>
    </xf>
    <xf borderId="11" fillId="0" fontId="15" numFmtId="0" xfId="0" applyAlignment="1" applyBorder="1" applyFont="1">
      <alignment vertical="center"/>
    </xf>
    <xf borderId="5" fillId="0" fontId="14" numFmtId="0" xfId="0" applyAlignment="1" applyBorder="1" applyFont="1">
      <alignment horizontal="center" readingOrder="0" vertical="center"/>
    </xf>
    <xf borderId="6" fillId="0" fontId="16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12" fillId="0" fontId="16" numFmtId="0" xfId="0" applyAlignment="1" applyBorder="1" applyFont="1">
      <alignment horizontal="center" readingOrder="0" vertical="center"/>
    </xf>
    <xf borderId="7" fillId="0" fontId="16" numFmtId="0" xfId="0" applyAlignment="1" applyBorder="1" applyFont="1">
      <alignment horizontal="center" readingOrder="0" vertical="center"/>
    </xf>
    <xf borderId="11" fillId="0" fontId="16" numFmtId="0" xfId="0" applyAlignment="1" applyBorder="1" applyFont="1">
      <alignment horizontal="center" readingOrder="0" vertical="center"/>
    </xf>
    <xf borderId="8" fillId="3" fontId="9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readingOrder="0" vertical="center"/>
    </xf>
    <xf borderId="4" fillId="3" fontId="9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12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3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4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17" width="7.75"/>
    <col customWidth="1" min="18" max="19" width="7.63"/>
    <col customWidth="1" min="20" max="20" width="11.5"/>
    <col customWidth="1" min="21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10">
        <v>28.0</v>
      </c>
      <c r="C2" s="10">
        <v>12.0</v>
      </c>
      <c r="D2" s="8">
        <f t="shared" ref="D2:E2" si="1"> L2</f>
        <v>12</v>
      </c>
      <c r="E2" s="8">
        <f t="shared" si="1"/>
        <v>13</v>
      </c>
      <c r="F2" s="11">
        <f t="shared" ref="F2:F51" si="4"> 5%+($N2-5)/200</f>
        <v>0.08</v>
      </c>
      <c r="G2" s="12">
        <f t="shared" ref="G2:G51" si="5"> 90% + (O2-5)/1000</f>
        <v>0.901</v>
      </c>
      <c r="H2" s="13">
        <f t="shared" ref="H2:I2" si="2"> 5% + (O2-5)/1000</f>
        <v>0.051</v>
      </c>
      <c r="I2" s="13">
        <f t="shared" si="2"/>
        <v>0.053</v>
      </c>
      <c r="J2" s="11">
        <f t="shared" ref="J2:J51" si="7"> 0% + L2/100</f>
        <v>0.12</v>
      </c>
      <c r="K2" s="14">
        <f t="shared" ref="K2:K51" si="8"> 0% + N2/100</f>
        <v>0.11</v>
      </c>
      <c r="L2" s="10">
        <v>12.0</v>
      </c>
      <c r="M2" s="10">
        <v>13.0</v>
      </c>
      <c r="N2" s="10">
        <v>11.0</v>
      </c>
      <c r="O2" s="10">
        <v>6.0</v>
      </c>
      <c r="P2" s="15">
        <v>8.0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10" si="9"> B2 + 7</f>
        <v>35</v>
      </c>
      <c r="C3" s="17">
        <f t="shared" ref="C3:C51" si="10"> if(MOD(A3,4) = 0, C2+5, C2+3)</f>
        <v>15</v>
      </c>
      <c r="D3" s="8">
        <f t="shared" ref="D3:E3" si="3"> L3</f>
        <v>13</v>
      </c>
      <c r="E3" s="8">
        <f t="shared" si="3"/>
        <v>14</v>
      </c>
      <c r="F3" s="11">
        <f t="shared" si="4"/>
        <v>0.085</v>
      </c>
      <c r="G3" s="12">
        <f t="shared" si="5"/>
        <v>0.902</v>
      </c>
      <c r="H3" s="13">
        <f t="shared" ref="H3:I3" si="6"> 5% + (O3-5)/1000</f>
        <v>0.052</v>
      </c>
      <c r="I3" s="13">
        <f t="shared" si="6"/>
        <v>0.054</v>
      </c>
      <c r="J3" s="11">
        <f t="shared" si="7"/>
        <v>0.13</v>
      </c>
      <c r="K3" s="14">
        <f t="shared" si="8"/>
        <v>0.12</v>
      </c>
      <c r="L3" s="10">
        <f t="shared" ref="L3:L51" si="13">if(MOD($A3,8) = 0,L2 + 2, L2 + 1)</f>
        <v>13</v>
      </c>
      <c r="M3" s="10">
        <f t="shared" ref="M3:M51" si="14">if(MOD($A3,2) = 0, M2 + 1, if(MOD($A3,6) = 1,M2 + 1,M2 + 2))</f>
        <v>14</v>
      </c>
      <c r="N3" s="10">
        <f t="shared" ref="N3:N51" si="15">if(or(MOD(A3,3) = 0, MOD(A3,3) = 1, MOD(A3,6) = 2),N2 + 1,N2)</f>
        <v>12</v>
      </c>
      <c r="O3" s="10">
        <f t="shared" ref="O3:O51" si="16"> if(or((or(MOD($A3,2) = 0, MOD($A3,3) = 2)), or(MOD($A3,6) = 1, MOD($A3,6) = 0))  ,O2 + 1,O2)</f>
        <v>7</v>
      </c>
      <c r="P3" s="15">
        <f t="shared" ref="P3:P51" si="17">if(MOD($A3,8) = 0,P2, P2 + 1)</f>
        <v>9</v>
      </c>
      <c r="Q3" s="18">
        <f t="shared" ref="Q3:Q51" si="18"> (L3 - L2) + (M3 - M2) + (N3 - N2) + (O3 - O2) + (P3 - P2)</f>
        <v>5</v>
      </c>
      <c r="R3" s="8"/>
      <c r="S3" s="10"/>
      <c r="T3" s="8"/>
      <c r="U3" s="8"/>
      <c r="V3" s="8"/>
      <c r="W3" s="8"/>
    </row>
    <row r="4" ht="16.5" customHeight="1">
      <c r="A4" s="9">
        <v>3.0</v>
      </c>
      <c r="B4" s="17">
        <f t="shared" si="9"/>
        <v>42</v>
      </c>
      <c r="C4" s="17">
        <f t="shared" si="10"/>
        <v>18</v>
      </c>
      <c r="D4" s="8">
        <f t="shared" ref="D4:E4" si="11"> L4</f>
        <v>14</v>
      </c>
      <c r="E4" s="8">
        <f t="shared" si="11"/>
        <v>16</v>
      </c>
      <c r="F4" s="11">
        <f t="shared" si="4"/>
        <v>0.09</v>
      </c>
      <c r="G4" s="12">
        <f t="shared" si="5"/>
        <v>0.902</v>
      </c>
      <c r="H4" s="13">
        <f t="shared" ref="H4:I4" si="12"> 5% + (O4-5)/1000</f>
        <v>0.052</v>
      </c>
      <c r="I4" s="13">
        <f t="shared" si="12"/>
        <v>0.055</v>
      </c>
      <c r="J4" s="11">
        <f t="shared" si="7"/>
        <v>0.14</v>
      </c>
      <c r="K4" s="14">
        <f t="shared" si="8"/>
        <v>0.13</v>
      </c>
      <c r="L4" s="10">
        <f t="shared" si="13"/>
        <v>14</v>
      </c>
      <c r="M4" s="10">
        <f t="shared" si="14"/>
        <v>16</v>
      </c>
      <c r="N4" s="10">
        <f t="shared" si="15"/>
        <v>13</v>
      </c>
      <c r="O4" s="10">
        <f t="shared" si="16"/>
        <v>7</v>
      </c>
      <c r="P4" s="15">
        <f t="shared" si="17"/>
        <v>10</v>
      </c>
      <c r="Q4" s="18">
        <f t="shared" si="18"/>
        <v>5</v>
      </c>
      <c r="R4" s="8"/>
      <c r="S4" s="10"/>
      <c r="T4" s="19" t="s">
        <v>18</v>
      </c>
      <c r="U4" s="10"/>
      <c r="V4" s="8"/>
      <c r="W4" s="8"/>
    </row>
    <row r="5" ht="16.5" customHeight="1">
      <c r="A5" s="9">
        <v>4.0</v>
      </c>
      <c r="B5" s="17">
        <f t="shared" si="9"/>
        <v>49</v>
      </c>
      <c r="C5" s="17">
        <f t="shared" si="10"/>
        <v>23</v>
      </c>
      <c r="D5" s="8">
        <f t="shared" ref="D5:E5" si="19"> L5</f>
        <v>15</v>
      </c>
      <c r="E5" s="8">
        <f t="shared" si="19"/>
        <v>17</v>
      </c>
      <c r="F5" s="11">
        <f t="shared" si="4"/>
        <v>0.095</v>
      </c>
      <c r="G5" s="12">
        <f t="shared" si="5"/>
        <v>0.903</v>
      </c>
      <c r="H5" s="13">
        <f t="shared" ref="H5:I5" si="20"> 5% + (O5-5)/1000</f>
        <v>0.053</v>
      </c>
      <c r="I5" s="13">
        <f t="shared" si="20"/>
        <v>0.056</v>
      </c>
      <c r="J5" s="11">
        <f t="shared" si="7"/>
        <v>0.15</v>
      </c>
      <c r="K5" s="14">
        <f t="shared" si="8"/>
        <v>0.14</v>
      </c>
      <c r="L5" s="10">
        <f t="shared" si="13"/>
        <v>15</v>
      </c>
      <c r="M5" s="10">
        <f t="shared" si="14"/>
        <v>17</v>
      </c>
      <c r="N5" s="10">
        <f t="shared" si="15"/>
        <v>14</v>
      </c>
      <c r="O5" s="10">
        <f t="shared" si="16"/>
        <v>8</v>
      </c>
      <c r="P5" s="15">
        <f t="shared" si="17"/>
        <v>11</v>
      </c>
      <c r="Q5" s="18">
        <f t="shared" si="18"/>
        <v>5</v>
      </c>
      <c r="R5" s="8"/>
      <c r="S5" s="10"/>
      <c r="T5" s="20">
        <v>5.0</v>
      </c>
      <c r="U5" s="8"/>
      <c r="V5" s="8"/>
      <c r="W5" s="8"/>
    </row>
    <row r="6" ht="16.5" customHeight="1">
      <c r="A6" s="9">
        <v>5.0</v>
      </c>
      <c r="B6" s="17">
        <f t="shared" si="9"/>
        <v>56</v>
      </c>
      <c r="C6" s="17">
        <f t="shared" si="10"/>
        <v>26</v>
      </c>
      <c r="D6" s="8">
        <f t="shared" ref="D6:E6" si="21"> L6</f>
        <v>16</v>
      </c>
      <c r="E6" s="8">
        <f t="shared" si="21"/>
        <v>19</v>
      </c>
      <c r="F6" s="11">
        <f t="shared" si="4"/>
        <v>0.095</v>
      </c>
      <c r="G6" s="12">
        <f t="shared" si="5"/>
        <v>0.904</v>
      </c>
      <c r="H6" s="13">
        <f t="shared" ref="H6:I6" si="22"> 5% + (O6-5)/1000</f>
        <v>0.054</v>
      </c>
      <c r="I6" s="13">
        <f t="shared" si="22"/>
        <v>0.057</v>
      </c>
      <c r="J6" s="11">
        <f t="shared" si="7"/>
        <v>0.16</v>
      </c>
      <c r="K6" s="14">
        <f t="shared" si="8"/>
        <v>0.14</v>
      </c>
      <c r="L6" s="10">
        <f t="shared" si="13"/>
        <v>16</v>
      </c>
      <c r="M6" s="10">
        <f t="shared" si="14"/>
        <v>19</v>
      </c>
      <c r="N6" s="10">
        <f t="shared" si="15"/>
        <v>14</v>
      </c>
      <c r="O6" s="10">
        <f t="shared" si="16"/>
        <v>9</v>
      </c>
      <c r="P6" s="15">
        <f t="shared" si="17"/>
        <v>12</v>
      </c>
      <c r="Q6" s="18">
        <f t="shared" si="18"/>
        <v>5</v>
      </c>
      <c r="R6" s="8"/>
      <c r="S6" s="10"/>
      <c r="T6" s="8"/>
      <c r="U6" s="10"/>
      <c r="V6" s="8"/>
      <c r="W6" s="8"/>
    </row>
    <row r="7" ht="16.5" customHeight="1">
      <c r="A7" s="9">
        <v>6.0</v>
      </c>
      <c r="B7" s="17">
        <f t="shared" si="9"/>
        <v>63</v>
      </c>
      <c r="C7" s="17">
        <f t="shared" si="10"/>
        <v>29</v>
      </c>
      <c r="D7" s="8">
        <f t="shared" ref="D7:E7" si="23"> L7</f>
        <v>17</v>
      </c>
      <c r="E7" s="8">
        <f t="shared" si="23"/>
        <v>20</v>
      </c>
      <c r="F7" s="11">
        <f t="shared" si="4"/>
        <v>0.1</v>
      </c>
      <c r="G7" s="12">
        <f t="shared" si="5"/>
        <v>0.905</v>
      </c>
      <c r="H7" s="13">
        <f t="shared" ref="H7:I7" si="24"> 5% + (O7-5)/1000</f>
        <v>0.055</v>
      </c>
      <c r="I7" s="13">
        <f t="shared" si="24"/>
        <v>0.058</v>
      </c>
      <c r="J7" s="11">
        <f t="shared" si="7"/>
        <v>0.17</v>
      </c>
      <c r="K7" s="14">
        <f t="shared" si="8"/>
        <v>0.15</v>
      </c>
      <c r="L7" s="10">
        <f t="shared" si="13"/>
        <v>17</v>
      </c>
      <c r="M7" s="10">
        <f t="shared" si="14"/>
        <v>20</v>
      </c>
      <c r="N7" s="10">
        <f t="shared" si="15"/>
        <v>15</v>
      </c>
      <c r="O7" s="10">
        <f t="shared" si="16"/>
        <v>10</v>
      </c>
      <c r="P7" s="15">
        <f t="shared" si="17"/>
        <v>13</v>
      </c>
      <c r="Q7" s="18">
        <f t="shared" si="18"/>
        <v>5</v>
      </c>
      <c r="R7" s="8"/>
      <c r="S7" s="10"/>
      <c r="T7" s="8"/>
      <c r="U7" s="10"/>
      <c r="V7" s="8"/>
      <c r="W7" s="8"/>
    </row>
    <row r="8" ht="16.5" customHeight="1">
      <c r="A8" s="9">
        <v>7.0</v>
      </c>
      <c r="B8" s="17">
        <f t="shared" si="9"/>
        <v>70</v>
      </c>
      <c r="C8" s="17">
        <f t="shared" si="10"/>
        <v>32</v>
      </c>
      <c r="D8" s="8">
        <f t="shared" ref="D8:E8" si="25"> L8</f>
        <v>18</v>
      </c>
      <c r="E8" s="8">
        <f t="shared" si="25"/>
        <v>21</v>
      </c>
      <c r="F8" s="11">
        <f t="shared" si="4"/>
        <v>0.105</v>
      </c>
      <c r="G8" s="12">
        <f t="shared" si="5"/>
        <v>0.906</v>
      </c>
      <c r="H8" s="13">
        <f t="shared" ref="H8:I8" si="26"> 5% + (O8-5)/1000</f>
        <v>0.056</v>
      </c>
      <c r="I8" s="13">
        <f t="shared" si="26"/>
        <v>0.059</v>
      </c>
      <c r="J8" s="11">
        <f t="shared" si="7"/>
        <v>0.18</v>
      </c>
      <c r="K8" s="14">
        <f t="shared" si="8"/>
        <v>0.16</v>
      </c>
      <c r="L8" s="10">
        <f t="shared" si="13"/>
        <v>18</v>
      </c>
      <c r="M8" s="10">
        <f t="shared" si="14"/>
        <v>21</v>
      </c>
      <c r="N8" s="10">
        <f t="shared" si="15"/>
        <v>16</v>
      </c>
      <c r="O8" s="10">
        <f t="shared" si="16"/>
        <v>11</v>
      </c>
      <c r="P8" s="15">
        <f t="shared" si="17"/>
        <v>14</v>
      </c>
      <c r="Q8" s="18">
        <f t="shared" si="18"/>
        <v>5</v>
      </c>
      <c r="R8" s="8"/>
      <c r="S8" s="10"/>
      <c r="T8" s="8"/>
      <c r="U8" s="10"/>
      <c r="V8" s="8"/>
      <c r="W8" s="8"/>
    </row>
    <row r="9" ht="16.5" customHeight="1">
      <c r="A9" s="9">
        <v>8.0</v>
      </c>
      <c r="B9" s="17">
        <f t="shared" si="9"/>
        <v>77</v>
      </c>
      <c r="C9" s="17">
        <f t="shared" si="10"/>
        <v>37</v>
      </c>
      <c r="D9" s="8">
        <f t="shared" ref="D9:E9" si="27"> L9</f>
        <v>20</v>
      </c>
      <c r="E9" s="8">
        <f t="shared" si="27"/>
        <v>22</v>
      </c>
      <c r="F9" s="11">
        <f t="shared" si="4"/>
        <v>0.11</v>
      </c>
      <c r="G9" s="12">
        <f t="shared" si="5"/>
        <v>0.907</v>
      </c>
      <c r="H9" s="13">
        <f t="shared" ref="H9:I9" si="28"> 5% + (O9-5)/1000</f>
        <v>0.057</v>
      </c>
      <c r="I9" s="13">
        <f t="shared" si="28"/>
        <v>0.059</v>
      </c>
      <c r="J9" s="11">
        <f t="shared" si="7"/>
        <v>0.2</v>
      </c>
      <c r="K9" s="14">
        <f t="shared" si="8"/>
        <v>0.17</v>
      </c>
      <c r="L9" s="10">
        <f t="shared" si="13"/>
        <v>20</v>
      </c>
      <c r="M9" s="10">
        <f t="shared" si="14"/>
        <v>22</v>
      </c>
      <c r="N9" s="10">
        <f t="shared" si="15"/>
        <v>17</v>
      </c>
      <c r="O9" s="10">
        <f t="shared" si="16"/>
        <v>12</v>
      </c>
      <c r="P9" s="15">
        <f t="shared" si="17"/>
        <v>14</v>
      </c>
      <c r="Q9" s="18">
        <f t="shared" si="18"/>
        <v>5</v>
      </c>
      <c r="R9" s="8"/>
      <c r="S9" s="10"/>
      <c r="T9" s="8"/>
      <c r="U9" s="8"/>
      <c r="V9" s="8"/>
      <c r="W9" s="8"/>
    </row>
    <row r="10" ht="16.5" customHeight="1">
      <c r="A10" s="9">
        <v>9.0</v>
      </c>
      <c r="B10" s="17">
        <f t="shared" si="9"/>
        <v>84</v>
      </c>
      <c r="C10" s="17">
        <f t="shared" si="10"/>
        <v>40</v>
      </c>
      <c r="D10" s="8">
        <f t="shared" ref="D10:E10" si="29"> L10</f>
        <v>21</v>
      </c>
      <c r="E10" s="8">
        <f t="shared" si="29"/>
        <v>24</v>
      </c>
      <c r="F10" s="11">
        <f t="shared" si="4"/>
        <v>0.115</v>
      </c>
      <c r="G10" s="12">
        <f t="shared" si="5"/>
        <v>0.907</v>
      </c>
      <c r="H10" s="13">
        <f t="shared" ref="H10:I10" si="30"> 5% + (O10-5)/1000</f>
        <v>0.057</v>
      </c>
      <c r="I10" s="13">
        <f t="shared" si="30"/>
        <v>0.06</v>
      </c>
      <c r="J10" s="11">
        <f t="shared" si="7"/>
        <v>0.21</v>
      </c>
      <c r="K10" s="14">
        <f t="shared" si="8"/>
        <v>0.18</v>
      </c>
      <c r="L10" s="10">
        <f t="shared" si="13"/>
        <v>21</v>
      </c>
      <c r="M10" s="10">
        <f t="shared" si="14"/>
        <v>24</v>
      </c>
      <c r="N10" s="10">
        <f t="shared" si="15"/>
        <v>18</v>
      </c>
      <c r="O10" s="10">
        <f t="shared" si="16"/>
        <v>12</v>
      </c>
      <c r="P10" s="15">
        <f t="shared" si="17"/>
        <v>15</v>
      </c>
      <c r="Q10" s="18">
        <f t="shared" si="18"/>
        <v>5</v>
      </c>
      <c r="R10" s="8"/>
      <c r="S10" s="10"/>
      <c r="T10" s="8"/>
      <c r="U10" s="8"/>
      <c r="V10" s="8"/>
      <c r="W10" s="8"/>
    </row>
    <row r="11" ht="16.5" customHeight="1">
      <c r="A11" s="9">
        <v>10.0</v>
      </c>
      <c r="B11" s="17">
        <f> B10 + 8</f>
        <v>92</v>
      </c>
      <c r="C11" s="17">
        <f t="shared" si="10"/>
        <v>43</v>
      </c>
      <c r="D11" s="8">
        <f t="shared" ref="D11:E11" si="31"> L11</f>
        <v>22</v>
      </c>
      <c r="E11" s="8">
        <f t="shared" si="31"/>
        <v>25</v>
      </c>
      <c r="F11" s="11">
        <f t="shared" si="4"/>
        <v>0.12</v>
      </c>
      <c r="G11" s="12">
        <f t="shared" si="5"/>
        <v>0.908</v>
      </c>
      <c r="H11" s="13">
        <f t="shared" ref="H11:I11" si="32"> 5% + (O11-5)/1000</f>
        <v>0.058</v>
      </c>
      <c r="I11" s="13">
        <f t="shared" si="32"/>
        <v>0.061</v>
      </c>
      <c r="J11" s="11">
        <f t="shared" si="7"/>
        <v>0.22</v>
      </c>
      <c r="K11" s="14">
        <f t="shared" si="8"/>
        <v>0.19</v>
      </c>
      <c r="L11" s="10">
        <f t="shared" si="13"/>
        <v>22</v>
      </c>
      <c r="M11" s="10">
        <f t="shared" si="14"/>
        <v>25</v>
      </c>
      <c r="N11" s="10">
        <f t="shared" si="15"/>
        <v>19</v>
      </c>
      <c r="O11" s="10">
        <f t="shared" si="16"/>
        <v>13</v>
      </c>
      <c r="P11" s="15">
        <f t="shared" si="17"/>
        <v>16</v>
      </c>
      <c r="Q11" s="18">
        <f t="shared" si="18"/>
        <v>5</v>
      </c>
      <c r="R11" s="8"/>
      <c r="S11" s="10"/>
      <c r="T11" s="8"/>
      <c r="U11" s="8"/>
      <c r="V11" s="8"/>
      <c r="W11" s="8"/>
    </row>
    <row r="12" ht="16.5" customHeight="1">
      <c r="A12" s="9">
        <v>11.0</v>
      </c>
      <c r="B12" s="17">
        <f t="shared" ref="B12:B20" si="35"> B11 + 7</f>
        <v>99</v>
      </c>
      <c r="C12" s="17">
        <f t="shared" si="10"/>
        <v>46</v>
      </c>
      <c r="D12" s="8">
        <f t="shared" ref="D12:E12" si="33"> L12</f>
        <v>23</v>
      </c>
      <c r="E12" s="8">
        <f t="shared" si="33"/>
        <v>27</v>
      </c>
      <c r="F12" s="11">
        <f t="shared" si="4"/>
        <v>0.12</v>
      </c>
      <c r="G12" s="12">
        <f t="shared" si="5"/>
        <v>0.909</v>
      </c>
      <c r="H12" s="13">
        <f t="shared" ref="H12:I12" si="34"> 5% + (O12-5)/1000</f>
        <v>0.059</v>
      </c>
      <c r="I12" s="13">
        <f t="shared" si="34"/>
        <v>0.062</v>
      </c>
      <c r="J12" s="11">
        <f t="shared" si="7"/>
        <v>0.23</v>
      </c>
      <c r="K12" s="14">
        <f t="shared" si="8"/>
        <v>0.19</v>
      </c>
      <c r="L12" s="10">
        <f t="shared" si="13"/>
        <v>23</v>
      </c>
      <c r="M12" s="10">
        <f t="shared" si="14"/>
        <v>27</v>
      </c>
      <c r="N12" s="10">
        <f t="shared" si="15"/>
        <v>19</v>
      </c>
      <c r="O12" s="10">
        <f t="shared" si="16"/>
        <v>14</v>
      </c>
      <c r="P12" s="15">
        <f t="shared" si="17"/>
        <v>17</v>
      </c>
      <c r="Q12" s="18">
        <f t="shared" si="18"/>
        <v>5</v>
      </c>
      <c r="R12" s="8"/>
      <c r="S12" s="10"/>
      <c r="T12" s="8"/>
      <c r="U12" s="8"/>
      <c r="V12" s="8"/>
      <c r="W12" s="8"/>
    </row>
    <row r="13" ht="16.5" customHeight="1">
      <c r="A13" s="9">
        <v>12.0</v>
      </c>
      <c r="B13" s="17">
        <f t="shared" si="35"/>
        <v>106</v>
      </c>
      <c r="C13" s="17">
        <f t="shared" si="10"/>
        <v>51</v>
      </c>
      <c r="D13" s="8">
        <f t="shared" ref="D13:E13" si="36"> L13</f>
        <v>24</v>
      </c>
      <c r="E13" s="8">
        <f t="shared" si="36"/>
        <v>28</v>
      </c>
      <c r="F13" s="11">
        <f t="shared" si="4"/>
        <v>0.125</v>
      </c>
      <c r="G13" s="12">
        <f t="shared" si="5"/>
        <v>0.91</v>
      </c>
      <c r="H13" s="13">
        <f t="shared" ref="H13:I13" si="37"> 5% + (O13-5)/1000</f>
        <v>0.06</v>
      </c>
      <c r="I13" s="13">
        <f t="shared" si="37"/>
        <v>0.063</v>
      </c>
      <c r="J13" s="11">
        <f t="shared" si="7"/>
        <v>0.24</v>
      </c>
      <c r="K13" s="14">
        <f t="shared" si="8"/>
        <v>0.2</v>
      </c>
      <c r="L13" s="10">
        <f t="shared" si="13"/>
        <v>24</v>
      </c>
      <c r="M13" s="10">
        <f t="shared" si="14"/>
        <v>28</v>
      </c>
      <c r="N13" s="10">
        <f t="shared" si="15"/>
        <v>20</v>
      </c>
      <c r="O13" s="10">
        <f t="shared" si="16"/>
        <v>15</v>
      </c>
      <c r="P13" s="15">
        <f t="shared" si="17"/>
        <v>18</v>
      </c>
      <c r="Q13" s="18">
        <f t="shared" si="18"/>
        <v>5</v>
      </c>
      <c r="R13" s="8"/>
      <c r="S13" s="10"/>
      <c r="T13" s="8"/>
      <c r="U13" s="8"/>
      <c r="V13" s="8"/>
      <c r="W13" s="8"/>
    </row>
    <row r="14" ht="16.5" customHeight="1">
      <c r="A14" s="9">
        <v>13.0</v>
      </c>
      <c r="B14" s="17">
        <f t="shared" si="35"/>
        <v>113</v>
      </c>
      <c r="C14" s="17">
        <f t="shared" si="10"/>
        <v>54</v>
      </c>
      <c r="D14" s="8">
        <f t="shared" ref="D14:E14" si="38"> L14</f>
        <v>25</v>
      </c>
      <c r="E14" s="8">
        <f t="shared" si="38"/>
        <v>29</v>
      </c>
      <c r="F14" s="11">
        <f t="shared" si="4"/>
        <v>0.13</v>
      </c>
      <c r="G14" s="12">
        <f t="shared" si="5"/>
        <v>0.911</v>
      </c>
      <c r="H14" s="13">
        <f t="shared" ref="H14:I14" si="39"> 5% + (O14-5)/1000</f>
        <v>0.061</v>
      </c>
      <c r="I14" s="13">
        <f t="shared" si="39"/>
        <v>0.064</v>
      </c>
      <c r="J14" s="11">
        <f t="shared" si="7"/>
        <v>0.25</v>
      </c>
      <c r="K14" s="14">
        <f t="shared" si="8"/>
        <v>0.21</v>
      </c>
      <c r="L14" s="10">
        <f t="shared" si="13"/>
        <v>25</v>
      </c>
      <c r="M14" s="10">
        <f t="shared" si="14"/>
        <v>29</v>
      </c>
      <c r="N14" s="10">
        <f t="shared" si="15"/>
        <v>21</v>
      </c>
      <c r="O14" s="10">
        <f t="shared" si="16"/>
        <v>16</v>
      </c>
      <c r="P14" s="15">
        <f t="shared" si="17"/>
        <v>19</v>
      </c>
      <c r="Q14" s="18">
        <f t="shared" si="18"/>
        <v>5</v>
      </c>
      <c r="R14" s="8"/>
      <c r="S14" s="10"/>
      <c r="T14" s="8"/>
      <c r="U14" s="8"/>
      <c r="V14" s="8"/>
      <c r="W14" s="8"/>
    </row>
    <row r="15" ht="16.5" customHeight="1">
      <c r="A15" s="9">
        <v>14.0</v>
      </c>
      <c r="B15" s="17">
        <f t="shared" si="35"/>
        <v>120</v>
      </c>
      <c r="C15" s="17">
        <f t="shared" si="10"/>
        <v>57</v>
      </c>
      <c r="D15" s="8">
        <f t="shared" ref="D15:E15" si="40"> L15</f>
        <v>26</v>
      </c>
      <c r="E15" s="8">
        <f t="shared" si="40"/>
        <v>30</v>
      </c>
      <c r="F15" s="11">
        <f t="shared" si="4"/>
        <v>0.135</v>
      </c>
      <c r="G15" s="12">
        <f t="shared" si="5"/>
        <v>0.912</v>
      </c>
      <c r="H15" s="13">
        <f t="shared" ref="H15:I15" si="41"> 5% + (O15-5)/1000</f>
        <v>0.062</v>
      </c>
      <c r="I15" s="13">
        <f t="shared" si="41"/>
        <v>0.065</v>
      </c>
      <c r="J15" s="11">
        <f t="shared" si="7"/>
        <v>0.26</v>
      </c>
      <c r="K15" s="14">
        <f t="shared" si="8"/>
        <v>0.22</v>
      </c>
      <c r="L15" s="10">
        <f t="shared" si="13"/>
        <v>26</v>
      </c>
      <c r="M15" s="10">
        <f t="shared" si="14"/>
        <v>30</v>
      </c>
      <c r="N15" s="10">
        <f t="shared" si="15"/>
        <v>22</v>
      </c>
      <c r="O15" s="10">
        <f t="shared" si="16"/>
        <v>17</v>
      </c>
      <c r="P15" s="15">
        <f t="shared" si="17"/>
        <v>20</v>
      </c>
      <c r="Q15" s="18">
        <f t="shared" si="18"/>
        <v>5</v>
      </c>
      <c r="R15" s="8"/>
      <c r="S15" s="10"/>
      <c r="T15" s="8"/>
      <c r="U15" s="8"/>
      <c r="V15" s="8"/>
      <c r="W15" s="8"/>
    </row>
    <row r="16" ht="16.5" customHeight="1">
      <c r="A16" s="9">
        <v>15.0</v>
      </c>
      <c r="B16" s="17">
        <f t="shared" si="35"/>
        <v>127</v>
      </c>
      <c r="C16" s="17">
        <f t="shared" si="10"/>
        <v>60</v>
      </c>
      <c r="D16" s="8">
        <f t="shared" ref="D16:E16" si="42"> L16</f>
        <v>27</v>
      </c>
      <c r="E16" s="8">
        <f t="shared" si="42"/>
        <v>32</v>
      </c>
      <c r="F16" s="11">
        <f t="shared" si="4"/>
        <v>0.14</v>
      </c>
      <c r="G16" s="12">
        <f t="shared" si="5"/>
        <v>0.912</v>
      </c>
      <c r="H16" s="13">
        <f t="shared" ref="H16:I16" si="43"> 5% + (O16-5)/1000</f>
        <v>0.062</v>
      </c>
      <c r="I16" s="13">
        <f t="shared" si="43"/>
        <v>0.066</v>
      </c>
      <c r="J16" s="11">
        <f t="shared" si="7"/>
        <v>0.27</v>
      </c>
      <c r="K16" s="14">
        <f t="shared" si="8"/>
        <v>0.23</v>
      </c>
      <c r="L16" s="10">
        <f t="shared" si="13"/>
        <v>27</v>
      </c>
      <c r="M16" s="10">
        <f t="shared" si="14"/>
        <v>32</v>
      </c>
      <c r="N16" s="10">
        <f t="shared" si="15"/>
        <v>23</v>
      </c>
      <c r="O16" s="10">
        <f t="shared" si="16"/>
        <v>17</v>
      </c>
      <c r="P16" s="15">
        <f t="shared" si="17"/>
        <v>21</v>
      </c>
      <c r="Q16" s="18">
        <f t="shared" si="18"/>
        <v>5</v>
      </c>
      <c r="R16" s="8"/>
      <c r="S16" s="10"/>
      <c r="T16" s="8"/>
      <c r="U16" s="8"/>
      <c r="V16" s="8"/>
      <c r="W16" s="8"/>
    </row>
    <row r="17" ht="16.5" customHeight="1">
      <c r="A17" s="9">
        <v>16.0</v>
      </c>
      <c r="B17" s="17">
        <f t="shared" si="35"/>
        <v>134</v>
      </c>
      <c r="C17" s="17">
        <f t="shared" si="10"/>
        <v>65</v>
      </c>
      <c r="D17" s="8">
        <f t="shared" ref="D17:E17" si="44"> L17</f>
        <v>29</v>
      </c>
      <c r="E17" s="8">
        <f t="shared" si="44"/>
        <v>33</v>
      </c>
      <c r="F17" s="11">
        <f t="shared" si="4"/>
        <v>0.145</v>
      </c>
      <c r="G17" s="12">
        <f t="shared" si="5"/>
        <v>0.913</v>
      </c>
      <c r="H17" s="13">
        <f t="shared" ref="H17:I17" si="45"> 5% + (O17-5)/1000</f>
        <v>0.063</v>
      </c>
      <c r="I17" s="13">
        <f t="shared" si="45"/>
        <v>0.066</v>
      </c>
      <c r="J17" s="11">
        <f t="shared" si="7"/>
        <v>0.29</v>
      </c>
      <c r="K17" s="14">
        <f t="shared" si="8"/>
        <v>0.24</v>
      </c>
      <c r="L17" s="10">
        <f t="shared" si="13"/>
        <v>29</v>
      </c>
      <c r="M17" s="10">
        <f t="shared" si="14"/>
        <v>33</v>
      </c>
      <c r="N17" s="10">
        <f t="shared" si="15"/>
        <v>24</v>
      </c>
      <c r="O17" s="10">
        <f t="shared" si="16"/>
        <v>18</v>
      </c>
      <c r="P17" s="15">
        <f t="shared" si="17"/>
        <v>21</v>
      </c>
      <c r="Q17" s="18">
        <f t="shared" si="18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35"/>
        <v>141</v>
      </c>
      <c r="C18" s="17">
        <f t="shared" si="10"/>
        <v>68</v>
      </c>
      <c r="D18" s="8">
        <f t="shared" ref="D18:E18" si="46"> L18</f>
        <v>30</v>
      </c>
      <c r="E18" s="8">
        <f t="shared" si="46"/>
        <v>35</v>
      </c>
      <c r="F18" s="11">
        <f t="shared" si="4"/>
        <v>0.145</v>
      </c>
      <c r="G18" s="12">
        <f t="shared" si="5"/>
        <v>0.914</v>
      </c>
      <c r="H18" s="13">
        <f t="shared" ref="H18:I18" si="47"> 5% + (O18-5)/1000</f>
        <v>0.064</v>
      </c>
      <c r="I18" s="13">
        <f t="shared" si="47"/>
        <v>0.067</v>
      </c>
      <c r="J18" s="11">
        <f t="shared" si="7"/>
        <v>0.3</v>
      </c>
      <c r="K18" s="14">
        <f t="shared" si="8"/>
        <v>0.24</v>
      </c>
      <c r="L18" s="10">
        <f t="shared" si="13"/>
        <v>30</v>
      </c>
      <c r="M18" s="10">
        <f t="shared" si="14"/>
        <v>35</v>
      </c>
      <c r="N18" s="10">
        <f t="shared" si="15"/>
        <v>24</v>
      </c>
      <c r="O18" s="10">
        <f t="shared" si="16"/>
        <v>19</v>
      </c>
      <c r="P18" s="15">
        <f t="shared" si="17"/>
        <v>22</v>
      </c>
      <c r="Q18" s="18">
        <f t="shared" si="18"/>
        <v>5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35"/>
        <v>148</v>
      </c>
      <c r="C19" s="17">
        <f t="shared" si="10"/>
        <v>71</v>
      </c>
      <c r="D19" s="8">
        <f t="shared" ref="D19:E19" si="48"> L19</f>
        <v>31</v>
      </c>
      <c r="E19" s="8">
        <f t="shared" si="48"/>
        <v>36</v>
      </c>
      <c r="F19" s="11">
        <f t="shared" si="4"/>
        <v>0.15</v>
      </c>
      <c r="G19" s="12">
        <f t="shared" si="5"/>
        <v>0.915</v>
      </c>
      <c r="H19" s="13">
        <f t="shared" ref="H19:I19" si="49"> 5% + (O19-5)/1000</f>
        <v>0.065</v>
      </c>
      <c r="I19" s="13">
        <f t="shared" si="49"/>
        <v>0.068</v>
      </c>
      <c r="J19" s="11">
        <f t="shared" si="7"/>
        <v>0.31</v>
      </c>
      <c r="K19" s="14">
        <f t="shared" si="8"/>
        <v>0.25</v>
      </c>
      <c r="L19" s="10">
        <f t="shared" si="13"/>
        <v>31</v>
      </c>
      <c r="M19" s="10">
        <f t="shared" si="14"/>
        <v>36</v>
      </c>
      <c r="N19" s="10">
        <f t="shared" si="15"/>
        <v>25</v>
      </c>
      <c r="O19" s="10">
        <f t="shared" si="16"/>
        <v>20</v>
      </c>
      <c r="P19" s="15">
        <f t="shared" si="17"/>
        <v>23</v>
      </c>
      <c r="Q19" s="18">
        <f t="shared" si="18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35"/>
        <v>155</v>
      </c>
      <c r="C20" s="17">
        <f t="shared" si="10"/>
        <v>74</v>
      </c>
      <c r="D20" s="8">
        <f t="shared" ref="D20:E20" si="50"> L20</f>
        <v>32</v>
      </c>
      <c r="E20" s="8">
        <f t="shared" si="50"/>
        <v>37</v>
      </c>
      <c r="F20" s="11">
        <f t="shared" si="4"/>
        <v>0.155</v>
      </c>
      <c r="G20" s="12">
        <f t="shared" si="5"/>
        <v>0.916</v>
      </c>
      <c r="H20" s="13">
        <f t="shared" ref="H20:I20" si="51"> 5% + (O20-5)/1000</f>
        <v>0.066</v>
      </c>
      <c r="I20" s="13">
        <f t="shared" si="51"/>
        <v>0.069</v>
      </c>
      <c r="J20" s="11">
        <f t="shared" si="7"/>
        <v>0.32</v>
      </c>
      <c r="K20" s="14">
        <f t="shared" si="8"/>
        <v>0.26</v>
      </c>
      <c r="L20" s="10">
        <f t="shared" si="13"/>
        <v>32</v>
      </c>
      <c r="M20" s="10">
        <f t="shared" si="14"/>
        <v>37</v>
      </c>
      <c r="N20" s="10">
        <f t="shared" si="15"/>
        <v>26</v>
      </c>
      <c r="O20" s="10">
        <f t="shared" si="16"/>
        <v>21</v>
      </c>
      <c r="P20" s="15">
        <f t="shared" si="17"/>
        <v>24</v>
      </c>
      <c r="Q20" s="18">
        <f t="shared" si="18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> B20 + 8</f>
        <v>163</v>
      </c>
      <c r="C21" s="17">
        <f t="shared" si="10"/>
        <v>79</v>
      </c>
      <c r="D21" s="8">
        <f t="shared" ref="D21:E21" si="52"> L21</f>
        <v>33</v>
      </c>
      <c r="E21" s="8">
        <f t="shared" si="52"/>
        <v>38</v>
      </c>
      <c r="F21" s="11">
        <f t="shared" si="4"/>
        <v>0.16</v>
      </c>
      <c r="G21" s="12">
        <f t="shared" si="5"/>
        <v>0.917</v>
      </c>
      <c r="H21" s="13">
        <f t="shared" ref="H21:I21" si="53"> 5% + (O21-5)/1000</f>
        <v>0.067</v>
      </c>
      <c r="I21" s="13">
        <f t="shared" si="53"/>
        <v>0.07</v>
      </c>
      <c r="J21" s="11">
        <f t="shared" si="7"/>
        <v>0.33</v>
      </c>
      <c r="K21" s="14">
        <f t="shared" si="8"/>
        <v>0.27</v>
      </c>
      <c r="L21" s="10">
        <f t="shared" si="13"/>
        <v>33</v>
      </c>
      <c r="M21" s="10">
        <f t="shared" si="14"/>
        <v>38</v>
      </c>
      <c r="N21" s="10">
        <f t="shared" si="15"/>
        <v>27</v>
      </c>
      <c r="O21" s="10">
        <f t="shared" si="16"/>
        <v>22</v>
      </c>
      <c r="P21" s="15">
        <f t="shared" si="17"/>
        <v>25</v>
      </c>
      <c r="Q21" s="18">
        <f t="shared" si="18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ref="B22:B30" si="56"> B21 + 7</f>
        <v>170</v>
      </c>
      <c r="C22" s="17">
        <f t="shared" si="10"/>
        <v>82</v>
      </c>
      <c r="D22" s="8">
        <f t="shared" ref="D22:E22" si="54"> L22</f>
        <v>34</v>
      </c>
      <c r="E22" s="8">
        <f t="shared" si="54"/>
        <v>40</v>
      </c>
      <c r="F22" s="11">
        <f t="shared" si="4"/>
        <v>0.165</v>
      </c>
      <c r="G22" s="12">
        <f t="shared" si="5"/>
        <v>0.917</v>
      </c>
      <c r="H22" s="13">
        <f t="shared" ref="H22:I22" si="55"> 5% + (O22-5)/1000</f>
        <v>0.067</v>
      </c>
      <c r="I22" s="13">
        <f t="shared" si="55"/>
        <v>0.071</v>
      </c>
      <c r="J22" s="11">
        <f t="shared" si="7"/>
        <v>0.34</v>
      </c>
      <c r="K22" s="14">
        <f t="shared" si="8"/>
        <v>0.28</v>
      </c>
      <c r="L22" s="10">
        <f t="shared" si="13"/>
        <v>34</v>
      </c>
      <c r="M22" s="10">
        <f t="shared" si="14"/>
        <v>40</v>
      </c>
      <c r="N22" s="10">
        <f t="shared" si="15"/>
        <v>28</v>
      </c>
      <c r="O22" s="10">
        <f t="shared" si="16"/>
        <v>22</v>
      </c>
      <c r="P22" s="15">
        <f t="shared" si="17"/>
        <v>26</v>
      </c>
      <c r="Q22" s="18">
        <f t="shared" si="18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56"/>
        <v>177</v>
      </c>
      <c r="C23" s="17">
        <f t="shared" si="10"/>
        <v>85</v>
      </c>
      <c r="D23" s="8">
        <f t="shared" ref="D23:E23" si="57"> L23</f>
        <v>35</v>
      </c>
      <c r="E23" s="8">
        <f t="shared" si="57"/>
        <v>41</v>
      </c>
      <c r="F23" s="11">
        <f t="shared" si="4"/>
        <v>0.17</v>
      </c>
      <c r="G23" s="12">
        <f t="shared" si="5"/>
        <v>0.918</v>
      </c>
      <c r="H23" s="13">
        <f t="shared" ref="H23:I23" si="58"> 5% + (O23-5)/1000</f>
        <v>0.068</v>
      </c>
      <c r="I23" s="13">
        <f t="shared" si="58"/>
        <v>0.072</v>
      </c>
      <c r="J23" s="11">
        <f t="shared" si="7"/>
        <v>0.35</v>
      </c>
      <c r="K23" s="14">
        <f t="shared" si="8"/>
        <v>0.29</v>
      </c>
      <c r="L23" s="10">
        <f t="shared" si="13"/>
        <v>35</v>
      </c>
      <c r="M23" s="10">
        <f t="shared" si="14"/>
        <v>41</v>
      </c>
      <c r="N23" s="10">
        <f t="shared" si="15"/>
        <v>29</v>
      </c>
      <c r="O23" s="10">
        <f t="shared" si="16"/>
        <v>23</v>
      </c>
      <c r="P23" s="15">
        <f t="shared" si="17"/>
        <v>27</v>
      </c>
      <c r="Q23" s="18">
        <f t="shared" si="18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56"/>
        <v>184</v>
      </c>
      <c r="C24" s="17">
        <f t="shared" si="10"/>
        <v>88</v>
      </c>
      <c r="D24" s="8">
        <f t="shared" ref="D24:E24" si="59"> L24</f>
        <v>36</v>
      </c>
      <c r="E24" s="8">
        <f t="shared" si="59"/>
        <v>43</v>
      </c>
      <c r="F24" s="11">
        <f t="shared" si="4"/>
        <v>0.17</v>
      </c>
      <c r="G24" s="12">
        <f t="shared" si="5"/>
        <v>0.919</v>
      </c>
      <c r="H24" s="13">
        <f t="shared" ref="H24:I24" si="60"> 5% + (O24-5)/1000</f>
        <v>0.069</v>
      </c>
      <c r="I24" s="13">
        <f t="shared" si="60"/>
        <v>0.073</v>
      </c>
      <c r="J24" s="11">
        <f t="shared" si="7"/>
        <v>0.36</v>
      </c>
      <c r="K24" s="14">
        <f t="shared" si="8"/>
        <v>0.29</v>
      </c>
      <c r="L24" s="10">
        <f t="shared" si="13"/>
        <v>36</v>
      </c>
      <c r="M24" s="10">
        <f t="shared" si="14"/>
        <v>43</v>
      </c>
      <c r="N24" s="10">
        <f t="shared" si="15"/>
        <v>29</v>
      </c>
      <c r="O24" s="10">
        <f t="shared" si="16"/>
        <v>24</v>
      </c>
      <c r="P24" s="15">
        <f t="shared" si="17"/>
        <v>28</v>
      </c>
      <c r="Q24" s="18">
        <f t="shared" si="18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56"/>
        <v>191</v>
      </c>
      <c r="C25" s="17">
        <f t="shared" si="10"/>
        <v>93</v>
      </c>
      <c r="D25" s="8">
        <f t="shared" ref="D25:E25" si="61"> L25</f>
        <v>38</v>
      </c>
      <c r="E25" s="8">
        <f t="shared" si="61"/>
        <v>44</v>
      </c>
      <c r="F25" s="11">
        <f t="shared" si="4"/>
        <v>0.175</v>
      </c>
      <c r="G25" s="12">
        <f t="shared" si="5"/>
        <v>0.92</v>
      </c>
      <c r="H25" s="13">
        <f t="shared" ref="H25:I25" si="62"> 5% + (O25-5)/1000</f>
        <v>0.07</v>
      </c>
      <c r="I25" s="13">
        <f t="shared" si="62"/>
        <v>0.073</v>
      </c>
      <c r="J25" s="11">
        <f t="shared" si="7"/>
        <v>0.38</v>
      </c>
      <c r="K25" s="14">
        <f t="shared" si="8"/>
        <v>0.3</v>
      </c>
      <c r="L25" s="10">
        <f t="shared" si="13"/>
        <v>38</v>
      </c>
      <c r="M25" s="10">
        <f t="shared" si="14"/>
        <v>44</v>
      </c>
      <c r="N25" s="10">
        <f t="shared" si="15"/>
        <v>30</v>
      </c>
      <c r="O25" s="10">
        <f t="shared" si="16"/>
        <v>25</v>
      </c>
      <c r="P25" s="15">
        <f t="shared" si="17"/>
        <v>28</v>
      </c>
      <c r="Q25" s="18">
        <f t="shared" si="18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56"/>
        <v>198</v>
      </c>
      <c r="C26" s="17">
        <f t="shared" si="10"/>
        <v>96</v>
      </c>
      <c r="D26" s="8">
        <f t="shared" ref="D26:E26" si="63"> L26</f>
        <v>39</v>
      </c>
      <c r="E26" s="8">
        <f t="shared" si="63"/>
        <v>45</v>
      </c>
      <c r="F26" s="11">
        <f t="shared" si="4"/>
        <v>0.18</v>
      </c>
      <c r="G26" s="12">
        <f t="shared" si="5"/>
        <v>0.921</v>
      </c>
      <c r="H26" s="13">
        <f t="shared" ref="H26:I26" si="64"> 5% + (O26-5)/1000</f>
        <v>0.071</v>
      </c>
      <c r="I26" s="13">
        <f t="shared" si="64"/>
        <v>0.074</v>
      </c>
      <c r="J26" s="11">
        <f t="shared" si="7"/>
        <v>0.39</v>
      </c>
      <c r="K26" s="14">
        <f t="shared" si="8"/>
        <v>0.31</v>
      </c>
      <c r="L26" s="10">
        <f t="shared" si="13"/>
        <v>39</v>
      </c>
      <c r="M26" s="10">
        <f t="shared" si="14"/>
        <v>45</v>
      </c>
      <c r="N26" s="10">
        <f t="shared" si="15"/>
        <v>31</v>
      </c>
      <c r="O26" s="10">
        <f t="shared" si="16"/>
        <v>26</v>
      </c>
      <c r="P26" s="15">
        <f t="shared" si="17"/>
        <v>29</v>
      </c>
      <c r="Q26" s="18">
        <f t="shared" si="18"/>
        <v>5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56"/>
        <v>205</v>
      </c>
      <c r="C27" s="17">
        <f t="shared" si="10"/>
        <v>99</v>
      </c>
      <c r="D27" s="8">
        <f t="shared" ref="D27:E27" si="65"> L27</f>
        <v>40</v>
      </c>
      <c r="E27" s="8">
        <f t="shared" si="65"/>
        <v>46</v>
      </c>
      <c r="F27" s="11">
        <f t="shared" si="4"/>
        <v>0.185</v>
      </c>
      <c r="G27" s="12">
        <f t="shared" si="5"/>
        <v>0.922</v>
      </c>
      <c r="H27" s="13">
        <f t="shared" ref="H27:I27" si="66"> 5% + (O27-5)/1000</f>
        <v>0.072</v>
      </c>
      <c r="I27" s="13">
        <f t="shared" si="66"/>
        <v>0.075</v>
      </c>
      <c r="J27" s="11">
        <f t="shared" si="7"/>
        <v>0.4</v>
      </c>
      <c r="K27" s="14">
        <f t="shared" si="8"/>
        <v>0.32</v>
      </c>
      <c r="L27" s="10">
        <f t="shared" si="13"/>
        <v>40</v>
      </c>
      <c r="M27" s="10">
        <f t="shared" si="14"/>
        <v>46</v>
      </c>
      <c r="N27" s="10">
        <f t="shared" si="15"/>
        <v>32</v>
      </c>
      <c r="O27" s="10">
        <f t="shared" si="16"/>
        <v>27</v>
      </c>
      <c r="P27" s="15">
        <f t="shared" si="17"/>
        <v>30</v>
      </c>
      <c r="Q27" s="18">
        <f t="shared" si="18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56"/>
        <v>212</v>
      </c>
      <c r="C28" s="17">
        <f t="shared" si="10"/>
        <v>102</v>
      </c>
      <c r="D28" s="8">
        <f t="shared" ref="D28:E28" si="67"> L28</f>
        <v>41</v>
      </c>
      <c r="E28" s="8">
        <f t="shared" si="67"/>
        <v>48</v>
      </c>
      <c r="F28" s="11">
        <f t="shared" si="4"/>
        <v>0.19</v>
      </c>
      <c r="G28" s="12">
        <f t="shared" si="5"/>
        <v>0.922</v>
      </c>
      <c r="H28" s="13">
        <f t="shared" ref="H28:I28" si="68"> 5% + (O28-5)/1000</f>
        <v>0.072</v>
      </c>
      <c r="I28" s="13">
        <f t="shared" si="68"/>
        <v>0.076</v>
      </c>
      <c r="J28" s="11">
        <f t="shared" si="7"/>
        <v>0.41</v>
      </c>
      <c r="K28" s="14">
        <f t="shared" si="8"/>
        <v>0.33</v>
      </c>
      <c r="L28" s="10">
        <f t="shared" si="13"/>
        <v>41</v>
      </c>
      <c r="M28" s="10">
        <f t="shared" si="14"/>
        <v>48</v>
      </c>
      <c r="N28" s="10">
        <f t="shared" si="15"/>
        <v>33</v>
      </c>
      <c r="O28" s="10">
        <f t="shared" si="16"/>
        <v>27</v>
      </c>
      <c r="P28" s="15">
        <f t="shared" si="17"/>
        <v>31</v>
      </c>
      <c r="Q28" s="18">
        <f t="shared" si="18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56"/>
        <v>219</v>
      </c>
      <c r="C29" s="17">
        <f t="shared" si="10"/>
        <v>107</v>
      </c>
      <c r="D29" s="8">
        <f t="shared" ref="D29:E29" si="69"> L29</f>
        <v>42</v>
      </c>
      <c r="E29" s="8">
        <f t="shared" si="69"/>
        <v>49</v>
      </c>
      <c r="F29" s="11">
        <f t="shared" si="4"/>
        <v>0.195</v>
      </c>
      <c r="G29" s="12">
        <f t="shared" si="5"/>
        <v>0.923</v>
      </c>
      <c r="H29" s="13">
        <f t="shared" ref="H29:I29" si="70"> 5% + (O29-5)/1000</f>
        <v>0.073</v>
      </c>
      <c r="I29" s="13">
        <f t="shared" si="70"/>
        <v>0.077</v>
      </c>
      <c r="J29" s="11">
        <f t="shared" si="7"/>
        <v>0.42</v>
      </c>
      <c r="K29" s="14">
        <f t="shared" si="8"/>
        <v>0.34</v>
      </c>
      <c r="L29" s="10">
        <f t="shared" si="13"/>
        <v>42</v>
      </c>
      <c r="M29" s="10">
        <f t="shared" si="14"/>
        <v>49</v>
      </c>
      <c r="N29" s="10">
        <f t="shared" si="15"/>
        <v>34</v>
      </c>
      <c r="O29" s="10">
        <f t="shared" si="16"/>
        <v>28</v>
      </c>
      <c r="P29" s="15">
        <f t="shared" si="17"/>
        <v>32</v>
      </c>
      <c r="Q29" s="18">
        <f t="shared" si="18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56"/>
        <v>226</v>
      </c>
      <c r="C30" s="17">
        <f t="shared" si="10"/>
        <v>110</v>
      </c>
      <c r="D30" s="8">
        <f t="shared" ref="D30:E30" si="71"> L30</f>
        <v>43</v>
      </c>
      <c r="E30" s="8">
        <f t="shared" si="71"/>
        <v>51</v>
      </c>
      <c r="F30" s="11">
        <f t="shared" si="4"/>
        <v>0.195</v>
      </c>
      <c r="G30" s="12">
        <f t="shared" si="5"/>
        <v>0.924</v>
      </c>
      <c r="H30" s="13">
        <f t="shared" ref="H30:I30" si="72"> 5% + (O30-5)/1000</f>
        <v>0.074</v>
      </c>
      <c r="I30" s="13">
        <f t="shared" si="72"/>
        <v>0.078</v>
      </c>
      <c r="J30" s="11">
        <f t="shared" si="7"/>
        <v>0.43</v>
      </c>
      <c r="K30" s="14">
        <f t="shared" si="8"/>
        <v>0.34</v>
      </c>
      <c r="L30" s="10">
        <f t="shared" si="13"/>
        <v>43</v>
      </c>
      <c r="M30" s="10">
        <f t="shared" si="14"/>
        <v>51</v>
      </c>
      <c r="N30" s="10">
        <f t="shared" si="15"/>
        <v>34</v>
      </c>
      <c r="O30" s="10">
        <f t="shared" si="16"/>
        <v>29</v>
      </c>
      <c r="P30" s="15">
        <f t="shared" si="17"/>
        <v>33</v>
      </c>
      <c r="Q30" s="18">
        <f t="shared" si="18"/>
        <v>5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> B30 + 8</f>
        <v>234</v>
      </c>
      <c r="C31" s="17">
        <f t="shared" si="10"/>
        <v>113</v>
      </c>
      <c r="D31" s="8">
        <f t="shared" ref="D31:E31" si="73"> L31</f>
        <v>44</v>
      </c>
      <c r="E31" s="8">
        <f t="shared" si="73"/>
        <v>52</v>
      </c>
      <c r="F31" s="11">
        <f t="shared" si="4"/>
        <v>0.2</v>
      </c>
      <c r="G31" s="12">
        <f t="shared" si="5"/>
        <v>0.925</v>
      </c>
      <c r="H31" s="13">
        <f t="shared" ref="H31:I31" si="74"> 5% + (O31-5)/1000</f>
        <v>0.075</v>
      </c>
      <c r="I31" s="13">
        <f t="shared" si="74"/>
        <v>0.079</v>
      </c>
      <c r="J31" s="11">
        <f t="shared" si="7"/>
        <v>0.44</v>
      </c>
      <c r="K31" s="14">
        <f t="shared" si="8"/>
        <v>0.35</v>
      </c>
      <c r="L31" s="10">
        <f t="shared" si="13"/>
        <v>44</v>
      </c>
      <c r="M31" s="10">
        <f t="shared" si="14"/>
        <v>52</v>
      </c>
      <c r="N31" s="10">
        <f t="shared" si="15"/>
        <v>35</v>
      </c>
      <c r="O31" s="10">
        <f t="shared" si="16"/>
        <v>30</v>
      </c>
      <c r="P31" s="15">
        <f t="shared" si="17"/>
        <v>34</v>
      </c>
      <c r="Q31" s="18">
        <f t="shared" si="18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ref="B32:B39" si="77"> B31 + 7</f>
        <v>241</v>
      </c>
      <c r="C32" s="17">
        <f t="shared" si="10"/>
        <v>116</v>
      </c>
      <c r="D32" s="8">
        <f t="shared" ref="D32:E32" si="75"> L32</f>
        <v>45</v>
      </c>
      <c r="E32" s="8">
        <f t="shared" si="75"/>
        <v>53</v>
      </c>
      <c r="F32" s="11">
        <f t="shared" si="4"/>
        <v>0.205</v>
      </c>
      <c r="G32" s="12">
        <f t="shared" si="5"/>
        <v>0.926</v>
      </c>
      <c r="H32" s="13">
        <f t="shared" ref="H32:I32" si="76"> 5% + (O32-5)/1000</f>
        <v>0.076</v>
      </c>
      <c r="I32" s="13">
        <f t="shared" si="76"/>
        <v>0.08</v>
      </c>
      <c r="J32" s="11">
        <f t="shared" si="7"/>
        <v>0.45</v>
      </c>
      <c r="K32" s="14">
        <f t="shared" si="8"/>
        <v>0.36</v>
      </c>
      <c r="L32" s="10">
        <f t="shared" si="13"/>
        <v>45</v>
      </c>
      <c r="M32" s="10">
        <f t="shared" si="14"/>
        <v>53</v>
      </c>
      <c r="N32" s="10">
        <f t="shared" si="15"/>
        <v>36</v>
      </c>
      <c r="O32" s="10">
        <f t="shared" si="16"/>
        <v>31</v>
      </c>
      <c r="P32" s="15">
        <f t="shared" si="17"/>
        <v>35</v>
      </c>
      <c r="Q32" s="18">
        <f t="shared" si="18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77"/>
        <v>248</v>
      </c>
      <c r="C33" s="17">
        <f t="shared" si="10"/>
        <v>121</v>
      </c>
      <c r="D33" s="8">
        <f t="shared" ref="D33:E33" si="78"> L33</f>
        <v>47</v>
      </c>
      <c r="E33" s="8">
        <f t="shared" si="78"/>
        <v>54</v>
      </c>
      <c r="F33" s="11">
        <f t="shared" si="4"/>
        <v>0.21</v>
      </c>
      <c r="G33" s="12">
        <f t="shared" si="5"/>
        <v>0.927</v>
      </c>
      <c r="H33" s="13">
        <f t="shared" ref="H33:I33" si="79"> 5% + (O33-5)/1000</f>
        <v>0.077</v>
      </c>
      <c r="I33" s="13">
        <f t="shared" si="79"/>
        <v>0.08</v>
      </c>
      <c r="J33" s="11">
        <f t="shared" si="7"/>
        <v>0.47</v>
      </c>
      <c r="K33" s="14">
        <f t="shared" si="8"/>
        <v>0.37</v>
      </c>
      <c r="L33" s="10">
        <f t="shared" si="13"/>
        <v>47</v>
      </c>
      <c r="M33" s="10">
        <f t="shared" si="14"/>
        <v>54</v>
      </c>
      <c r="N33" s="10">
        <f t="shared" si="15"/>
        <v>37</v>
      </c>
      <c r="O33" s="10">
        <f t="shared" si="16"/>
        <v>32</v>
      </c>
      <c r="P33" s="15">
        <f t="shared" si="17"/>
        <v>35</v>
      </c>
      <c r="Q33" s="18">
        <f t="shared" si="18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77"/>
        <v>255</v>
      </c>
      <c r="C34" s="17">
        <f t="shared" si="10"/>
        <v>124</v>
      </c>
      <c r="D34" s="8">
        <f t="shared" ref="D34:E34" si="80"> L34</f>
        <v>48</v>
      </c>
      <c r="E34" s="8">
        <f t="shared" si="80"/>
        <v>56</v>
      </c>
      <c r="F34" s="11">
        <f t="shared" si="4"/>
        <v>0.215</v>
      </c>
      <c r="G34" s="12">
        <f t="shared" si="5"/>
        <v>0.927</v>
      </c>
      <c r="H34" s="13">
        <f t="shared" ref="H34:I34" si="81"> 5% + (O34-5)/1000</f>
        <v>0.077</v>
      </c>
      <c r="I34" s="13">
        <f t="shared" si="81"/>
        <v>0.081</v>
      </c>
      <c r="J34" s="11">
        <f t="shared" si="7"/>
        <v>0.48</v>
      </c>
      <c r="K34" s="14">
        <f t="shared" si="8"/>
        <v>0.38</v>
      </c>
      <c r="L34" s="10">
        <f t="shared" si="13"/>
        <v>48</v>
      </c>
      <c r="M34" s="10">
        <f t="shared" si="14"/>
        <v>56</v>
      </c>
      <c r="N34" s="10">
        <f t="shared" si="15"/>
        <v>38</v>
      </c>
      <c r="O34" s="10">
        <f t="shared" si="16"/>
        <v>32</v>
      </c>
      <c r="P34" s="15">
        <f t="shared" si="17"/>
        <v>36</v>
      </c>
      <c r="Q34" s="18">
        <f t="shared" si="18"/>
        <v>5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77"/>
        <v>262</v>
      </c>
      <c r="C35" s="17">
        <f t="shared" si="10"/>
        <v>127</v>
      </c>
      <c r="D35" s="8">
        <f t="shared" ref="D35:E35" si="82"> L35</f>
        <v>49</v>
      </c>
      <c r="E35" s="8">
        <f t="shared" si="82"/>
        <v>57</v>
      </c>
      <c r="F35" s="11">
        <f t="shared" si="4"/>
        <v>0.22</v>
      </c>
      <c r="G35" s="12">
        <f t="shared" si="5"/>
        <v>0.928</v>
      </c>
      <c r="H35" s="13">
        <f t="shared" ref="H35:I35" si="83"> 5% + (O35-5)/1000</f>
        <v>0.078</v>
      </c>
      <c r="I35" s="13">
        <f t="shared" si="83"/>
        <v>0.082</v>
      </c>
      <c r="J35" s="11">
        <f t="shared" si="7"/>
        <v>0.49</v>
      </c>
      <c r="K35" s="14">
        <f t="shared" si="8"/>
        <v>0.39</v>
      </c>
      <c r="L35" s="10">
        <f t="shared" si="13"/>
        <v>49</v>
      </c>
      <c r="M35" s="10">
        <f t="shared" si="14"/>
        <v>57</v>
      </c>
      <c r="N35" s="10">
        <f t="shared" si="15"/>
        <v>39</v>
      </c>
      <c r="O35" s="10">
        <f t="shared" si="16"/>
        <v>33</v>
      </c>
      <c r="P35" s="15">
        <f t="shared" si="17"/>
        <v>37</v>
      </c>
      <c r="Q35" s="18">
        <f t="shared" si="18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77"/>
        <v>269</v>
      </c>
      <c r="C36" s="17">
        <f t="shared" si="10"/>
        <v>130</v>
      </c>
      <c r="D36" s="8">
        <f t="shared" ref="D36:E36" si="84"> L36</f>
        <v>50</v>
      </c>
      <c r="E36" s="8">
        <f t="shared" si="84"/>
        <v>59</v>
      </c>
      <c r="F36" s="11">
        <f t="shared" si="4"/>
        <v>0.22</v>
      </c>
      <c r="G36" s="12">
        <f t="shared" si="5"/>
        <v>0.929</v>
      </c>
      <c r="H36" s="13">
        <f t="shared" ref="H36:I36" si="85"> 5% + (O36-5)/1000</f>
        <v>0.079</v>
      </c>
      <c r="I36" s="13">
        <f t="shared" si="85"/>
        <v>0.083</v>
      </c>
      <c r="J36" s="11">
        <f t="shared" si="7"/>
        <v>0.5</v>
      </c>
      <c r="K36" s="14">
        <f t="shared" si="8"/>
        <v>0.39</v>
      </c>
      <c r="L36" s="10">
        <f t="shared" si="13"/>
        <v>50</v>
      </c>
      <c r="M36" s="10">
        <f t="shared" si="14"/>
        <v>59</v>
      </c>
      <c r="N36" s="10">
        <f t="shared" si="15"/>
        <v>39</v>
      </c>
      <c r="O36" s="10">
        <f t="shared" si="16"/>
        <v>34</v>
      </c>
      <c r="P36" s="15">
        <f t="shared" si="17"/>
        <v>38</v>
      </c>
      <c r="Q36" s="18">
        <f t="shared" si="18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77"/>
        <v>276</v>
      </c>
      <c r="C37" s="17">
        <f t="shared" si="10"/>
        <v>135</v>
      </c>
      <c r="D37" s="8">
        <f t="shared" ref="D37:E37" si="86"> L37</f>
        <v>51</v>
      </c>
      <c r="E37" s="8">
        <f t="shared" si="86"/>
        <v>60</v>
      </c>
      <c r="F37" s="11">
        <f t="shared" si="4"/>
        <v>0.225</v>
      </c>
      <c r="G37" s="12">
        <f t="shared" si="5"/>
        <v>0.93</v>
      </c>
      <c r="H37" s="13">
        <f t="shared" ref="H37:I37" si="87"> 5% + (O37-5)/1000</f>
        <v>0.08</v>
      </c>
      <c r="I37" s="13">
        <f t="shared" si="87"/>
        <v>0.084</v>
      </c>
      <c r="J37" s="11">
        <f t="shared" si="7"/>
        <v>0.51</v>
      </c>
      <c r="K37" s="14">
        <f t="shared" si="8"/>
        <v>0.4</v>
      </c>
      <c r="L37" s="10">
        <f t="shared" si="13"/>
        <v>51</v>
      </c>
      <c r="M37" s="10">
        <f t="shared" si="14"/>
        <v>60</v>
      </c>
      <c r="N37" s="10">
        <f t="shared" si="15"/>
        <v>40</v>
      </c>
      <c r="O37" s="10">
        <f t="shared" si="16"/>
        <v>35</v>
      </c>
      <c r="P37" s="15">
        <f t="shared" si="17"/>
        <v>39</v>
      </c>
      <c r="Q37" s="18">
        <f t="shared" si="18"/>
        <v>5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77"/>
        <v>283</v>
      </c>
      <c r="C38" s="17">
        <f t="shared" si="10"/>
        <v>138</v>
      </c>
      <c r="D38" s="8">
        <f t="shared" ref="D38:E38" si="88"> L38</f>
        <v>52</v>
      </c>
      <c r="E38" s="8">
        <f t="shared" si="88"/>
        <v>61</v>
      </c>
      <c r="F38" s="11">
        <f t="shared" si="4"/>
        <v>0.23</v>
      </c>
      <c r="G38" s="12">
        <f t="shared" si="5"/>
        <v>0.931</v>
      </c>
      <c r="H38" s="13">
        <f t="shared" ref="H38:I38" si="89"> 5% + (O38-5)/1000</f>
        <v>0.081</v>
      </c>
      <c r="I38" s="13">
        <f t="shared" si="89"/>
        <v>0.085</v>
      </c>
      <c r="J38" s="11">
        <f t="shared" si="7"/>
        <v>0.52</v>
      </c>
      <c r="K38" s="14">
        <f t="shared" si="8"/>
        <v>0.41</v>
      </c>
      <c r="L38" s="10">
        <f t="shared" si="13"/>
        <v>52</v>
      </c>
      <c r="M38" s="10">
        <f t="shared" si="14"/>
        <v>61</v>
      </c>
      <c r="N38" s="10">
        <f t="shared" si="15"/>
        <v>41</v>
      </c>
      <c r="O38" s="10">
        <f t="shared" si="16"/>
        <v>36</v>
      </c>
      <c r="P38" s="15">
        <f t="shared" si="17"/>
        <v>40</v>
      </c>
      <c r="Q38" s="18">
        <f t="shared" si="18"/>
        <v>5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77"/>
        <v>290</v>
      </c>
      <c r="C39" s="17">
        <f t="shared" si="10"/>
        <v>141</v>
      </c>
      <c r="D39" s="8">
        <f t="shared" ref="D39:E39" si="90"> L39</f>
        <v>53</v>
      </c>
      <c r="E39" s="8">
        <f t="shared" si="90"/>
        <v>62</v>
      </c>
      <c r="F39" s="11">
        <f t="shared" si="4"/>
        <v>0.235</v>
      </c>
      <c r="G39" s="12">
        <f t="shared" si="5"/>
        <v>0.932</v>
      </c>
      <c r="H39" s="13">
        <f t="shared" ref="H39:I39" si="91"> 5% + (O39-5)/1000</f>
        <v>0.082</v>
      </c>
      <c r="I39" s="13">
        <f t="shared" si="91"/>
        <v>0.086</v>
      </c>
      <c r="J39" s="11">
        <f t="shared" si="7"/>
        <v>0.53</v>
      </c>
      <c r="K39" s="14">
        <f t="shared" si="8"/>
        <v>0.42</v>
      </c>
      <c r="L39" s="10">
        <f t="shared" si="13"/>
        <v>53</v>
      </c>
      <c r="M39" s="10">
        <f t="shared" si="14"/>
        <v>62</v>
      </c>
      <c r="N39" s="10">
        <f t="shared" si="15"/>
        <v>42</v>
      </c>
      <c r="O39" s="10">
        <f t="shared" si="16"/>
        <v>37</v>
      </c>
      <c r="P39" s="15">
        <f t="shared" si="17"/>
        <v>41</v>
      </c>
      <c r="Q39" s="18">
        <f t="shared" si="18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> B39 + 8</f>
        <v>298</v>
      </c>
      <c r="C40" s="17">
        <f t="shared" si="10"/>
        <v>144</v>
      </c>
      <c r="D40" s="8">
        <f t="shared" ref="D40:E40" si="92"> L40</f>
        <v>54</v>
      </c>
      <c r="E40" s="8">
        <f t="shared" si="92"/>
        <v>64</v>
      </c>
      <c r="F40" s="11">
        <f t="shared" si="4"/>
        <v>0.24</v>
      </c>
      <c r="G40" s="12">
        <f t="shared" si="5"/>
        <v>0.932</v>
      </c>
      <c r="H40" s="13">
        <f t="shared" ref="H40:I40" si="93"> 5% + (O40-5)/1000</f>
        <v>0.082</v>
      </c>
      <c r="I40" s="13">
        <f t="shared" si="93"/>
        <v>0.087</v>
      </c>
      <c r="J40" s="11">
        <f t="shared" si="7"/>
        <v>0.54</v>
      </c>
      <c r="K40" s="14">
        <f t="shared" si="8"/>
        <v>0.43</v>
      </c>
      <c r="L40" s="10">
        <f t="shared" si="13"/>
        <v>54</v>
      </c>
      <c r="M40" s="10">
        <f t="shared" si="14"/>
        <v>64</v>
      </c>
      <c r="N40" s="10">
        <f t="shared" si="15"/>
        <v>43</v>
      </c>
      <c r="O40" s="10">
        <f t="shared" si="16"/>
        <v>37</v>
      </c>
      <c r="P40" s="15">
        <f t="shared" si="17"/>
        <v>42</v>
      </c>
      <c r="Q40" s="18">
        <f t="shared" si="18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ref="B41:B50" si="96"> B40 + 7</f>
        <v>305</v>
      </c>
      <c r="C41" s="17">
        <f t="shared" si="10"/>
        <v>149</v>
      </c>
      <c r="D41" s="8">
        <f t="shared" ref="D41:E41" si="94"> L41</f>
        <v>56</v>
      </c>
      <c r="E41" s="8">
        <f t="shared" si="94"/>
        <v>65</v>
      </c>
      <c r="F41" s="11">
        <f t="shared" si="4"/>
        <v>0.245</v>
      </c>
      <c r="G41" s="12">
        <f t="shared" si="5"/>
        <v>0.933</v>
      </c>
      <c r="H41" s="13">
        <f t="shared" ref="H41:I41" si="95"> 5% + (O41-5)/1000</f>
        <v>0.083</v>
      </c>
      <c r="I41" s="13">
        <f t="shared" si="95"/>
        <v>0.087</v>
      </c>
      <c r="J41" s="11">
        <f t="shared" si="7"/>
        <v>0.56</v>
      </c>
      <c r="K41" s="14">
        <f t="shared" si="8"/>
        <v>0.44</v>
      </c>
      <c r="L41" s="10">
        <f t="shared" si="13"/>
        <v>56</v>
      </c>
      <c r="M41" s="10">
        <f t="shared" si="14"/>
        <v>65</v>
      </c>
      <c r="N41" s="10">
        <f t="shared" si="15"/>
        <v>44</v>
      </c>
      <c r="O41" s="10">
        <f t="shared" si="16"/>
        <v>38</v>
      </c>
      <c r="P41" s="15">
        <f t="shared" si="17"/>
        <v>42</v>
      </c>
      <c r="Q41" s="18">
        <f t="shared" si="18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6"/>
        <v>312</v>
      </c>
      <c r="C42" s="17">
        <f t="shared" si="10"/>
        <v>152</v>
      </c>
      <c r="D42" s="8">
        <f t="shared" ref="D42:E42" si="97"> L42</f>
        <v>57</v>
      </c>
      <c r="E42" s="8">
        <f t="shared" si="97"/>
        <v>67</v>
      </c>
      <c r="F42" s="11">
        <f t="shared" si="4"/>
        <v>0.245</v>
      </c>
      <c r="G42" s="12">
        <f t="shared" si="5"/>
        <v>0.934</v>
      </c>
      <c r="H42" s="13">
        <f t="shared" ref="H42:I42" si="98"> 5% + (O42-5)/1000</f>
        <v>0.084</v>
      </c>
      <c r="I42" s="13">
        <f t="shared" si="98"/>
        <v>0.088</v>
      </c>
      <c r="J42" s="11">
        <f t="shared" si="7"/>
        <v>0.57</v>
      </c>
      <c r="K42" s="14">
        <f t="shared" si="8"/>
        <v>0.44</v>
      </c>
      <c r="L42" s="10">
        <f t="shared" si="13"/>
        <v>57</v>
      </c>
      <c r="M42" s="10">
        <f t="shared" si="14"/>
        <v>67</v>
      </c>
      <c r="N42" s="10">
        <f t="shared" si="15"/>
        <v>44</v>
      </c>
      <c r="O42" s="10">
        <f t="shared" si="16"/>
        <v>39</v>
      </c>
      <c r="P42" s="15">
        <f t="shared" si="17"/>
        <v>43</v>
      </c>
      <c r="Q42" s="18">
        <f t="shared" si="18"/>
        <v>5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6"/>
        <v>319</v>
      </c>
      <c r="C43" s="17">
        <f t="shared" si="10"/>
        <v>155</v>
      </c>
      <c r="D43" s="8">
        <f t="shared" ref="D43:E43" si="99"> L43</f>
        <v>58</v>
      </c>
      <c r="E43" s="8">
        <f t="shared" si="99"/>
        <v>68</v>
      </c>
      <c r="F43" s="11">
        <f t="shared" si="4"/>
        <v>0.25</v>
      </c>
      <c r="G43" s="12">
        <f t="shared" si="5"/>
        <v>0.935</v>
      </c>
      <c r="H43" s="13">
        <f t="shared" ref="H43:I43" si="100"> 5% + (O43-5)/1000</f>
        <v>0.085</v>
      </c>
      <c r="I43" s="13">
        <f t="shared" si="100"/>
        <v>0.089</v>
      </c>
      <c r="J43" s="11">
        <f t="shared" si="7"/>
        <v>0.58</v>
      </c>
      <c r="K43" s="14">
        <f t="shared" si="8"/>
        <v>0.45</v>
      </c>
      <c r="L43" s="10">
        <f t="shared" si="13"/>
        <v>58</v>
      </c>
      <c r="M43" s="10">
        <f t="shared" si="14"/>
        <v>68</v>
      </c>
      <c r="N43" s="10">
        <f t="shared" si="15"/>
        <v>45</v>
      </c>
      <c r="O43" s="10">
        <f t="shared" si="16"/>
        <v>40</v>
      </c>
      <c r="P43" s="15">
        <f t="shared" si="17"/>
        <v>44</v>
      </c>
      <c r="Q43" s="18">
        <f t="shared" si="18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6"/>
        <v>326</v>
      </c>
      <c r="C44" s="17">
        <f t="shared" si="10"/>
        <v>158</v>
      </c>
      <c r="D44" s="8">
        <f t="shared" ref="D44:E44" si="101"> L44</f>
        <v>59</v>
      </c>
      <c r="E44" s="8">
        <f t="shared" si="101"/>
        <v>69</v>
      </c>
      <c r="F44" s="11">
        <f t="shared" si="4"/>
        <v>0.255</v>
      </c>
      <c r="G44" s="12">
        <f t="shared" si="5"/>
        <v>0.936</v>
      </c>
      <c r="H44" s="13">
        <f t="shared" ref="H44:I44" si="102"> 5% + (O44-5)/1000</f>
        <v>0.086</v>
      </c>
      <c r="I44" s="13">
        <f t="shared" si="102"/>
        <v>0.09</v>
      </c>
      <c r="J44" s="11">
        <f t="shared" si="7"/>
        <v>0.59</v>
      </c>
      <c r="K44" s="14">
        <f t="shared" si="8"/>
        <v>0.46</v>
      </c>
      <c r="L44" s="10">
        <f t="shared" si="13"/>
        <v>59</v>
      </c>
      <c r="M44" s="10">
        <f t="shared" si="14"/>
        <v>69</v>
      </c>
      <c r="N44" s="10">
        <f t="shared" si="15"/>
        <v>46</v>
      </c>
      <c r="O44" s="10">
        <f t="shared" si="16"/>
        <v>41</v>
      </c>
      <c r="P44" s="15">
        <f t="shared" si="17"/>
        <v>45</v>
      </c>
      <c r="Q44" s="18">
        <f t="shared" si="18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6"/>
        <v>333</v>
      </c>
      <c r="C45" s="17">
        <f t="shared" si="10"/>
        <v>163</v>
      </c>
      <c r="D45" s="8">
        <f t="shared" ref="D45:E45" si="103"> L45</f>
        <v>60</v>
      </c>
      <c r="E45" s="8">
        <f t="shared" si="103"/>
        <v>70</v>
      </c>
      <c r="F45" s="11">
        <f t="shared" si="4"/>
        <v>0.26</v>
      </c>
      <c r="G45" s="12">
        <f t="shared" si="5"/>
        <v>0.937</v>
      </c>
      <c r="H45" s="13">
        <f t="shared" ref="H45:I45" si="104"> 5% + (O45-5)/1000</f>
        <v>0.087</v>
      </c>
      <c r="I45" s="13">
        <f t="shared" si="104"/>
        <v>0.091</v>
      </c>
      <c r="J45" s="11">
        <f t="shared" si="7"/>
        <v>0.6</v>
      </c>
      <c r="K45" s="14">
        <f t="shared" si="8"/>
        <v>0.47</v>
      </c>
      <c r="L45" s="10">
        <f t="shared" si="13"/>
        <v>60</v>
      </c>
      <c r="M45" s="10">
        <f t="shared" si="14"/>
        <v>70</v>
      </c>
      <c r="N45" s="10">
        <f t="shared" si="15"/>
        <v>47</v>
      </c>
      <c r="O45" s="10">
        <f t="shared" si="16"/>
        <v>42</v>
      </c>
      <c r="P45" s="15">
        <f t="shared" si="17"/>
        <v>46</v>
      </c>
      <c r="Q45" s="18">
        <f t="shared" si="18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6"/>
        <v>340</v>
      </c>
      <c r="C46" s="17">
        <f t="shared" si="10"/>
        <v>166</v>
      </c>
      <c r="D46" s="8">
        <f t="shared" ref="D46:E46" si="105"> L46</f>
        <v>61</v>
      </c>
      <c r="E46" s="8">
        <f t="shared" si="105"/>
        <v>72</v>
      </c>
      <c r="F46" s="11">
        <f t="shared" si="4"/>
        <v>0.265</v>
      </c>
      <c r="G46" s="12">
        <f t="shared" si="5"/>
        <v>0.937</v>
      </c>
      <c r="H46" s="13">
        <f t="shared" ref="H46:I46" si="106"> 5% + (O46-5)/1000</f>
        <v>0.087</v>
      </c>
      <c r="I46" s="13">
        <f t="shared" si="106"/>
        <v>0.092</v>
      </c>
      <c r="J46" s="11">
        <f t="shared" si="7"/>
        <v>0.61</v>
      </c>
      <c r="K46" s="14">
        <f t="shared" si="8"/>
        <v>0.48</v>
      </c>
      <c r="L46" s="10">
        <f t="shared" si="13"/>
        <v>61</v>
      </c>
      <c r="M46" s="10">
        <f t="shared" si="14"/>
        <v>72</v>
      </c>
      <c r="N46" s="10">
        <f t="shared" si="15"/>
        <v>48</v>
      </c>
      <c r="O46" s="10">
        <f t="shared" si="16"/>
        <v>42</v>
      </c>
      <c r="P46" s="15">
        <f t="shared" si="17"/>
        <v>47</v>
      </c>
      <c r="Q46" s="18">
        <f t="shared" si="18"/>
        <v>5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6"/>
        <v>347</v>
      </c>
      <c r="C47" s="17">
        <f t="shared" si="10"/>
        <v>169</v>
      </c>
      <c r="D47" s="8">
        <f t="shared" ref="D47:E47" si="107"> L47</f>
        <v>62</v>
      </c>
      <c r="E47" s="8">
        <f t="shared" si="107"/>
        <v>73</v>
      </c>
      <c r="F47" s="11">
        <f t="shared" si="4"/>
        <v>0.27</v>
      </c>
      <c r="G47" s="12">
        <f t="shared" si="5"/>
        <v>0.938</v>
      </c>
      <c r="H47" s="13">
        <f t="shared" ref="H47:I47" si="108"> 5% + (O47-5)/1000</f>
        <v>0.088</v>
      </c>
      <c r="I47" s="13">
        <f t="shared" si="108"/>
        <v>0.093</v>
      </c>
      <c r="J47" s="11">
        <f t="shared" si="7"/>
        <v>0.62</v>
      </c>
      <c r="K47" s="14">
        <f t="shared" si="8"/>
        <v>0.49</v>
      </c>
      <c r="L47" s="10">
        <f t="shared" si="13"/>
        <v>62</v>
      </c>
      <c r="M47" s="10">
        <f t="shared" si="14"/>
        <v>73</v>
      </c>
      <c r="N47" s="10">
        <f t="shared" si="15"/>
        <v>49</v>
      </c>
      <c r="O47" s="10">
        <f t="shared" si="16"/>
        <v>43</v>
      </c>
      <c r="P47" s="15">
        <f t="shared" si="17"/>
        <v>48</v>
      </c>
      <c r="Q47" s="18">
        <f t="shared" si="18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6"/>
        <v>354</v>
      </c>
      <c r="C48" s="17">
        <f t="shared" si="10"/>
        <v>172</v>
      </c>
      <c r="D48" s="8">
        <f t="shared" ref="D48:E48" si="109"> L48</f>
        <v>63</v>
      </c>
      <c r="E48" s="8">
        <f t="shared" si="109"/>
        <v>75</v>
      </c>
      <c r="F48" s="11">
        <f t="shared" si="4"/>
        <v>0.27</v>
      </c>
      <c r="G48" s="12">
        <f t="shared" si="5"/>
        <v>0.939</v>
      </c>
      <c r="H48" s="13">
        <f t="shared" ref="H48:I48" si="110"> 5% + (O48-5)/1000</f>
        <v>0.089</v>
      </c>
      <c r="I48" s="13">
        <f t="shared" si="110"/>
        <v>0.094</v>
      </c>
      <c r="J48" s="11">
        <f t="shared" si="7"/>
        <v>0.63</v>
      </c>
      <c r="K48" s="14">
        <f t="shared" si="8"/>
        <v>0.49</v>
      </c>
      <c r="L48" s="10">
        <f t="shared" si="13"/>
        <v>63</v>
      </c>
      <c r="M48" s="10">
        <f t="shared" si="14"/>
        <v>75</v>
      </c>
      <c r="N48" s="10">
        <f t="shared" si="15"/>
        <v>49</v>
      </c>
      <c r="O48" s="10">
        <f t="shared" si="16"/>
        <v>44</v>
      </c>
      <c r="P48" s="15">
        <f t="shared" si="17"/>
        <v>49</v>
      </c>
      <c r="Q48" s="18">
        <f t="shared" si="18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6"/>
        <v>361</v>
      </c>
      <c r="C49" s="17">
        <f t="shared" si="10"/>
        <v>177</v>
      </c>
      <c r="D49" s="8">
        <f t="shared" ref="D49:E49" si="111"> L49</f>
        <v>65</v>
      </c>
      <c r="E49" s="8">
        <f t="shared" si="111"/>
        <v>76</v>
      </c>
      <c r="F49" s="11">
        <f t="shared" si="4"/>
        <v>0.275</v>
      </c>
      <c r="G49" s="12">
        <f t="shared" si="5"/>
        <v>0.94</v>
      </c>
      <c r="H49" s="13">
        <f t="shared" ref="H49:I49" si="112"> 5% + (O49-5)/1000</f>
        <v>0.09</v>
      </c>
      <c r="I49" s="13">
        <f t="shared" si="112"/>
        <v>0.094</v>
      </c>
      <c r="J49" s="11">
        <f t="shared" si="7"/>
        <v>0.65</v>
      </c>
      <c r="K49" s="14">
        <f t="shared" si="8"/>
        <v>0.5</v>
      </c>
      <c r="L49" s="10">
        <f t="shared" si="13"/>
        <v>65</v>
      </c>
      <c r="M49" s="10">
        <f t="shared" si="14"/>
        <v>76</v>
      </c>
      <c r="N49" s="10">
        <f t="shared" si="15"/>
        <v>50</v>
      </c>
      <c r="O49" s="10">
        <f t="shared" si="16"/>
        <v>45</v>
      </c>
      <c r="P49" s="15">
        <f t="shared" si="17"/>
        <v>49</v>
      </c>
      <c r="Q49" s="18">
        <f t="shared" si="18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6"/>
        <v>368</v>
      </c>
      <c r="C50" s="17">
        <f t="shared" si="10"/>
        <v>180</v>
      </c>
      <c r="D50" s="8">
        <f t="shared" ref="D50:E50" si="113"> L50</f>
        <v>66</v>
      </c>
      <c r="E50" s="8">
        <f t="shared" si="113"/>
        <v>77</v>
      </c>
      <c r="F50" s="11">
        <f t="shared" si="4"/>
        <v>0.28</v>
      </c>
      <c r="G50" s="12">
        <f t="shared" si="5"/>
        <v>0.941</v>
      </c>
      <c r="H50" s="13">
        <f t="shared" ref="H50:I50" si="114"> 5% + (O50-5)/1000</f>
        <v>0.091</v>
      </c>
      <c r="I50" s="13">
        <f t="shared" si="114"/>
        <v>0.095</v>
      </c>
      <c r="J50" s="11">
        <f t="shared" si="7"/>
        <v>0.66</v>
      </c>
      <c r="K50" s="14">
        <f t="shared" si="8"/>
        <v>0.51</v>
      </c>
      <c r="L50" s="10">
        <f t="shared" si="13"/>
        <v>66</v>
      </c>
      <c r="M50" s="10">
        <f t="shared" si="14"/>
        <v>77</v>
      </c>
      <c r="N50" s="10">
        <f t="shared" si="15"/>
        <v>51</v>
      </c>
      <c r="O50" s="10">
        <f t="shared" si="16"/>
        <v>46</v>
      </c>
      <c r="P50" s="15">
        <f t="shared" si="17"/>
        <v>50</v>
      </c>
      <c r="Q50" s="18">
        <f t="shared" si="18"/>
        <v>5</v>
      </c>
      <c r="R50" s="8"/>
      <c r="S50" s="8"/>
      <c r="T50" s="8"/>
      <c r="U50" s="8"/>
      <c r="V50" s="8"/>
      <c r="W50" s="8"/>
    </row>
    <row r="51" ht="16.5" customHeight="1">
      <c r="A51" s="1">
        <v>50.0</v>
      </c>
      <c r="B51" s="21">
        <f> B50 + 8</f>
        <v>376</v>
      </c>
      <c r="C51" s="21">
        <f t="shared" si="10"/>
        <v>183</v>
      </c>
      <c r="D51" s="2">
        <f t="shared" ref="D51:E51" si="115"> L51</f>
        <v>67</v>
      </c>
      <c r="E51" s="2">
        <f t="shared" si="115"/>
        <v>78</v>
      </c>
      <c r="F51" s="22">
        <f t="shared" si="4"/>
        <v>0.285</v>
      </c>
      <c r="G51" s="23">
        <f t="shared" si="5"/>
        <v>0.942</v>
      </c>
      <c r="H51" s="24">
        <f t="shared" ref="H51:I51" si="116"> 5% + (O51-5)/1000</f>
        <v>0.092</v>
      </c>
      <c r="I51" s="24">
        <f t="shared" si="116"/>
        <v>0.096</v>
      </c>
      <c r="J51" s="22">
        <f t="shared" si="7"/>
        <v>0.67</v>
      </c>
      <c r="K51" s="25">
        <f t="shared" si="8"/>
        <v>0.52</v>
      </c>
      <c r="L51" s="5">
        <f t="shared" si="13"/>
        <v>67</v>
      </c>
      <c r="M51" s="5">
        <f t="shared" si="14"/>
        <v>78</v>
      </c>
      <c r="N51" s="5">
        <f t="shared" si="15"/>
        <v>52</v>
      </c>
      <c r="O51" s="5">
        <f t="shared" si="16"/>
        <v>47</v>
      </c>
      <c r="P51" s="3">
        <f t="shared" si="17"/>
        <v>51</v>
      </c>
      <c r="Q51" s="26">
        <f t="shared" si="18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2" max="2" width="11.88"/>
    <col customWidth="1" min="3" max="3" width="19.25"/>
    <col customWidth="1" min="6" max="6" width="42.88"/>
    <col customWidth="1" min="11" max="11" width="18.75"/>
    <col customWidth="1" min="13" max="42" width="7.63"/>
    <col customWidth="1" min="43" max="43" width="12.13"/>
  </cols>
  <sheetData>
    <row r="1">
      <c r="A1" s="28" t="s">
        <v>19</v>
      </c>
      <c r="B1" s="29" t="s">
        <v>20</v>
      </c>
      <c r="C1" s="29" t="s">
        <v>21</v>
      </c>
      <c r="D1" s="29" t="s">
        <v>22</v>
      </c>
      <c r="E1" s="29" t="s">
        <v>23</v>
      </c>
      <c r="F1" s="29" t="s">
        <v>24</v>
      </c>
      <c r="G1" s="29" t="s">
        <v>25</v>
      </c>
      <c r="H1" s="29" t="s">
        <v>26</v>
      </c>
      <c r="I1" s="29" t="s">
        <v>27</v>
      </c>
      <c r="J1" s="29" t="s">
        <v>28</v>
      </c>
      <c r="K1" s="29" t="s">
        <v>29</v>
      </c>
      <c r="L1" s="29" t="s">
        <v>30</v>
      </c>
      <c r="M1" s="30" t="s">
        <v>31</v>
      </c>
      <c r="N1" s="31" t="s">
        <v>32</v>
      </c>
      <c r="O1" s="31" t="s">
        <v>33</v>
      </c>
      <c r="P1" s="31" t="s">
        <v>34</v>
      </c>
      <c r="Q1" s="31" t="s">
        <v>35</v>
      </c>
      <c r="R1" s="31" t="s">
        <v>36</v>
      </c>
      <c r="S1" s="31" t="s">
        <v>37</v>
      </c>
      <c r="T1" s="31" t="s">
        <v>38</v>
      </c>
      <c r="U1" s="31" t="s">
        <v>39</v>
      </c>
      <c r="V1" s="31" t="s">
        <v>40</v>
      </c>
      <c r="W1" s="32" t="s">
        <v>41</v>
      </c>
      <c r="X1" s="31" t="s">
        <v>42</v>
      </c>
      <c r="Y1" s="31" t="s">
        <v>43</v>
      </c>
      <c r="Z1" s="32" t="s">
        <v>44</v>
      </c>
      <c r="AA1" s="31" t="s">
        <v>45</v>
      </c>
      <c r="AB1" s="32" t="s">
        <v>46</v>
      </c>
      <c r="AC1" s="31" t="s">
        <v>47</v>
      </c>
      <c r="AD1" s="31" t="s">
        <v>48</v>
      </c>
      <c r="AE1" s="32" t="s">
        <v>49</v>
      </c>
      <c r="AF1" s="31" t="s">
        <v>50</v>
      </c>
      <c r="AG1" s="31" t="s">
        <v>51</v>
      </c>
      <c r="AH1" s="31" t="s">
        <v>52</v>
      </c>
      <c r="AI1" s="31" t="s">
        <v>53</v>
      </c>
      <c r="AJ1" s="31" t="s">
        <v>54</v>
      </c>
      <c r="AK1" s="32" t="s">
        <v>55</v>
      </c>
      <c r="AL1" s="31" t="s">
        <v>56</v>
      </c>
      <c r="AM1" s="31" t="s">
        <v>57</v>
      </c>
      <c r="AN1" s="31" t="s">
        <v>58</v>
      </c>
      <c r="AO1" s="31" t="s">
        <v>59</v>
      </c>
      <c r="AP1" s="30" t="s">
        <v>60</v>
      </c>
      <c r="AQ1" s="30" t="s">
        <v>61</v>
      </c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</row>
    <row r="2">
      <c r="A2" s="29" t="s">
        <v>17</v>
      </c>
      <c r="B2" s="29">
        <v>1.0</v>
      </c>
      <c r="C2" s="29" t="s">
        <v>31</v>
      </c>
      <c r="D2" s="29" t="s">
        <v>62</v>
      </c>
      <c r="E2" s="29" t="s">
        <v>63</v>
      </c>
      <c r="F2" s="29"/>
      <c r="G2" s="29" t="s">
        <v>17</v>
      </c>
      <c r="H2" s="29" t="s">
        <v>17</v>
      </c>
      <c r="I2" s="29" t="s">
        <v>17</v>
      </c>
      <c r="J2" s="29" t="s">
        <v>17</v>
      </c>
      <c r="K2" s="29" t="s">
        <v>64</v>
      </c>
      <c r="L2" s="29" t="s">
        <v>17</v>
      </c>
      <c r="M2" s="29" t="b">
        <v>1</v>
      </c>
      <c r="N2" s="34" t="b">
        <v>0</v>
      </c>
      <c r="O2" s="34" t="b">
        <v>0</v>
      </c>
      <c r="P2" s="34" t="b">
        <v>0</v>
      </c>
      <c r="Q2" s="34" t="b">
        <v>0</v>
      </c>
      <c r="R2" s="34" t="b">
        <v>0</v>
      </c>
      <c r="S2" s="34" t="b">
        <v>0</v>
      </c>
      <c r="T2" s="34" t="b">
        <v>0</v>
      </c>
      <c r="U2" s="34" t="b">
        <v>0</v>
      </c>
      <c r="V2" s="34" t="b">
        <v>0</v>
      </c>
      <c r="W2" s="35" t="b">
        <v>0</v>
      </c>
      <c r="X2" s="34" t="b">
        <v>0</v>
      </c>
      <c r="Y2" s="34" t="b">
        <v>0</v>
      </c>
      <c r="Z2" s="35" t="b">
        <v>0</v>
      </c>
      <c r="AA2" s="34" t="b">
        <v>0</v>
      </c>
      <c r="AB2" s="35" t="b">
        <v>0</v>
      </c>
      <c r="AC2" s="34" t="b">
        <v>0</v>
      </c>
      <c r="AD2" s="34" t="b">
        <v>0</v>
      </c>
      <c r="AE2" s="35" t="b">
        <v>0</v>
      </c>
      <c r="AF2" s="34" t="b">
        <v>0</v>
      </c>
      <c r="AG2" s="34" t="b">
        <v>0</v>
      </c>
      <c r="AH2" s="34" t="b">
        <v>0</v>
      </c>
      <c r="AI2" s="34" t="b">
        <v>0</v>
      </c>
      <c r="AJ2" s="34" t="b">
        <v>0</v>
      </c>
      <c r="AK2" s="35" t="b">
        <v>0</v>
      </c>
      <c r="AL2" s="34" t="b">
        <v>0</v>
      </c>
      <c r="AM2" s="34" t="b">
        <v>0</v>
      </c>
      <c r="AN2" s="34" t="b">
        <v>0</v>
      </c>
      <c r="AO2" s="34" t="b">
        <v>0</v>
      </c>
      <c r="AP2" s="29" t="b">
        <v>0</v>
      </c>
      <c r="AQ2" s="29" t="s">
        <v>17</v>
      </c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</row>
    <row r="3">
      <c r="A3" s="29" t="s">
        <v>17</v>
      </c>
      <c r="B3" s="29">
        <v>1.0</v>
      </c>
      <c r="C3" s="29" t="s">
        <v>31</v>
      </c>
      <c r="D3" s="29" t="s">
        <v>65</v>
      </c>
      <c r="E3" s="29" t="s">
        <v>66</v>
      </c>
      <c r="F3" s="29"/>
      <c r="G3" s="29" t="s">
        <v>17</v>
      </c>
      <c r="H3" s="29" t="s">
        <v>17</v>
      </c>
      <c r="I3" s="29" t="s">
        <v>17</v>
      </c>
      <c r="J3" s="29" t="s">
        <v>17</v>
      </c>
      <c r="K3" s="29" t="s">
        <v>67</v>
      </c>
      <c r="L3" s="29" t="s">
        <v>17</v>
      </c>
      <c r="M3" s="29" t="b">
        <v>1</v>
      </c>
      <c r="N3" s="34" t="b">
        <v>0</v>
      </c>
      <c r="O3" s="34" t="b">
        <v>0</v>
      </c>
      <c r="P3" s="34" t="b">
        <v>0</v>
      </c>
      <c r="Q3" s="34" t="b">
        <v>0</v>
      </c>
      <c r="R3" s="34" t="b">
        <v>0</v>
      </c>
      <c r="S3" s="34" t="b">
        <v>0</v>
      </c>
      <c r="T3" s="34" t="b">
        <v>0</v>
      </c>
      <c r="U3" s="34" t="b">
        <v>0</v>
      </c>
      <c r="V3" s="34" t="b">
        <v>0</v>
      </c>
      <c r="W3" s="35" t="b">
        <v>0</v>
      </c>
      <c r="X3" s="34" t="b">
        <v>0</v>
      </c>
      <c r="Y3" s="34" t="b">
        <v>0</v>
      </c>
      <c r="Z3" s="35" t="b">
        <v>0</v>
      </c>
      <c r="AA3" s="34" t="b">
        <v>0</v>
      </c>
      <c r="AB3" s="35" t="b">
        <v>0</v>
      </c>
      <c r="AC3" s="34" t="b">
        <v>0</v>
      </c>
      <c r="AD3" s="34" t="b">
        <v>0</v>
      </c>
      <c r="AE3" s="35" t="b">
        <v>0</v>
      </c>
      <c r="AF3" s="34" t="b">
        <v>0</v>
      </c>
      <c r="AG3" s="34" t="b">
        <v>0</v>
      </c>
      <c r="AH3" s="34" t="b">
        <v>0</v>
      </c>
      <c r="AI3" s="34" t="b">
        <v>0</v>
      </c>
      <c r="AJ3" s="34" t="b">
        <v>0</v>
      </c>
      <c r="AK3" s="35" t="b">
        <v>0</v>
      </c>
      <c r="AL3" s="34" t="b">
        <v>0</v>
      </c>
      <c r="AM3" s="34" t="b">
        <v>0</v>
      </c>
      <c r="AN3" s="34" t="b">
        <v>0</v>
      </c>
      <c r="AO3" s="34" t="b">
        <v>0</v>
      </c>
      <c r="AP3" s="29" t="b">
        <v>0</v>
      </c>
      <c r="AQ3" s="29" t="s">
        <v>17</v>
      </c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</row>
    <row r="4">
      <c r="A4" s="29" t="s">
        <v>17</v>
      </c>
      <c r="B4" s="29">
        <v>1.0</v>
      </c>
      <c r="C4" s="29" t="s">
        <v>31</v>
      </c>
      <c r="D4" s="29" t="s">
        <v>68</v>
      </c>
      <c r="E4" s="29" t="s">
        <v>69</v>
      </c>
      <c r="F4" s="29"/>
      <c r="G4" s="29" t="s">
        <v>17</v>
      </c>
      <c r="H4" s="29" t="s">
        <v>17</v>
      </c>
      <c r="I4" s="29" t="s">
        <v>17</v>
      </c>
      <c r="J4" s="29" t="s">
        <v>17</v>
      </c>
      <c r="K4" s="29" t="s">
        <v>64</v>
      </c>
      <c r="L4" s="29" t="s">
        <v>17</v>
      </c>
      <c r="M4" s="29" t="b">
        <v>1</v>
      </c>
      <c r="N4" s="34" t="b">
        <v>0</v>
      </c>
      <c r="O4" s="34" t="b">
        <v>0</v>
      </c>
      <c r="P4" s="34" t="b">
        <v>0</v>
      </c>
      <c r="Q4" s="34" t="b">
        <v>0</v>
      </c>
      <c r="R4" s="34" t="b">
        <v>0</v>
      </c>
      <c r="S4" s="34" t="b">
        <v>0</v>
      </c>
      <c r="T4" s="34" t="b">
        <v>0</v>
      </c>
      <c r="U4" s="34" t="b">
        <v>0</v>
      </c>
      <c r="V4" s="34" t="b">
        <v>0</v>
      </c>
      <c r="W4" s="35" t="b">
        <v>0</v>
      </c>
      <c r="X4" s="34" t="b">
        <v>0</v>
      </c>
      <c r="Y4" s="34" t="b">
        <v>0</v>
      </c>
      <c r="Z4" s="35" t="b">
        <v>0</v>
      </c>
      <c r="AA4" s="34" t="b">
        <v>0</v>
      </c>
      <c r="AB4" s="35" t="b">
        <v>0</v>
      </c>
      <c r="AC4" s="34" t="b">
        <v>0</v>
      </c>
      <c r="AD4" s="34" t="b">
        <v>0</v>
      </c>
      <c r="AE4" s="35" t="b">
        <v>0</v>
      </c>
      <c r="AF4" s="34" t="b">
        <v>0</v>
      </c>
      <c r="AG4" s="34" t="b">
        <v>0</v>
      </c>
      <c r="AH4" s="34" t="b">
        <v>0</v>
      </c>
      <c r="AI4" s="34" t="b">
        <v>0</v>
      </c>
      <c r="AJ4" s="34" t="b">
        <v>0</v>
      </c>
      <c r="AK4" s="35" t="b">
        <v>0</v>
      </c>
      <c r="AL4" s="34" t="b">
        <v>0</v>
      </c>
      <c r="AM4" s="34" t="b">
        <v>0</v>
      </c>
      <c r="AN4" s="34" t="b">
        <v>0</v>
      </c>
      <c r="AO4" s="34" t="b">
        <v>0</v>
      </c>
      <c r="AP4" s="29" t="b">
        <v>0</v>
      </c>
      <c r="AQ4" s="29" t="s">
        <v>17</v>
      </c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</row>
    <row r="5">
      <c r="A5" s="29" t="s">
        <v>17</v>
      </c>
      <c r="B5" s="29">
        <v>1.0</v>
      </c>
      <c r="C5" s="29" t="s">
        <v>31</v>
      </c>
      <c r="D5" s="29" t="s">
        <v>70</v>
      </c>
      <c r="E5" s="29" t="s">
        <v>71</v>
      </c>
      <c r="F5" s="29"/>
      <c r="G5" s="29" t="s">
        <v>17</v>
      </c>
      <c r="H5" s="29" t="s">
        <v>17</v>
      </c>
      <c r="I5" s="29" t="s">
        <v>17</v>
      </c>
      <c r="J5" s="29" t="s">
        <v>17</v>
      </c>
      <c r="K5" s="29" t="s">
        <v>67</v>
      </c>
      <c r="L5" s="29" t="s">
        <v>17</v>
      </c>
      <c r="M5" s="29" t="b">
        <v>1</v>
      </c>
      <c r="N5" s="34" t="b">
        <v>0</v>
      </c>
      <c r="O5" s="34" t="b">
        <v>0</v>
      </c>
      <c r="P5" s="34" t="b">
        <v>0</v>
      </c>
      <c r="Q5" s="34" t="b">
        <v>0</v>
      </c>
      <c r="R5" s="34" t="b">
        <v>0</v>
      </c>
      <c r="S5" s="34" t="b">
        <v>1</v>
      </c>
      <c r="T5" s="34" t="b">
        <v>0</v>
      </c>
      <c r="U5" s="34" t="b">
        <v>0</v>
      </c>
      <c r="V5" s="34" t="b">
        <v>0</v>
      </c>
      <c r="W5" s="35" t="b">
        <v>0</v>
      </c>
      <c r="X5" s="34" t="b">
        <v>0</v>
      </c>
      <c r="Y5" s="34" t="b">
        <v>0</v>
      </c>
      <c r="Z5" s="35" t="b">
        <v>0</v>
      </c>
      <c r="AA5" s="34" t="b">
        <v>0</v>
      </c>
      <c r="AB5" s="35" t="b">
        <v>0</v>
      </c>
      <c r="AC5" s="34" t="b">
        <v>0</v>
      </c>
      <c r="AD5" s="34" t="b">
        <v>0</v>
      </c>
      <c r="AE5" s="35" t="b">
        <v>0</v>
      </c>
      <c r="AF5" s="34" t="b">
        <v>0</v>
      </c>
      <c r="AG5" s="34" t="b">
        <v>0</v>
      </c>
      <c r="AH5" s="34" t="b">
        <v>0</v>
      </c>
      <c r="AI5" s="34" t="b">
        <v>0</v>
      </c>
      <c r="AJ5" s="34" t="b">
        <v>0</v>
      </c>
      <c r="AK5" s="32" t="b">
        <v>0</v>
      </c>
      <c r="AL5" s="31" t="b">
        <v>0</v>
      </c>
      <c r="AM5" s="31" t="b">
        <v>0</v>
      </c>
      <c r="AN5" s="31" t="b">
        <v>0</v>
      </c>
      <c r="AO5" s="31" t="b">
        <v>0</v>
      </c>
      <c r="AP5" s="30" t="b">
        <v>0</v>
      </c>
      <c r="AQ5" s="30" t="s">
        <v>17</v>
      </c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</row>
    <row r="6">
      <c r="A6" s="36" t="s">
        <v>17</v>
      </c>
      <c r="B6" s="37">
        <v>1.0</v>
      </c>
      <c r="C6" s="37" t="s">
        <v>72</v>
      </c>
      <c r="D6" s="37" t="s">
        <v>73</v>
      </c>
      <c r="E6" s="37" t="s">
        <v>74</v>
      </c>
      <c r="F6" s="37"/>
      <c r="G6" s="37" t="s">
        <v>17</v>
      </c>
      <c r="H6" s="37" t="s">
        <v>17</v>
      </c>
      <c r="I6" s="37">
        <v>40.0</v>
      </c>
      <c r="J6" s="37">
        <v>60.0</v>
      </c>
      <c r="K6" s="37"/>
      <c r="L6" s="37" t="s">
        <v>75</v>
      </c>
      <c r="M6" s="37" t="b">
        <v>0</v>
      </c>
      <c r="N6" s="38" t="b">
        <v>0</v>
      </c>
      <c r="O6" s="38" t="b">
        <v>1</v>
      </c>
      <c r="P6" s="38" t="b">
        <v>0</v>
      </c>
      <c r="Q6" s="38" t="b">
        <v>0</v>
      </c>
      <c r="R6" s="38" t="b">
        <v>0</v>
      </c>
      <c r="S6" s="38" t="b">
        <v>0</v>
      </c>
      <c r="T6" s="38" t="b">
        <v>0</v>
      </c>
      <c r="U6" s="38" t="b">
        <v>0</v>
      </c>
      <c r="V6" s="38" t="b">
        <v>0</v>
      </c>
      <c r="W6" s="39" t="b">
        <v>0</v>
      </c>
      <c r="X6" s="38" t="b">
        <v>0</v>
      </c>
      <c r="Y6" s="38" t="b">
        <v>1</v>
      </c>
      <c r="Z6" s="39" t="b">
        <v>0</v>
      </c>
      <c r="AA6" s="38" t="b">
        <v>0</v>
      </c>
      <c r="AB6" s="39" t="b">
        <v>0</v>
      </c>
      <c r="AC6" s="38" t="b">
        <v>0</v>
      </c>
      <c r="AD6" s="38" t="b">
        <v>0</v>
      </c>
      <c r="AE6" s="39" t="b">
        <v>0</v>
      </c>
      <c r="AF6" s="38" t="b">
        <v>0</v>
      </c>
      <c r="AG6" s="38" t="b">
        <v>0</v>
      </c>
      <c r="AH6" s="38" t="b">
        <v>0</v>
      </c>
      <c r="AI6" s="38" t="b">
        <v>0</v>
      </c>
      <c r="AJ6" s="38" t="b">
        <v>0</v>
      </c>
      <c r="AK6" s="35" t="b">
        <v>0</v>
      </c>
      <c r="AL6" s="34" t="b">
        <v>0</v>
      </c>
      <c r="AM6" s="34" t="b">
        <v>0</v>
      </c>
      <c r="AN6" s="34" t="b">
        <v>0</v>
      </c>
      <c r="AO6" s="34" t="b">
        <v>0</v>
      </c>
      <c r="AP6" s="29" t="b">
        <v>0</v>
      </c>
      <c r="AQ6" s="29" t="s">
        <v>17</v>
      </c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</row>
    <row r="7">
      <c r="A7" s="29" t="s">
        <v>17</v>
      </c>
      <c r="B7" s="29">
        <v>3.0</v>
      </c>
      <c r="C7" s="29" t="s">
        <v>72</v>
      </c>
      <c r="D7" s="28" t="s">
        <v>76</v>
      </c>
      <c r="E7" s="29" t="s">
        <v>77</v>
      </c>
      <c r="F7" s="28"/>
      <c r="G7" s="29" t="s">
        <v>17</v>
      </c>
      <c r="H7" s="29" t="s">
        <v>17</v>
      </c>
      <c r="I7" s="29">
        <v>80.0</v>
      </c>
      <c r="J7" s="29">
        <v>120.0</v>
      </c>
      <c r="K7" s="29" t="s">
        <v>17</v>
      </c>
      <c r="L7" s="29" t="s">
        <v>78</v>
      </c>
      <c r="M7" s="29" t="b">
        <v>0</v>
      </c>
      <c r="N7" s="34" t="b">
        <v>0</v>
      </c>
      <c r="O7" s="34" t="b">
        <v>1</v>
      </c>
      <c r="P7" s="34" t="b">
        <v>0</v>
      </c>
      <c r="Q7" s="34" t="b">
        <v>0</v>
      </c>
      <c r="R7" s="34" t="b">
        <v>0</v>
      </c>
      <c r="S7" s="34" t="b">
        <v>0</v>
      </c>
      <c r="T7" s="34" t="b">
        <v>0</v>
      </c>
      <c r="U7" s="34" t="b">
        <v>0</v>
      </c>
      <c r="V7" s="34" t="b">
        <v>0</v>
      </c>
      <c r="W7" s="35" t="b">
        <v>0</v>
      </c>
      <c r="X7" s="34" t="b">
        <v>0</v>
      </c>
      <c r="Y7" s="34" t="b">
        <v>1</v>
      </c>
      <c r="Z7" s="35" t="b">
        <v>0</v>
      </c>
      <c r="AA7" s="34" t="b">
        <v>0</v>
      </c>
      <c r="AB7" s="35" t="b">
        <v>0</v>
      </c>
      <c r="AC7" s="34" t="b">
        <v>0</v>
      </c>
      <c r="AD7" s="34" t="b">
        <v>0</v>
      </c>
      <c r="AE7" s="35" t="b">
        <v>0</v>
      </c>
      <c r="AF7" s="34" t="b">
        <v>0</v>
      </c>
      <c r="AG7" s="34" t="b">
        <v>0</v>
      </c>
      <c r="AH7" s="34" t="b">
        <v>0</v>
      </c>
      <c r="AI7" s="34" t="b">
        <v>0</v>
      </c>
      <c r="AJ7" s="34" t="b">
        <v>0</v>
      </c>
      <c r="AK7" s="35" t="b">
        <v>0</v>
      </c>
      <c r="AL7" s="34" t="b">
        <v>0</v>
      </c>
      <c r="AM7" s="34" t="b">
        <v>0</v>
      </c>
      <c r="AN7" s="34" t="b">
        <v>0</v>
      </c>
      <c r="AO7" s="34" t="b">
        <v>0</v>
      </c>
      <c r="AP7" s="29" t="b">
        <v>0</v>
      </c>
      <c r="AQ7" s="29" t="s">
        <v>17</v>
      </c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</row>
    <row r="8">
      <c r="A8" s="29" t="s">
        <v>17</v>
      </c>
      <c r="B8" s="29">
        <v>2.0</v>
      </c>
      <c r="C8" s="29" t="s">
        <v>79</v>
      </c>
      <c r="D8" s="29" t="s">
        <v>80</v>
      </c>
      <c r="E8" s="29" t="s">
        <v>81</v>
      </c>
      <c r="F8" s="29"/>
      <c r="G8" s="29" t="s">
        <v>17</v>
      </c>
      <c r="H8" s="29" t="s">
        <v>17</v>
      </c>
      <c r="I8" s="29" t="s">
        <v>17</v>
      </c>
      <c r="J8" s="29" t="s">
        <v>17</v>
      </c>
      <c r="K8" s="29" t="s">
        <v>82</v>
      </c>
      <c r="L8" s="29" t="s">
        <v>83</v>
      </c>
      <c r="M8" s="29" t="b">
        <v>0</v>
      </c>
      <c r="N8" s="34" t="b">
        <v>0</v>
      </c>
      <c r="O8" s="34" t="b">
        <v>1</v>
      </c>
      <c r="P8" s="34" t="b">
        <v>0</v>
      </c>
      <c r="Q8" s="34" t="b">
        <v>0</v>
      </c>
      <c r="R8" s="34" t="b">
        <v>0</v>
      </c>
      <c r="S8" s="34" t="b">
        <v>0</v>
      </c>
      <c r="T8" s="34" t="b">
        <v>0</v>
      </c>
      <c r="U8" s="34" t="b">
        <v>0</v>
      </c>
      <c r="V8" s="34" t="b">
        <v>0</v>
      </c>
      <c r="W8" s="35" t="b">
        <v>1</v>
      </c>
      <c r="X8" s="34" t="b">
        <v>0</v>
      </c>
      <c r="Y8" s="34" t="b">
        <v>0</v>
      </c>
      <c r="Z8" s="35" t="b">
        <v>0</v>
      </c>
      <c r="AA8" s="34" t="b">
        <v>0</v>
      </c>
      <c r="AB8" s="35" t="b">
        <v>0</v>
      </c>
      <c r="AC8" s="34" t="b">
        <v>0</v>
      </c>
      <c r="AD8" s="34" t="b">
        <v>0</v>
      </c>
      <c r="AE8" s="35" t="b">
        <v>0</v>
      </c>
      <c r="AF8" s="34" t="b">
        <v>0</v>
      </c>
      <c r="AG8" s="34" t="b">
        <v>0</v>
      </c>
      <c r="AH8" s="34" t="b">
        <v>0</v>
      </c>
      <c r="AI8" s="34" t="b">
        <v>0</v>
      </c>
      <c r="AJ8" s="34" t="b">
        <v>0</v>
      </c>
      <c r="AK8" s="35" t="b">
        <v>0</v>
      </c>
      <c r="AL8" s="34" t="b">
        <v>0</v>
      </c>
      <c r="AM8" s="34" t="b">
        <v>0</v>
      </c>
      <c r="AN8" s="34" t="b">
        <v>0</v>
      </c>
      <c r="AO8" s="34" t="b">
        <v>0</v>
      </c>
      <c r="AP8" s="29" t="b">
        <v>0</v>
      </c>
      <c r="AQ8" s="29" t="s">
        <v>17</v>
      </c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</row>
    <row r="9">
      <c r="A9" s="29" t="s">
        <v>17</v>
      </c>
      <c r="B9" s="29">
        <v>4.0</v>
      </c>
      <c r="C9" s="29" t="s">
        <v>84</v>
      </c>
      <c r="D9" s="29" t="s">
        <v>85</v>
      </c>
      <c r="E9" s="29" t="s">
        <v>86</v>
      </c>
      <c r="F9" s="29"/>
      <c r="G9" s="29" t="s">
        <v>17</v>
      </c>
      <c r="H9" s="29" t="s">
        <v>17</v>
      </c>
      <c r="I9" s="29" t="s">
        <v>17</v>
      </c>
      <c r="J9" s="29" t="s">
        <v>17</v>
      </c>
      <c r="K9" s="29" t="s">
        <v>87</v>
      </c>
      <c r="L9" s="29" t="s">
        <v>88</v>
      </c>
      <c r="M9" s="29" t="b">
        <v>0</v>
      </c>
      <c r="N9" s="34" t="b">
        <v>0</v>
      </c>
      <c r="O9" s="34" t="b">
        <v>0</v>
      </c>
      <c r="P9" s="34" t="b">
        <v>0</v>
      </c>
      <c r="Q9" s="34" t="b">
        <v>0</v>
      </c>
      <c r="R9" s="34" t="b">
        <v>1</v>
      </c>
      <c r="S9" s="34" t="b">
        <v>0</v>
      </c>
      <c r="T9" s="34" t="b">
        <v>0</v>
      </c>
      <c r="U9" s="34" t="b">
        <v>0</v>
      </c>
      <c r="V9" s="34" t="b">
        <v>0</v>
      </c>
      <c r="W9" s="35" t="b">
        <v>1</v>
      </c>
      <c r="X9" s="34" t="b">
        <v>0</v>
      </c>
      <c r="Y9" s="34" t="b">
        <v>0</v>
      </c>
      <c r="Z9" s="35" t="b">
        <v>0</v>
      </c>
      <c r="AA9" s="34" t="b">
        <v>0</v>
      </c>
      <c r="AB9" s="35" t="b">
        <v>0</v>
      </c>
      <c r="AC9" s="34" t="b">
        <v>0</v>
      </c>
      <c r="AD9" s="34" t="b">
        <v>0</v>
      </c>
      <c r="AE9" s="35" t="b">
        <v>0</v>
      </c>
      <c r="AF9" s="34" t="b">
        <v>0</v>
      </c>
      <c r="AG9" s="34" t="b">
        <v>0</v>
      </c>
      <c r="AH9" s="34" t="b">
        <v>0</v>
      </c>
      <c r="AI9" s="34" t="b">
        <v>0</v>
      </c>
      <c r="AJ9" s="34" t="b">
        <v>0</v>
      </c>
      <c r="AK9" s="32" t="b">
        <v>0</v>
      </c>
      <c r="AL9" s="31" t="b">
        <v>0</v>
      </c>
      <c r="AM9" s="31" t="b">
        <v>0</v>
      </c>
      <c r="AN9" s="31" t="b">
        <v>0</v>
      </c>
      <c r="AO9" s="31" t="b">
        <v>0</v>
      </c>
      <c r="AP9" s="30" t="b">
        <v>0</v>
      </c>
      <c r="AQ9" s="30" t="s">
        <v>17</v>
      </c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</row>
    <row r="10">
      <c r="A10" s="37" t="s">
        <v>89</v>
      </c>
      <c r="B10" s="37">
        <v>1.0</v>
      </c>
      <c r="C10" s="37" t="s">
        <v>90</v>
      </c>
      <c r="D10" s="37" t="s">
        <v>91</v>
      </c>
      <c r="E10" s="37" t="s">
        <v>92</v>
      </c>
      <c r="F10" s="37" t="s">
        <v>93</v>
      </c>
      <c r="G10" s="37" t="s">
        <v>17</v>
      </c>
      <c r="H10" s="37" t="s">
        <v>17</v>
      </c>
      <c r="I10" s="37" t="s">
        <v>17</v>
      </c>
      <c r="J10" s="37" t="s">
        <v>17</v>
      </c>
      <c r="K10" s="37" t="s">
        <v>17</v>
      </c>
      <c r="L10" s="37" t="s">
        <v>94</v>
      </c>
      <c r="M10" s="37" t="b">
        <v>0</v>
      </c>
      <c r="N10" s="38" t="b">
        <v>0</v>
      </c>
      <c r="O10" s="38" t="b">
        <v>0</v>
      </c>
      <c r="P10" s="38" t="b">
        <v>0</v>
      </c>
      <c r="Q10" s="38" t="b">
        <v>0</v>
      </c>
      <c r="R10" s="38" t="b">
        <v>0</v>
      </c>
      <c r="S10" s="38" t="b">
        <v>0</v>
      </c>
      <c r="T10" s="38" t="b">
        <v>0</v>
      </c>
      <c r="U10" s="38" t="b">
        <v>0</v>
      </c>
      <c r="V10" s="38" t="b">
        <v>1</v>
      </c>
      <c r="W10" s="39" t="b">
        <v>0</v>
      </c>
      <c r="X10" s="38" t="b">
        <v>1</v>
      </c>
      <c r="Y10" s="38" t="b">
        <v>0</v>
      </c>
      <c r="Z10" s="39" t="b">
        <v>0</v>
      </c>
      <c r="AA10" s="38" t="b">
        <v>0</v>
      </c>
      <c r="AB10" s="39" t="b">
        <v>0</v>
      </c>
      <c r="AC10" s="38" t="b">
        <v>0</v>
      </c>
      <c r="AD10" s="38" t="b">
        <v>0</v>
      </c>
      <c r="AE10" s="39" t="b">
        <v>0</v>
      </c>
      <c r="AF10" s="38" t="b">
        <v>0</v>
      </c>
      <c r="AG10" s="38" t="b">
        <v>0</v>
      </c>
      <c r="AH10" s="38" t="b">
        <v>0</v>
      </c>
      <c r="AI10" s="38" t="b">
        <v>0</v>
      </c>
      <c r="AJ10" s="38" t="b">
        <v>0</v>
      </c>
      <c r="AK10" s="35" t="b">
        <v>0</v>
      </c>
      <c r="AL10" s="34" t="b">
        <v>0</v>
      </c>
      <c r="AM10" s="34" t="b">
        <v>0</v>
      </c>
      <c r="AN10" s="34" t="b">
        <v>0</v>
      </c>
      <c r="AO10" s="34" t="b">
        <v>0</v>
      </c>
      <c r="AP10" s="29" t="b">
        <v>0</v>
      </c>
      <c r="AQ10" s="29" t="s">
        <v>17</v>
      </c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</row>
    <row r="11">
      <c r="A11" s="29" t="s">
        <v>89</v>
      </c>
      <c r="B11" s="29">
        <v>2.0</v>
      </c>
      <c r="C11" s="29" t="s">
        <v>95</v>
      </c>
      <c r="D11" s="29" t="s">
        <v>96</v>
      </c>
      <c r="E11" s="29" t="s">
        <v>97</v>
      </c>
      <c r="F11" s="29"/>
      <c r="G11" s="29" t="s">
        <v>17</v>
      </c>
      <c r="H11" s="29" t="s">
        <v>17</v>
      </c>
      <c r="I11" s="29" t="s">
        <v>17</v>
      </c>
      <c r="J11" s="29" t="s">
        <v>17</v>
      </c>
      <c r="K11" s="29" t="s">
        <v>98</v>
      </c>
      <c r="L11" s="29" t="s">
        <v>99</v>
      </c>
      <c r="M11" s="29" t="b">
        <v>0</v>
      </c>
      <c r="N11" s="34" t="b">
        <v>1</v>
      </c>
      <c r="O11" s="34" t="b">
        <v>0</v>
      </c>
      <c r="P11" s="34" t="b">
        <v>0</v>
      </c>
      <c r="Q11" s="34" t="b">
        <v>0</v>
      </c>
      <c r="R11" s="34" t="b">
        <v>0</v>
      </c>
      <c r="S11" s="34" t="b">
        <v>0</v>
      </c>
      <c r="T11" s="34" t="b">
        <v>0</v>
      </c>
      <c r="U11" s="34" t="b">
        <v>0</v>
      </c>
      <c r="V11" s="34" t="b">
        <v>0</v>
      </c>
      <c r="W11" s="35" t="b">
        <v>1</v>
      </c>
      <c r="X11" s="34" t="b">
        <v>0</v>
      </c>
      <c r="Y11" s="34" t="b">
        <v>0</v>
      </c>
      <c r="Z11" s="35" t="b">
        <v>0</v>
      </c>
      <c r="AA11" s="34" t="b">
        <v>0</v>
      </c>
      <c r="AB11" s="35" t="b">
        <v>0</v>
      </c>
      <c r="AC11" s="34" t="b">
        <v>0</v>
      </c>
      <c r="AD11" s="34" t="b">
        <v>0</v>
      </c>
      <c r="AE11" s="35" t="b">
        <v>0</v>
      </c>
      <c r="AF11" s="34" t="b">
        <v>0</v>
      </c>
      <c r="AG11" s="34" t="b">
        <v>0</v>
      </c>
      <c r="AH11" s="34" t="b">
        <v>0</v>
      </c>
      <c r="AI11" s="34" t="b">
        <v>0</v>
      </c>
      <c r="AJ11" s="34" t="b">
        <v>0</v>
      </c>
      <c r="AK11" s="35" t="b">
        <v>0</v>
      </c>
      <c r="AL11" s="34" t="b">
        <v>0</v>
      </c>
      <c r="AM11" s="34" t="b">
        <v>0</v>
      </c>
      <c r="AN11" s="34" t="b">
        <v>0</v>
      </c>
      <c r="AO11" s="34" t="b">
        <v>0</v>
      </c>
      <c r="AP11" s="29" t="b">
        <v>0</v>
      </c>
      <c r="AQ11" s="29" t="s">
        <v>17</v>
      </c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</row>
    <row r="12">
      <c r="A12" s="29" t="s">
        <v>89</v>
      </c>
      <c r="B12" s="29">
        <v>3.0</v>
      </c>
      <c r="C12" s="29" t="s">
        <v>100</v>
      </c>
      <c r="D12" s="29" t="s">
        <v>101</v>
      </c>
      <c r="E12" s="29" t="s">
        <v>102</v>
      </c>
      <c r="F12" s="29"/>
      <c r="G12" s="29" t="s">
        <v>103</v>
      </c>
      <c r="H12" s="29" t="s">
        <v>104</v>
      </c>
      <c r="I12" s="29" t="s">
        <v>17</v>
      </c>
      <c r="J12" s="29" t="s">
        <v>17</v>
      </c>
      <c r="K12" s="29" t="s">
        <v>17</v>
      </c>
      <c r="L12" s="29" t="s">
        <v>78</v>
      </c>
      <c r="M12" s="29" t="b">
        <v>0</v>
      </c>
      <c r="N12" s="34" t="b">
        <v>0</v>
      </c>
      <c r="O12" s="34" t="b">
        <v>0</v>
      </c>
      <c r="P12" s="34" t="b">
        <v>0</v>
      </c>
      <c r="Q12" s="34" t="b">
        <v>0</v>
      </c>
      <c r="R12" s="34" t="b">
        <v>0</v>
      </c>
      <c r="S12" s="34" t="b">
        <v>1</v>
      </c>
      <c r="T12" s="34" t="b">
        <v>0</v>
      </c>
      <c r="U12" s="34" t="b">
        <v>0</v>
      </c>
      <c r="V12" s="34" t="b">
        <v>0</v>
      </c>
      <c r="W12" s="35" t="b">
        <v>0</v>
      </c>
      <c r="X12" s="34" t="b">
        <v>1</v>
      </c>
      <c r="Y12" s="34" t="b">
        <v>0</v>
      </c>
      <c r="Z12" s="35" t="b">
        <v>1</v>
      </c>
      <c r="AA12" s="34" t="b">
        <v>0</v>
      </c>
      <c r="AB12" s="35" t="b">
        <v>0</v>
      </c>
      <c r="AC12" s="34" t="b">
        <v>0</v>
      </c>
      <c r="AD12" s="34" t="b">
        <v>1</v>
      </c>
      <c r="AE12" s="35" t="b">
        <v>0</v>
      </c>
      <c r="AF12" s="34" t="b">
        <v>0</v>
      </c>
      <c r="AG12" s="34" t="b">
        <v>0</v>
      </c>
      <c r="AH12" s="34" t="b">
        <v>0</v>
      </c>
      <c r="AI12" s="34" t="b">
        <v>0</v>
      </c>
      <c r="AJ12" s="34" t="b">
        <v>0</v>
      </c>
      <c r="AK12" s="35" t="b">
        <v>1</v>
      </c>
      <c r="AL12" s="34" t="b">
        <v>0</v>
      </c>
      <c r="AM12" s="34" t="b">
        <v>0</v>
      </c>
      <c r="AN12" s="34" t="b">
        <v>0</v>
      </c>
      <c r="AO12" s="34" t="b">
        <v>0</v>
      </c>
      <c r="AP12" s="29" t="b">
        <v>0</v>
      </c>
      <c r="AQ12" s="29" t="s">
        <v>17</v>
      </c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</row>
    <row r="13">
      <c r="A13" s="41" t="s">
        <v>89</v>
      </c>
      <c r="B13" s="41">
        <v>4.0</v>
      </c>
      <c r="C13" s="29" t="s">
        <v>79</v>
      </c>
      <c r="D13" s="29" t="s">
        <v>105</v>
      </c>
      <c r="E13" s="29" t="s">
        <v>106</v>
      </c>
      <c r="F13" s="29"/>
      <c r="G13" s="29" t="s">
        <v>17</v>
      </c>
      <c r="H13" s="29" t="s">
        <v>17</v>
      </c>
      <c r="I13" s="29" t="s">
        <v>17</v>
      </c>
      <c r="J13" s="29" t="s">
        <v>17</v>
      </c>
      <c r="K13" s="29" t="s">
        <v>17</v>
      </c>
      <c r="L13" s="29" t="s">
        <v>107</v>
      </c>
      <c r="M13" s="29" t="b">
        <v>0</v>
      </c>
      <c r="N13" s="34" t="b">
        <v>0</v>
      </c>
      <c r="O13" s="34" t="b">
        <v>1</v>
      </c>
      <c r="P13" s="34" t="b">
        <v>0</v>
      </c>
      <c r="Q13" s="34" t="b">
        <v>0</v>
      </c>
      <c r="R13" s="34" t="b">
        <v>0</v>
      </c>
      <c r="S13" s="34" t="b">
        <v>0</v>
      </c>
      <c r="T13" s="34" t="b">
        <v>0</v>
      </c>
      <c r="U13" s="34" t="b">
        <v>0</v>
      </c>
      <c r="V13" s="34" t="b">
        <v>0</v>
      </c>
      <c r="W13" s="35" t="b">
        <v>1</v>
      </c>
      <c r="X13" s="34" t="b">
        <v>0</v>
      </c>
      <c r="Y13" s="34" t="b">
        <v>0</v>
      </c>
      <c r="Z13" s="35" t="b">
        <v>0</v>
      </c>
      <c r="AA13" s="34" t="b">
        <v>0</v>
      </c>
      <c r="AB13" s="35" t="b">
        <v>0</v>
      </c>
      <c r="AC13" s="34" t="b">
        <v>0</v>
      </c>
      <c r="AD13" s="34" t="b">
        <v>0</v>
      </c>
      <c r="AE13" s="35" t="b">
        <v>0</v>
      </c>
      <c r="AF13" s="34" t="b">
        <v>0</v>
      </c>
      <c r="AG13" s="34" t="b">
        <v>0</v>
      </c>
      <c r="AH13" s="34" t="b">
        <v>0</v>
      </c>
      <c r="AI13" s="34" t="b">
        <v>0</v>
      </c>
      <c r="AJ13" s="34" t="b">
        <v>0</v>
      </c>
      <c r="AK13" s="35" t="b">
        <v>0</v>
      </c>
      <c r="AL13" s="34" t="b">
        <v>0</v>
      </c>
      <c r="AM13" s="34" t="b">
        <v>0</v>
      </c>
      <c r="AN13" s="34" t="b">
        <v>0</v>
      </c>
      <c r="AO13" s="34" t="b">
        <v>0</v>
      </c>
      <c r="AP13" s="29" t="b">
        <v>0</v>
      </c>
      <c r="AQ13" s="42" t="s">
        <v>17</v>
      </c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</row>
    <row r="14">
      <c r="A14" s="43" t="s">
        <v>89</v>
      </c>
      <c r="B14" s="43">
        <v>5.0</v>
      </c>
      <c r="C14" s="30" t="s">
        <v>108</v>
      </c>
      <c r="D14" s="43" t="s">
        <v>109</v>
      </c>
      <c r="E14" s="30" t="s">
        <v>110</v>
      </c>
      <c r="F14" s="43"/>
      <c r="G14" s="30" t="s">
        <v>17</v>
      </c>
      <c r="H14" s="30" t="s">
        <v>17</v>
      </c>
      <c r="I14" s="30" t="s">
        <v>17</v>
      </c>
      <c r="J14" s="30" t="s">
        <v>17</v>
      </c>
      <c r="K14" s="30" t="s">
        <v>111</v>
      </c>
      <c r="L14" s="30" t="s">
        <v>112</v>
      </c>
      <c r="M14" s="30" t="b">
        <v>0</v>
      </c>
      <c r="N14" s="31" t="b">
        <v>0</v>
      </c>
      <c r="O14" s="31" t="b">
        <v>0</v>
      </c>
      <c r="P14" s="31" t="b">
        <v>0</v>
      </c>
      <c r="Q14" s="31" t="b">
        <v>0</v>
      </c>
      <c r="R14" s="31" t="b">
        <v>1</v>
      </c>
      <c r="S14" s="31" t="b">
        <v>0</v>
      </c>
      <c r="T14" s="31" t="b">
        <v>0</v>
      </c>
      <c r="U14" s="31" t="b">
        <v>0</v>
      </c>
      <c r="V14" s="31" t="b">
        <v>1</v>
      </c>
      <c r="W14" s="32" t="b">
        <v>1</v>
      </c>
      <c r="X14" s="31" t="b">
        <v>0</v>
      </c>
      <c r="Y14" s="31" t="b">
        <v>0</v>
      </c>
      <c r="Z14" s="32" t="b">
        <v>0</v>
      </c>
      <c r="AA14" s="31" t="b">
        <v>0</v>
      </c>
      <c r="AB14" s="32" t="b">
        <v>0</v>
      </c>
      <c r="AC14" s="31" t="b">
        <v>0</v>
      </c>
      <c r="AD14" s="31" t="b">
        <v>0</v>
      </c>
      <c r="AE14" s="32" t="b">
        <v>0</v>
      </c>
      <c r="AF14" s="31" t="b">
        <v>0</v>
      </c>
      <c r="AG14" s="31" t="b">
        <v>0</v>
      </c>
      <c r="AH14" s="31" t="b">
        <v>0</v>
      </c>
      <c r="AI14" s="31" t="b">
        <v>1</v>
      </c>
      <c r="AJ14" s="31" t="b">
        <v>0</v>
      </c>
      <c r="AK14" s="32" t="b">
        <v>0</v>
      </c>
      <c r="AL14" s="31" t="b">
        <v>0</v>
      </c>
      <c r="AM14" s="31" t="b">
        <v>0</v>
      </c>
      <c r="AN14" s="31" t="b">
        <v>0</v>
      </c>
      <c r="AO14" s="31" t="b">
        <v>0</v>
      </c>
      <c r="AP14" s="30" t="b">
        <v>0</v>
      </c>
      <c r="AQ14" s="30" t="s">
        <v>17</v>
      </c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>
      <c r="A15" s="29" t="s">
        <v>113</v>
      </c>
      <c r="B15" s="29">
        <v>3.0</v>
      </c>
      <c r="C15" s="29" t="s">
        <v>114</v>
      </c>
      <c r="D15" s="29" t="s">
        <v>115</v>
      </c>
      <c r="E15" s="29" t="s">
        <v>116</v>
      </c>
      <c r="F15" s="29"/>
      <c r="G15" s="29" t="s">
        <v>117</v>
      </c>
      <c r="H15" s="29" t="s">
        <v>118</v>
      </c>
      <c r="I15" s="29" t="s">
        <v>17</v>
      </c>
      <c r="J15" s="29" t="s">
        <v>17</v>
      </c>
      <c r="K15" s="29" t="s">
        <v>17</v>
      </c>
      <c r="L15" s="29" t="s">
        <v>119</v>
      </c>
      <c r="M15" s="29" t="b">
        <v>0</v>
      </c>
      <c r="N15" s="34" t="b">
        <v>0</v>
      </c>
      <c r="O15" s="34" t="b">
        <v>0</v>
      </c>
      <c r="P15" s="34" t="b">
        <v>0</v>
      </c>
      <c r="Q15" s="34" t="b">
        <v>0</v>
      </c>
      <c r="R15" s="34" t="b">
        <v>0</v>
      </c>
      <c r="S15" s="34" t="b">
        <v>1</v>
      </c>
      <c r="T15" s="34" t="b">
        <v>0</v>
      </c>
      <c r="U15" s="34" t="b">
        <v>0</v>
      </c>
      <c r="V15" s="34" t="b">
        <v>0</v>
      </c>
      <c r="W15" s="35" t="b">
        <v>0</v>
      </c>
      <c r="X15" s="34" t="b">
        <v>0</v>
      </c>
      <c r="Y15" s="34" t="b">
        <v>0</v>
      </c>
      <c r="Z15" s="35" t="b">
        <v>1</v>
      </c>
      <c r="AA15" s="34" t="b">
        <v>0</v>
      </c>
      <c r="AB15" s="35" t="b">
        <v>1</v>
      </c>
      <c r="AC15" s="34" t="b">
        <v>0</v>
      </c>
      <c r="AD15" s="34" t="b">
        <v>0</v>
      </c>
      <c r="AE15" s="35" t="b">
        <v>0</v>
      </c>
      <c r="AF15" s="34" t="b">
        <v>0</v>
      </c>
      <c r="AG15" s="34" t="b">
        <v>0</v>
      </c>
      <c r="AH15" s="34" t="b">
        <v>0</v>
      </c>
      <c r="AI15" s="34" t="b">
        <v>0</v>
      </c>
      <c r="AJ15" s="34" t="b">
        <v>0</v>
      </c>
      <c r="AK15" s="35" t="b">
        <v>0</v>
      </c>
      <c r="AL15" s="34" t="b">
        <v>0</v>
      </c>
      <c r="AM15" s="34" t="b">
        <v>0</v>
      </c>
      <c r="AN15" s="34" t="b">
        <v>0</v>
      </c>
      <c r="AO15" s="34" t="b">
        <v>0</v>
      </c>
      <c r="AP15" s="29" t="b">
        <v>0</v>
      </c>
      <c r="AQ15" s="29" t="s">
        <v>17</v>
      </c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</row>
    <row r="16">
      <c r="A16" s="30" t="s">
        <v>113</v>
      </c>
      <c r="B16" s="30">
        <v>5.0</v>
      </c>
      <c r="C16" s="30" t="s">
        <v>120</v>
      </c>
      <c r="D16" s="30" t="s">
        <v>121</v>
      </c>
      <c r="E16" s="30" t="s">
        <v>122</v>
      </c>
      <c r="F16" s="30"/>
      <c r="G16" s="30" t="s">
        <v>117</v>
      </c>
      <c r="H16" s="30" t="s">
        <v>118</v>
      </c>
      <c r="I16" s="30" t="s">
        <v>123</v>
      </c>
      <c r="J16" s="30" t="s">
        <v>124</v>
      </c>
      <c r="K16" s="30" t="s">
        <v>17</v>
      </c>
      <c r="L16" s="30" t="s">
        <v>125</v>
      </c>
      <c r="M16" s="30" t="b">
        <v>0</v>
      </c>
      <c r="N16" s="31" t="b">
        <v>0</v>
      </c>
      <c r="O16" s="31" t="b">
        <v>0</v>
      </c>
      <c r="P16" s="31" t="b">
        <v>0</v>
      </c>
      <c r="Q16" s="31" t="b">
        <v>0</v>
      </c>
      <c r="R16" s="31" t="b">
        <v>0</v>
      </c>
      <c r="S16" s="31" t="b">
        <v>1</v>
      </c>
      <c r="T16" s="31" t="b">
        <v>0</v>
      </c>
      <c r="U16" s="31" t="b">
        <v>0</v>
      </c>
      <c r="V16" s="31" t="b">
        <v>0</v>
      </c>
      <c r="W16" s="32" t="b">
        <v>0</v>
      </c>
      <c r="X16" s="31" t="b">
        <v>0</v>
      </c>
      <c r="Y16" s="31" t="b">
        <v>0</v>
      </c>
      <c r="Z16" s="32" t="b">
        <v>1</v>
      </c>
      <c r="AA16" s="31" t="b">
        <v>0</v>
      </c>
      <c r="AB16" s="32" t="b">
        <v>1</v>
      </c>
      <c r="AC16" s="31" t="b">
        <v>0</v>
      </c>
      <c r="AD16" s="31" t="b">
        <v>0</v>
      </c>
      <c r="AE16" s="32" t="b">
        <v>0</v>
      </c>
      <c r="AF16" s="31" t="b">
        <v>0</v>
      </c>
      <c r="AG16" s="31" t="b">
        <v>0</v>
      </c>
      <c r="AH16" s="31" t="b">
        <v>0</v>
      </c>
      <c r="AI16" s="31" t="b">
        <v>1</v>
      </c>
      <c r="AJ16" s="31" t="b">
        <v>0</v>
      </c>
      <c r="AK16" s="32" t="b">
        <v>0</v>
      </c>
      <c r="AL16" s="31" t="b">
        <v>0</v>
      </c>
      <c r="AM16" s="31" t="b">
        <v>0</v>
      </c>
      <c r="AN16" s="31" t="b">
        <v>0</v>
      </c>
      <c r="AO16" s="31" t="b">
        <v>0</v>
      </c>
      <c r="AP16" s="30" t="b">
        <v>0</v>
      </c>
      <c r="AQ16" s="30" t="s">
        <v>17</v>
      </c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</row>
    <row r="18">
      <c r="G18" s="44"/>
      <c r="H18" s="44"/>
      <c r="I18" s="44"/>
      <c r="J18" s="33"/>
      <c r="K18" s="33"/>
      <c r="L18" s="33"/>
    </row>
    <row r="19">
      <c r="G19" s="44"/>
      <c r="H19" s="44"/>
      <c r="I19" s="44"/>
      <c r="J19" s="33"/>
      <c r="K19" s="33"/>
      <c r="L19" s="33"/>
    </row>
    <row r="20">
      <c r="G20" s="44"/>
      <c r="H20" s="44"/>
      <c r="I20" s="44"/>
      <c r="J20" s="33"/>
      <c r="K20" s="33"/>
      <c r="L20" s="33"/>
    </row>
    <row r="21">
      <c r="G21" s="44"/>
      <c r="H21" s="44"/>
      <c r="I21" s="44"/>
      <c r="J21" s="33"/>
      <c r="K21" s="33"/>
      <c r="L21" s="33"/>
    </row>
    <row r="22">
      <c r="G22" s="44"/>
      <c r="H22" s="44"/>
      <c r="I22" s="44"/>
      <c r="J22" s="33"/>
      <c r="K22" s="33"/>
      <c r="L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8">
        <f> 24</f>
        <v>24</v>
      </c>
      <c r="C2" s="8">
        <f> 10</f>
        <v>10</v>
      </c>
      <c r="D2" s="8">
        <f t="shared" ref="D2:E2" si="1"> L2</f>
        <v>13</v>
      </c>
      <c r="E2" s="8">
        <f t="shared" si="1"/>
        <v>11</v>
      </c>
      <c r="F2" s="11">
        <f t="shared" ref="F2:F51" si="4"> 5%+($N2-5)/200</f>
        <v>0.055</v>
      </c>
      <c r="G2" s="12">
        <f t="shared" ref="G2:G51" si="5"> 90% + (O2-5)/1000</f>
        <v>0.906</v>
      </c>
      <c r="H2" s="13">
        <f t="shared" ref="H2:I2" si="2"> 5% + (O2-5)/1000</f>
        <v>0.056</v>
      </c>
      <c r="I2" s="13">
        <f t="shared" si="2"/>
        <v>0.054</v>
      </c>
      <c r="J2" s="11">
        <f t="shared" ref="J2:J51" si="7"> 0% + L2/100</f>
        <v>0.13</v>
      </c>
      <c r="K2" s="14">
        <f t="shared" ref="K2:K51" si="8"> 0% + N2/100</f>
        <v>0.06</v>
      </c>
      <c r="L2" s="10">
        <v>13.0</v>
      </c>
      <c r="M2" s="10">
        <v>11.0</v>
      </c>
      <c r="N2" s="10">
        <v>6.0</v>
      </c>
      <c r="O2" s="10">
        <v>11.0</v>
      </c>
      <c r="P2" s="15">
        <v>9.0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51" si="9"> if(MOD($A3,10) = 0, B2+7, B2+6)</f>
        <v>30</v>
      </c>
      <c r="C3" s="17">
        <f> if(MOD($A3,4) = 0, C2+4, C2+3)</f>
        <v>13</v>
      </c>
      <c r="D3" s="8">
        <f t="shared" ref="D3:E3" si="3"> L3</f>
        <v>14</v>
      </c>
      <c r="E3" s="8">
        <f t="shared" si="3"/>
        <v>12</v>
      </c>
      <c r="F3" s="11">
        <f t="shared" si="4"/>
        <v>0.06</v>
      </c>
      <c r="G3" s="12">
        <f t="shared" si="5"/>
        <v>0.907</v>
      </c>
      <c r="H3" s="13">
        <f t="shared" ref="H3:I3" si="6"> 5% + (O3-5)/1000</f>
        <v>0.057</v>
      </c>
      <c r="I3" s="13">
        <f t="shared" si="6"/>
        <v>0.055</v>
      </c>
      <c r="J3" s="11">
        <f t="shared" si="7"/>
        <v>0.14</v>
      </c>
      <c r="K3" s="14">
        <f t="shared" si="8"/>
        <v>0.07</v>
      </c>
      <c r="L3" s="10">
        <f t="shared" ref="L3:L51" si="12">if(MOD(A3,2) = 0, L2 + 1, if(MOD(A3,6) = 1,L2 + 1,L2 + 2))</f>
        <v>14</v>
      </c>
      <c r="M3" s="8">
        <f t="shared" ref="M3:M51" si="13"> M2 + 1</f>
        <v>12</v>
      </c>
      <c r="N3" s="10">
        <f t="shared" ref="N3:N51" si="14">if(MOD(A3,2) = 0,N2 + 1,N2)</f>
        <v>7</v>
      </c>
      <c r="O3" s="10">
        <f t="shared" ref="O3:O51" si="15">if(MOD($A3,6) = 1, O2 + 2, O2 + 1)</f>
        <v>12</v>
      </c>
      <c r="P3" s="15">
        <f t="shared" ref="P3:P51" si="16"> P2 + 1</f>
        <v>10</v>
      </c>
      <c r="Q3" s="18">
        <f t="shared" ref="Q3:Q51" si="17"> (L3 - L2) + (M3 - M2) + (N3 - N2) + (O3 - O2) + (P3 - P2)</f>
        <v>5</v>
      </c>
      <c r="R3" s="8"/>
      <c r="S3" s="8"/>
      <c r="T3" s="8"/>
      <c r="U3" s="8"/>
      <c r="V3" s="8"/>
      <c r="W3" s="8"/>
    </row>
    <row r="4" ht="16.5" customHeight="1">
      <c r="A4" s="9">
        <v>3.0</v>
      </c>
      <c r="B4" s="17">
        <f t="shared" si="9"/>
        <v>36</v>
      </c>
      <c r="C4" s="17">
        <f t="shared" ref="C4:C51" si="18"> if(MOD(A4,4) = 0, C3+4, C3+3)</f>
        <v>16</v>
      </c>
      <c r="D4" s="8">
        <f t="shared" ref="D4:E4" si="10"> L4</f>
        <v>16</v>
      </c>
      <c r="E4" s="8">
        <f t="shared" si="10"/>
        <v>13</v>
      </c>
      <c r="F4" s="11">
        <f t="shared" si="4"/>
        <v>0.06</v>
      </c>
      <c r="G4" s="12">
        <f t="shared" si="5"/>
        <v>0.908</v>
      </c>
      <c r="H4" s="13">
        <f t="shared" ref="H4:I4" si="11"> 5% + (O4-5)/1000</f>
        <v>0.058</v>
      </c>
      <c r="I4" s="13">
        <f t="shared" si="11"/>
        <v>0.056</v>
      </c>
      <c r="J4" s="11">
        <f t="shared" si="7"/>
        <v>0.16</v>
      </c>
      <c r="K4" s="14">
        <f t="shared" si="8"/>
        <v>0.07</v>
      </c>
      <c r="L4" s="10">
        <f t="shared" si="12"/>
        <v>16</v>
      </c>
      <c r="M4" s="8">
        <f t="shared" si="13"/>
        <v>13</v>
      </c>
      <c r="N4" s="10">
        <f t="shared" si="14"/>
        <v>7</v>
      </c>
      <c r="O4" s="10">
        <f t="shared" si="15"/>
        <v>13</v>
      </c>
      <c r="P4" s="15">
        <f t="shared" si="16"/>
        <v>11</v>
      </c>
      <c r="Q4" s="18">
        <f t="shared" si="17"/>
        <v>5</v>
      </c>
      <c r="R4" s="8"/>
      <c r="S4" s="8"/>
      <c r="T4" s="8"/>
      <c r="U4" s="8"/>
      <c r="V4" s="8"/>
      <c r="W4" s="8"/>
    </row>
    <row r="5" ht="16.5" customHeight="1">
      <c r="A5" s="9">
        <v>4.0</v>
      </c>
      <c r="B5" s="17">
        <f t="shared" si="9"/>
        <v>42</v>
      </c>
      <c r="C5" s="17">
        <f t="shared" si="18"/>
        <v>20</v>
      </c>
      <c r="D5" s="8">
        <f t="shared" ref="D5:E5" si="19"> L5</f>
        <v>17</v>
      </c>
      <c r="E5" s="8">
        <f t="shared" si="19"/>
        <v>14</v>
      </c>
      <c r="F5" s="11">
        <f t="shared" si="4"/>
        <v>0.065</v>
      </c>
      <c r="G5" s="12">
        <f t="shared" si="5"/>
        <v>0.909</v>
      </c>
      <c r="H5" s="13">
        <f t="shared" ref="H5:I5" si="20"> 5% + (O5-5)/1000</f>
        <v>0.059</v>
      </c>
      <c r="I5" s="13">
        <f t="shared" si="20"/>
        <v>0.057</v>
      </c>
      <c r="J5" s="11">
        <f t="shared" si="7"/>
        <v>0.17</v>
      </c>
      <c r="K5" s="14">
        <f t="shared" si="8"/>
        <v>0.08</v>
      </c>
      <c r="L5" s="10">
        <f t="shared" si="12"/>
        <v>17</v>
      </c>
      <c r="M5" s="8">
        <f t="shared" si="13"/>
        <v>14</v>
      </c>
      <c r="N5" s="10">
        <f t="shared" si="14"/>
        <v>8</v>
      </c>
      <c r="O5" s="10">
        <f t="shared" si="15"/>
        <v>14</v>
      </c>
      <c r="P5" s="15">
        <f t="shared" si="16"/>
        <v>12</v>
      </c>
      <c r="Q5" s="18">
        <f t="shared" si="17"/>
        <v>5</v>
      </c>
      <c r="R5" s="8"/>
      <c r="S5" s="8"/>
      <c r="T5" s="8"/>
      <c r="U5" s="8"/>
      <c r="V5" s="8"/>
      <c r="W5" s="8"/>
    </row>
    <row r="6" ht="16.5" customHeight="1">
      <c r="A6" s="9">
        <v>5.0</v>
      </c>
      <c r="B6" s="17">
        <f t="shared" si="9"/>
        <v>48</v>
      </c>
      <c r="C6" s="17">
        <f t="shared" si="18"/>
        <v>23</v>
      </c>
      <c r="D6" s="8">
        <f t="shared" ref="D6:E6" si="21"> L6</f>
        <v>19</v>
      </c>
      <c r="E6" s="8">
        <f t="shared" si="21"/>
        <v>15</v>
      </c>
      <c r="F6" s="11">
        <f t="shared" si="4"/>
        <v>0.065</v>
      </c>
      <c r="G6" s="12">
        <f t="shared" si="5"/>
        <v>0.91</v>
      </c>
      <c r="H6" s="13">
        <f t="shared" ref="H6:I6" si="22"> 5% + (O6-5)/1000</f>
        <v>0.06</v>
      </c>
      <c r="I6" s="13">
        <f t="shared" si="22"/>
        <v>0.058</v>
      </c>
      <c r="J6" s="11">
        <f t="shared" si="7"/>
        <v>0.19</v>
      </c>
      <c r="K6" s="14">
        <f t="shared" si="8"/>
        <v>0.08</v>
      </c>
      <c r="L6" s="10">
        <f t="shared" si="12"/>
        <v>19</v>
      </c>
      <c r="M6" s="8">
        <f t="shared" si="13"/>
        <v>15</v>
      </c>
      <c r="N6" s="10">
        <f t="shared" si="14"/>
        <v>8</v>
      </c>
      <c r="O6" s="10">
        <f t="shared" si="15"/>
        <v>15</v>
      </c>
      <c r="P6" s="15">
        <f t="shared" si="16"/>
        <v>13</v>
      </c>
      <c r="Q6" s="18">
        <f t="shared" si="17"/>
        <v>5</v>
      </c>
      <c r="R6" s="8"/>
      <c r="S6" s="8"/>
      <c r="T6" s="8"/>
      <c r="U6" s="8"/>
      <c r="V6" s="8"/>
      <c r="W6" s="8"/>
    </row>
    <row r="7" ht="16.5" customHeight="1">
      <c r="A7" s="9">
        <v>6.0</v>
      </c>
      <c r="B7" s="17">
        <f t="shared" si="9"/>
        <v>54</v>
      </c>
      <c r="C7" s="17">
        <f t="shared" si="18"/>
        <v>26</v>
      </c>
      <c r="D7" s="8">
        <f t="shared" ref="D7:E7" si="23"> L7</f>
        <v>20</v>
      </c>
      <c r="E7" s="8">
        <f t="shared" si="23"/>
        <v>16</v>
      </c>
      <c r="F7" s="11">
        <f t="shared" si="4"/>
        <v>0.07</v>
      </c>
      <c r="G7" s="12">
        <f t="shared" si="5"/>
        <v>0.911</v>
      </c>
      <c r="H7" s="13">
        <f t="shared" ref="H7:I7" si="24"> 5% + (O7-5)/1000</f>
        <v>0.061</v>
      </c>
      <c r="I7" s="13">
        <f t="shared" si="24"/>
        <v>0.059</v>
      </c>
      <c r="J7" s="11">
        <f t="shared" si="7"/>
        <v>0.2</v>
      </c>
      <c r="K7" s="14">
        <f t="shared" si="8"/>
        <v>0.09</v>
      </c>
      <c r="L7" s="10">
        <f t="shared" si="12"/>
        <v>20</v>
      </c>
      <c r="M7" s="8">
        <f t="shared" si="13"/>
        <v>16</v>
      </c>
      <c r="N7" s="10">
        <f t="shared" si="14"/>
        <v>9</v>
      </c>
      <c r="O7" s="10">
        <f t="shared" si="15"/>
        <v>16</v>
      </c>
      <c r="P7" s="15">
        <f t="shared" si="16"/>
        <v>14</v>
      </c>
      <c r="Q7" s="18">
        <f t="shared" si="17"/>
        <v>5</v>
      </c>
      <c r="R7" s="8"/>
      <c r="S7" s="8"/>
      <c r="T7" s="8"/>
      <c r="U7" s="8"/>
      <c r="V7" s="8"/>
      <c r="W7" s="8"/>
    </row>
    <row r="8" ht="16.5" customHeight="1">
      <c r="A8" s="9">
        <v>7.0</v>
      </c>
      <c r="B8" s="17">
        <f t="shared" si="9"/>
        <v>60</v>
      </c>
      <c r="C8" s="17">
        <f t="shared" si="18"/>
        <v>29</v>
      </c>
      <c r="D8" s="8">
        <f t="shared" ref="D8:E8" si="25"> L8</f>
        <v>21</v>
      </c>
      <c r="E8" s="8">
        <f t="shared" si="25"/>
        <v>17</v>
      </c>
      <c r="F8" s="11">
        <f t="shared" si="4"/>
        <v>0.07</v>
      </c>
      <c r="G8" s="12">
        <f t="shared" si="5"/>
        <v>0.913</v>
      </c>
      <c r="H8" s="13">
        <f t="shared" ref="H8:I8" si="26"> 5% + (O8-5)/1000</f>
        <v>0.063</v>
      </c>
      <c r="I8" s="13">
        <f t="shared" si="26"/>
        <v>0.06</v>
      </c>
      <c r="J8" s="11">
        <f t="shared" si="7"/>
        <v>0.21</v>
      </c>
      <c r="K8" s="14">
        <f t="shared" si="8"/>
        <v>0.09</v>
      </c>
      <c r="L8" s="10">
        <f t="shared" si="12"/>
        <v>21</v>
      </c>
      <c r="M8" s="8">
        <f t="shared" si="13"/>
        <v>17</v>
      </c>
      <c r="N8" s="10">
        <f t="shared" si="14"/>
        <v>9</v>
      </c>
      <c r="O8" s="10">
        <f t="shared" si="15"/>
        <v>18</v>
      </c>
      <c r="P8" s="15">
        <f t="shared" si="16"/>
        <v>15</v>
      </c>
      <c r="Q8" s="18">
        <f t="shared" si="17"/>
        <v>5</v>
      </c>
      <c r="R8" s="8"/>
      <c r="S8" s="8"/>
      <c r="T8" s="8"/>
      <c r="U8" s="8"/>
      <c r="V8" s="8"/>
      <c r="W8" s="8"/>
    </row>
    <row r="9" ht="16.5" customHeight="1">
      <c r="A9" s="9">
        <v>8.0</v>
      </c>
      <c r="B9" s="17">
        <f t="shared" si="9"/>
        <v>66</v>
      </c>
      <c r="C9" s="17">
        <f t="shared" si="18"/>
        <v>33</v>
      </c>
      <c r="D9" s="8">
        <f t="shared" ref="D9:E9" si="27"> L9</f>
        <v>22</v>
      </c>
      <c r="E9" s="8">
        <f t="shared" si="27"/>
        <v>18</v>
      </c>
      <c r="F9" s="11">
        <f t="shared" si="4"/>
        <v>0.075</v>
      </c>
      <c r="G9" s="12">
        <f t="shared" si="5"/>
        <v>0.914</v>
      </c>
      <c r="H9" s="13">
        <f t="shared" ref="H9:I9" si="28"> 5% + (O9-5)/1000</f>
        <v>0.064</v>
      </c>
      <c r="I9" s="13">
        <f t="shared" si="28"/>
        <v>0.061</v>
      </c>
      <c r="J9" s="11">
        <f t="shared" si="7"/>
        <v>0.22</v>
      </c>
      <c r="K9" s="14">
        <f t="shared" si="8"/>
        <v>0.1</v>
      </c>
      <c r="L9" s="10">
        <f t="shared" si="12"/>
        <v>22</v>
      </c>
      <c r="M9" s="8">
        <f t="shared" si="13"/>
        <v>18</v>
      </c>
      <c r="N9" s="10">
        <f t="shared" si="14"/>
        <v>10</v>
      </c>
      <c r="O9" s="10">
        <f t="shared" si="15"/>
        <v>19</v>
      </c>
      <c r="P9" s="15">
        <f t="shared" si="16"/>
        <v>16</v>
      </c>
      <c r="Q9" s="18">
        <f t="shared" si="17"/>
        <v>5</v>
      </c>
      <c r="R9" s="8"/>
      <c r="S9" s="8"/>
      <c r="T9" s="8"/>
      <c r="U9" s="8"/>
      <c r="V9" s="8"/>
      <c r="W9" s="8"/>
    </row>
    <row r="10" ht="16.5" customHeight="1">
      <c r="A10" s="9">
        <v>9.0</v>
      </c>
      <c r="B10" s="17">
        <f t="shared" si="9"/>
        <v>72</v>
      </c>
      <c r="C10" s="17">
        <f t="shared" si="18"/>
        <v>36</v>
      </c>
      <c r="D10" s="8">
        <f t="shared" ref="D10:E10" si="29"> L10</f>
        <v>24</v>
      </c>
      <c r="E10" s="8">
        <f t="shared" si="29"/>
        <v>19</v>
      </c>
      <c r="F10" s="11">
        <f t="shared" si="4"/>
        <v>0.075</v>
      </c>
      <c r="G10" s="12">
        <f t="shared" si="5"/>
        <v>0.915</v>
      </c>
      <c r="H10" s="13">
        <f t="shared" ref="H10:I10" si="30"> 5% + (O10-5)/1000</f>
        <v>0.065</v>
      </c>
      <c r="I10" s="13">
        <f t="shared" si="30"/>
        <v>0.062</v>
      </c>
      <c r="J10" s="11">
        <f t="shared" si="7"/>
        <v>0.24</v>
      </c>
      <c r="K10" s="14">
        <f t="shared" si="8"/>
        <v>0.1</v>
      </c>
      <c r="L10" s="10">
        <f t="shared" si="12"/>
        <v>24</v>
      </c>
      <c r="M10" s="8">
        <f t="shared" si="13"/>
        <v>19</v>
      </c>
      <c r="N10" s="10">
        <f t="shared" si="14"/>
        <v>10</v>
      </c>
      <c r="O10" s="10">
        <f t="shared" si="15"/>
        <v>20</v>
      </c>
      <c r="P10" s="15">
        <f t="shared" si="16"/>
        <v>17</v>
      </c>
      <c r="Q10" s="18">
        <f t="shared" si="17"/>
        <v>5</v>
      </c>
      <c r="R10" s="8"/>
      <c r="S10" s="8"/>
      <c r="T10" s="8"/>
      <c r="U10" s="8"/>
      <c r="V10" s="8"/>
      <c r="W10" s="8"/>
    </row>
    <row r="11" ht="16.5" customHeight="1">
      <c r="A11" s="9">
        <v>10.0</v>
      </c>
      <c r="B11" s="17">
        <f t="shared" si="9"/>
        <v>79</v>
      </c>
      <c r="C11" s="17">
        <f t="shared" si="18"/>
        <v>39</v>
      </c>
      <c r="D11" s="8">
        <f t="shared" ref="D11:E11" si="31"> L11</f>
        <v>25</v>
      </c>
      <c r="E11" s="8">
        <f t="shared" si="31"/>
        <v>20</v>
      </c>
      <c r="F11" s="11">
        <f t="shared" si="4"/>
        <v>0.08</v>
      </c>
      <c r="G11" s="12">
        <f t="shared" si="5"/>
        <v>0.916</v>
      </c>
      <c r="H11" s="13">
        <f t="shared" ref="H11:I11" si="32"> 5% + (O11-5)/1000</f>
        <v>0.066</v>
      </c>
      <c r="I11" s="13">
        <f t="shared" si="32"/>
        <v>0.063</v>
      </c>
      <c r="J11" s="11">
        <f t="shared" si="7"/>
        <v>0.25</v>
      </c>
      <c r="K11" s="14">
        <f t="shared" si="8"/>
        <v>0.11</v>
      </c>
      <c r="L11" s="10">
        <f t="shared" si="12"/>
        <v>25</v>
      </c>
      <c r="M11" s="8">
        <f t="shared" si="13"/>
        <v>20</v>
      </c>
      <c r="N11" s="10">
        <f t="shared" si="14"/>
        <v>11</v>
      </c>
      <c r="O11" s="10">
        <f t="shared" si="15"/>
        <v>21</v>
      </c>
      <c r="P11" s="15">
        <f t="shared" si="16"/>
        <v>18</v>
      </c>
      <c r="Q11" s="18">
        <f t="shared" si="17"/>
        <v>5</v>
      </c>
      <c r="R11" s="8"/>
      <c r="S11" s="8"/>
      <c r="T11" s="8"/>
      <c r="U11" s="8"/>
      <c r="V11" s="8"/>
      <c r="W11" s="8"/>
    </row>
    <row r="12" ht="16.5" customHeight="1">
      <c r="A12" s="9">
        <v>11.0</v>
      </c>
      <c r="B12" s="17">
        <f t="shared" si="9"/>
        <v>85</v>
      </c>
      <c r="C12" s="17">
        <f t="shared" si="18"/>
        <v>42</v>
      </c>
      <c r="D12" s="8">
        <f t="shared" ref="D12:E12" si="33"> L12</f>
        <v>27</v>
      </c>
      <c r="E12" s="8">
        <f t="shared" si="33"/>
        <v>21</v>
      </c>
      <c r="F12" s="11">
        <f t="shared" si="4"/>
        <v>0.08</v>
      </c>
      <c r="G12" s="12">
        <f t="shared" si="5"/>
        <v>0.917</v>
      </c>
      <c r="H12" s="13">
        <f t="shared" ref="H12:I12" si="34"> 5% + (O12-5)/1000</f>
        <v>0.067</v>
      </c>
      <c r="I12" s="13">
        <f t="shared" si="34"/>
        <v>0.064</v>
      </c>
      <c r="J12" s="11">
        <f t="shared" si="7"/>
        <v>0.27</v>
      </c>
      <c r="K12" s="14">
        <f t="shared" si="8"/>
        <v>0.11</v>
      </c>
      <c r="L12" s="10">
        <f t="shared" si="12"/>
        <v>27</v>
      </c>
      <c r="M12" s="8">
        <f t="shared" si="13"/>
        <v>21</v>
      </c>
      <c r="N12" s="10">
        <f t="shared" si="14"/>
        <v>11</v>
      </c>
      <c r="O12" s="10">
        <f t="shared" si="15"/>
        <v>22</v>
      </c>
      <c r="P12" s="15">
        <f t="shared" si="16"/>
        <v>19</v>
      </c>
      <c r="Q12" s="18">
        <f t="shared" si="17"/>
        <v>5</v>
      </c>
      <c r="R12" s="8"/>
      <c r="S12" s="8"/>
      <c r="T12" s="8"/>
      <c r="U12" s="8"/>
      <c r="V12" s="8"/>
      <c r="W12" s="8"/>
    </row>
    <row r="13" ht="16.5" customHeight="1">
      <c r="A13" s="9">
        <v>12.0</v>
      </c>
      <c r="B13" s="17">
        <f t="shared" si="9"/>
        <v>91</v>
      </c>
      <c r="C13" s="17">
        <f t="shared" si="18"/>
        <v>46</v>
      </c>
      <c r="D13" s="8">
        <f t="shared" ref="D13:E13" si="35"> L13</f>
        <v>28</v>
      </c>
      <c r="E13" s="8">
        <f t="shared" si="35"/>
        <v>22</v>
      </c>
      <c r="F13" s="11">
        <f t="shared" si="4"/>
        <v>0.085</v>
      </c>
      <c r="G13" s="12">
        <f t="shared" si="5"/>
        <v>0.918</v>
      </c>
      <c r="H13" s="13">
        <f t="shared" ref="H13:I13" si="36"> 5% + (O13-5)/1000</f>
        <v>0.068</v>
      </c>
      <c r="I13" s="13">
        <f t="shared" si="36"/>
        <v>0.065</v>
      </c>
      <c r="J13" s="11">
        <f t="shared" si="7"/>
        <v>0.28</v>
      </c>
      <c r="K13" s="14">
        <f t="shared" si="8"/>
        <v>0.12</v>
      </c>
      <c r="L13" s="10">
        <f t="shared" si="12"/>
        <v>28</v>
      </c>
      <c r="M13" s="8">
        <f t="shared" si="13"/>
        <v>22</v>
      </c>
      <c r="N13" s="10">
        <f t="shared" si="14"/>
        <v>12</v>
      </c>
      <c r="O13" s="10">
        <f t="shared" si="15"/>
        <v>23</v>
      </c>
      <c r="P13" s="15">
        <f t="shared" si="16"/>
        <v>20</v>
      </c>
      <c r="Q13" s="18">
        <f t="shared" si="17"/>
        <v>5</v>
      </c>
      <c r="R13" s="8"/>
      <c r="S13" s="8"/>
      <c r="T13" s="8"/>
      <c r="U13" s="8"/>
      <c r="V13" s="8"/>
      <c r="W13" s="8"/>
    </row>
    <row r="14" ht="16.5" customHeight="1">
      <c r="A14" s="9">
        <v>13.0</v>
      </c>
      <c r="B14" s="17">
        <f t="shared" si="9"/>
        <v>97</v>
      </c>
      <c r="C14" s="17">
        <f t="shared" si="18"/>
        <v>49</v>
      </c>
      <c r="D14" s="8">
        <f t="shared" ref="D14:E14" si="37"> L14</f>
        <v>29</v>
      </c>
      <c r="E14" s="8">
        <f t="shared" si="37"/>
        <v>23</v>
      </c>
      <c r="F14" s="11">
        <f t="shared" si="4"/>
        <v>0.085</v>
      </c>
      <c r="G14" s="12">
        <f t="shared" si="5"/>
        <v>0.92</v>
      </c>
      <c r="H14" s="13">
        <f t="shared" ref="H14:I14" si="38"> 5% + (O14-5)/1000</f>
        <v>0.07</v>
      </c>
      <c r="I14" s="13">
        <f t="shared" si="38"/>
        <v>0.066</v>
      </c>
      <c r="J14" s="11">
        <f t="shared" si="7"/>
        <v>0.29</v>
      </c>
      <c r="K14" s="14">
        <f t="shared" si="8"/>
        <v>0.12</v>
      </c>
      <c r="L14" s="10">
        <f t="shared" si="12"/>
        <v>29</v>
      </c>
      <c r="M14" s="8">
        <f t="shared" si="13"/>
        <v>23</v>
      </c>
      <c r="N14" s="10">
        <f t="shared" si="14"/>
        <v>12</v>
      </c>
      <c r="O14" s="10">
        <f t="shared" si="15"/>
        <v>25</v>
      </c>
      <c r="P14" s="15">
        <f t="shared" si="16"/>
        <v>21</v>
      </c>
      <c r="Q14" s="18">
        <f t="shared" si="17"/>
        <v>5</v>
      </c>
      <c r="R14" s="8"/>
      <c r="S14" s="8"/>
      <c r="T14" s="8"/>
      <c r="U14" s="8"/>
      <c r="V14" s="8"/>
      <c r="W14" s="8"/>
    </row>
    <row r="15" ht="16.5" customHeight="1">
      <c r="A15" s="9">
        <v>14.0</v>
      </c>
      <c r="B15" s="17">
        <f t="shared" si="9"/>
        <v>103</v>
      </c>
      <c r="C15" s="17">
        <f t="shared" si="18"/>
        <v>52</v>
      </c>
      <c r="D15" s="8">
        <f t="shared" ref="D15:E15" si="39"> L15</f>
        <v>30</v>
      </c>
      <c r="E15" s="8">
        <f t="shared" si="39"/>
        <v>24</v>
      </c>
      <c r="F15" s="11">
        <f t="shared" si="4"/>
        <v>0.09</v>
      </c>
      <c r="G15" s="12">
        <f t="shared" si="5"/>
        <v>0.921</v>
      </c>
      <c r="H15" s="13">
        <f t="shared" ref="H15:I15" si="40"> 5% + (O15-5)/1000</f>
        <v>0.071</v>
      </c>
      <c r="I15" s="13">
        <f t="shared" si="40"/>
        <v>0.067</v>
      </c>
      <c r="J15" s="11">
        <f t="shared" si="7"/>
        <v>0.3</v>
      </c>
      <c r="K15" s="14">
        <f t="shared" si="8"/>
        <v>0.13</v>
      </c>
      <c r="L15" s="10">
        <f t="shared" si="12"/>
        <v>30</v>
      </c>
      <c r="M15" s="8">
        <f t="shared" si="13"/>
        <v>24</v>
      </c>
      <c r="N15" s="10">
        <f t="shared" si="14"/>
        <v>13</v>
      </c>
      <c r="O15" s="10">
        <f t="shared" si="15"/>
        <v>26</v>
      </c>
      <c r="P15" s="15">
        <f t="shared" si="16"/>
        <v>22</v>
      </c>
      <c r="Q15" s="18">
        <f t="shared" si="17"/>
        <v>5</v>
      </c>
      <c r="R15" s="8"/>
      <c r="S15" s="8"/>
      <c r="T15" s="8"/>
      <c r="U15" s="8"/>
      <c r="V15" s="8"/>
      <c r="W15" s="8"/>
    </row>
    <row r="16" ht="16.5" customHeight="1">
      <c r="A16" s="9">
        <v>15.0</v>
      </c>
      <c r="B16" s="17">
        <f t="shared" si="9"/>
        <v>109</v>
      </c>
      <c r="C16" s="17">
        <f t="shared" si="18"/>
        <v>55</v>
      </c>
      <c r="D16" s="8">
        <f t="shared" ref="D16:E16" si="41"> L16</f>
        <v>32</v>
      </c>
      <c r="E16" s="8">
        <f t="shared" si="41"/>
        <v>25</v>
      </c>
      <c r="F16" s="11">
        <f t="shared" si="4"/>
        <v>0.09</v>
      </c>
      <c r="G16" s="12">
        <f t="shared" si="5"/>
        <v>0.922</v>
      </c>
      <c r="H16" s="13">
        <f t="shared" ref="H16:I16" si="42"> 5% + (O16-5)/1000</f>
        <v>0.072</v>
      </c>
      <c r="I16" s="13">
        <f t="shared" si="42"/>
        <v>0.068</v>
      </c>
      <c r="J16" s="11">
        <f t="shared" si="7"/>
        <v>0.32</v>
      </c>
      <c r="K16" s="14">
        <f t="shared" si="8"/>
        <v>0.13</v>
      </c>
      <c r="L16" s="10">
        <f t="shared" si="12"/>
        <v>32</v>
      </c>
      <c r="M16" s="8">
        <f t="shared" si="13"/>
        <v>25</v>
      </c>
      <c r="N16" s="10">
        <f t="shared" si="14"/>
        <v>13</v>
      </c>
      <c r="O16" s="10">
        <f t="shared" si="15"/>
        <v>27</v>
      </c>
      <c r="P16" s="15">
        <f t="shared" si="16"/>
        <v>23</v>
      </c>
      <c r="Q16" s="18">
        <f t="shared" si="17"/>
        <v>5</v>
      </c>
      <c r="R16" s="8"/>
      <c r="S16" s="8"/>
      <c r="T16" s="8"/>
      <c r="U16" s="8"/>
      <c r="V16" s="8"/>
      <c r="W16" s="8"/>
    </row>
    <row r="17" ht="16.5" customHeight="1">
      <c r="A17" s="9">
        <v>16.0</v>
      </c>
      <c r="B17" s="17">
        <f t="shared" si="9"/>
        <v>115</v>
      </c>
      <c r="C17" s="17">
        <f t="shared" si="18"/>
        <v>59</v>
      </c>
      <c r="D17" s="8">
        <f t="shared" ref="D17:E17" si="43"> L17</f>
        <v>33</v>
      </c>
      <c r="E17" s="8">
        <f t="shared" si="43"/>
        <v>26</v>
      </c>
      <c r="F17" s="11">
        <f t="shared" si="4"/>
        <v>0.095</v>
      </c>
      <c r="G17" s="12">
        <f t="shared" si="5"/>
        <v>0.923</v>
      </c>
      <c r="H17" s="13">
        <f t="shared" ref="H17:I17" si="44"> 5% + (O17-5)/1000</f>
        <v>0.073</v>
      </c>
      <c r="I17" s="13">
        <f t="shared" si="44"/>
        <v>0.069</v>
      </c>
      <c r="J17" s="11">
        <f t="shared" si="7"/>
        <v>0.33</v>
      </c>
      <c r="K17" s="14">
        <f t="shared" si="8"/>
        <v>0.14</v>
      </c>
      <c r="L17" s="10">
        <f t="shared" si="12"/>
        <v>33</v>
      </c>
      <c r="M17" s="8">
        <f t="shared" si="13"/>
        <v>26</v>
      </c>
      <c r="N17" s="10">
        <f t="shared" si="14"/>
        <v>14</v>
      </c>
      <c r="O17" s="10">
        <f t="shared" si="15"/>
        <v>28</v>
      </c>
      <c r="P17" s="15">
        <f t="shared" si="16"/>
        <v>24</v>
      </c>
      <c r="Q17" s="18">
        <f t="shared" si="17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9"/>
        <v>121</v>
      </c>
      <c r="C18" s="17">
        <f t="shared" si="18"/>
        <v>62</v>
      </c>
      <c r="D18" s="8">
        <f t="shared" ref="D18:E18" si="45"> L18</f>
        <v>35</v>
      </c>
      <c r="E18" s="8">
        <f t="shared" si="45"/>
        <v>27</v>
      </c>
      <c r="F18" s="11">
        <f t="shared" si="4"/>
        <v>0.095</v>
      </c>
      <c r="G18" s="12">
        <f t="shared" si="5"/>
        <v>0.924</v>
      </c>
      <c r="H18" s="13">
        <f t="shared" ref="H18:I18" si="46"> 5% + (O18-5)/1000</f>
        <v>0.074</v>
      </c>
      <c r="I18" s="13">
        <f t="shared" si="46"/>
        <v>0.07</v>
      </c>
      <c r="J18" s="11">
        <f t="shared" si="7"/>
        <v>0.35</v>
      </c>
      <c r="K18" s="14">
        <f t="shared" si="8"/>
        <v>0.14</v>
      </c>
      <c r="L18" s="10">
        <f t="shared" si="12"/>
        <v>35</v>
      </c>
      <c r="M18" s="8">
        <f t="shared" si="13"/>
        <v>27</v>
      </c>
      <c r="N18" s="10">
        <f t="shared" si="14"/>
        <v>14</v>
      </c>
      <c r="O18" s="10">
        <f t="shared" si="15"/>
        <v>29</v>
      </c>
      <c r="P18" s="15">
        <f t="shared" si="16"/>
        <v>25</v>
      </c>
      <c r="Q18" s="18">
        <f t="shared" si="17"/>
        <v>5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9"/>
        <v>127</v>
      </c>
      <c r="C19" s="17">
        <f t="shared" si="18"/>
        <v>65</v>
      </c>
      <c r="D19" s="8">
        <f t="shared" ref="D19:E19" si="47"> L19</f>
        <v>36</v>
      </c>
      <c r="E19" s="8">
        <f t="shared" si="47"/>
        <v>28</v>
      </c>
      <c r="F19" s="11">
        <f t="shared" si="4"/>
        <v>0.1</v>
      </c>
      <c r="G19" s="12">
        <f t="shared" si="5"/>
        <v>0.925</v>
      </c>
      <c r="H19" s="13">
        <f t="shared" ref="H19:I19" si="48"> 5% + (O19-5)/1000</f>
        <v>0.075</v>
      </c>
      <c r="I19" s="13">
        <f t="shared" si="48"/>
        <v>0.071</v>
      </c>
      <c r="J19" s="11">
        <f t="shared" si="7"/>
        <v>0.36</v>
      </c>
      <c r="K19" s="14">
        <f t="shared" si="8"/>
        <v>0.15</v>
      </c>
      <c r="L19" s="10">
        <f t="shared" si="12"/>
        <v>36</v>
      </c>
      <c r="M19" s="8">
        <f t="shared" si="13"/>
        <v>28</v>
      </c>
      <c r="N19" s="10">
        <f t="shared" si="14"/>
        <v>15</v>
      </c>
      <c r="O19" s="10">
        <f t="shared" si="15"/>
        <v>30</v>
      </c>
      <c r="P19" s="15">
        <f t="shared" si="16"/>
        <v>26</v>
      </c>
      <c r="Q19" s="18">
        <f t="shared" si="17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9"/>
        <v>133</v>
      </c>
      <c r="C20" s="17">
        <f t="shared" si="18"/>
        <v>68</v>
      </c>
      <c r="D20" s="8">
        <f t="shared" ref="D20:E20" si="49"> L20</f>
        <v>37</v>
      </c>
      <c r="E20" s="8">
        <f t="shared" si="49"/>
        <v>29</v>
      </c>
      <c r="F20" s="11">
        <f t="shared" si="4"/>
        <v>0.1</v>
      </c>
      <c r="G20" s="12">
        <f t="shared" si="5"/>
        <v>0.927</v>
      </c>
      <c r="H20" s="13">
        <f t="shared" ref="H20:I20" si="50"> 5% + (O20-5)/1000</f>
        <v>0.077</v>
      </c>
      <c r="I20" s="13">
        <f t="shared" si="50"/>
        <v>0.072</v>
      </c>
      <c r="J20" s="11">
        <f t="shared" si="7"/>
        <v>0.37</v>
      </c>
      <c r="K20" s="14">
        <f t="shared" si="8"/>
        <v>0.15</v>
      </c>
      <c r="L20" s="10">
        <f t="shared" si="12"/>
        <v>37</v>
      </c>
      <c r="M20" s="8">
        <f t="shared" si="13"/>
        <v>29</v>
      </c>
      <c r="N20" s="10">
        <f t="shared" si="14"/>
        <v>15</v>
      </c>
      <c r="O20" s="10">
        <f t="shared" si="15"/>
        <v>32</v>
      </c>
      <c r="P20" s="15">
        <f t="shared" si="16"/>
        <v>27</v>
      </c>
      <c r="Q20" s="18">
        <f t="shared" si="17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 t="shared" si="9"/>
        <v>140</v>
      </c>
      <c r="C21" s="17">
        <f t="shared" si="18"/>
        <v>72</v>
      </c>
      <c r="D21" s="8">
        <f t="shared" ref="D21:E21" si="51"> L21</f>
        <v>38</v>
      </c>
      <c r="E21" s="8">
        <f t="shared" si="51"/>
        <v>30</v>
      </c>
      <c r="F21" s="11">
        <f t="shared" si="4"/>
        <v>0.105</v>
      </c>
      <c r="G21" s="12">
        <f t="shared" si="5"/>
        <v>0.928</v>
      </c>
      <c r="H21" s="13">
        <f t="shared" ref="H21:I21" si="52"> 5% + (O21-5)/1000</f>
        <v>0.078</v>
      </c>
      <c r="I21" s="13">
        <f t="shared" si="52"/>
        <v>0.073</v>
      </c>
      <c r="J21" s="11">
        <f t="shared" si="7"/>
        <v>0.38</v>
      </c>
      <c r="K21" s="14">
        <f t="shared" si="8"/>
        <v>0.16</v>
      </c>
      <c r="L21" s="10">
        <f t="shared" si="12"/>
        <v>38</v>
      </c>
      <c r="M21" s="8">
        <f t="shared" si="13"/>
        <v>30</v>
      </c>
      <c r="N21" s="10">
        <f t="shared" si="14"/>
        <v>16</v>
      </c>
      <c r="O21" s="10">
        <f t="shared" si="15"/>
        <v>33</v>
      </c>
      <c r="P21" s="15">
        <f t="shared" si="16"/>
        <v>28</v>
      </c>
      <c r="Q21" s="18">
        <f t="shared" si="17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si="9"/>
        <v>146</v>
      </c>
      <c r="C22" s="17">
        <f t="shared" si="18"/>
        <v>75</v>
      </c>
      <c r="D22" s="8">
        <f t="shared" ref="D22:E22" si="53"> L22</f>
        <v>40</v>
      </c>
      <c r="E22" s="8">
        <f t="shared" si="53"/>
        <v>31</v>
      </c>
      <c r="F22" s="11">
        <f t="shared" si="4"/>
        <v>0.105</v>
      </c>
      <c r="G22" s="12">
        <f t="shared" si="5"/>
        <v>0.929</v>
      </c>
      <c r="H22" s="13">
        <f t="shared" ref="H22:I22" si="54"> 5% + (O22-5)/1000</f>
        <v>0.079</v>
      </c>
      <c r="I22" s="13">
        <f t="shared" si="54"/>
        <v>0.074</v>
      </c>
      <c r="J22" s="11">
        <f t="shared" si="7"/>
        <v>0.4</v>
      </c>
      <c r="K22" s="14">
        <f t="shared" si="8"/>
        <v>0.16</v>
      </c>
      <c r="L22" s="10">
        <f t="shared" si="12"/>
        <v>40</v>
      </c>
      <c r="M22" s="8">
        <f t="shared" si="13"/>
        <v>31</v>
      </c>
      <c r="N22" s="10">
        <f t="shared" si="14"/>
        <v>16</v>
      </c>
      <c r="O22" s="10">
        <f t="shared" si="15"/>
        <v>34</v>
      </c>
      <c r="P22" s="15">
        <f t="shared" si="16"/>
        <v>29</v>
      </c>
      <c r="Q22" s="18">
        <f t="shared" si="17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9"/>
        <v>152</v>
      </c>
      <c r="C23" s="17">
        <f t="shared" si="18"/>
        <v>78</v>
      </c>
      <c r="D23" s="8">
        <f t="shared" ref="D23:E23" si="55"> L23</f>
        <v>41</v>
      </c>
      <c r="E23" s="8">
        <f t="shared" si="55"/>
        <v>32</v>
      </c>
      <c r="F23" s="11">
        <f t="shared" si="4"/>
        <v>0.11</v>
      </c>
      <c r="G23" s="12">
        <f t="shared" si="5"/>
        <v>0.93</v>
      </c>
      <c r="H23" s="13">
        <f t="shared" ref="H23:I23" si="56"> 5% + (O23-5)/1000</f>
        <v>0.08</v>
      </c>
      <c r="I23" s="13">
        <f t="shared" si="56"/>
        <v>0.075</v>
      </c>
      <c r="J23" s="11">
        <f t="shared" si="7"/>
        <v>0.41</v>
      </c>
      <c r="K23" s="14">
        <f t="shared" si="8"/>
        <v>0.17</v>
      </c>
      <c r="L23" s="10">
        <f t="shared" si="12"/>
        <v>41</v>
      </c>
      <c r="M23" s="8">
        <f t="shared" si="13"/>
        <v>32</v>
      </c>
      <c r="N23" s="10">
        <f t="shared" si="14"/>
        <v>17</v>
      </c>
      <c r="O23" s="10">
        <f t="shared" si="15"/>
        <v>35</v>
      </c>
      <c r="P23" s="15">
        <f t="shared" si="16"/>
        <v>30</v>
      </c>
      <c r="Q23" s="18">
        <f t="shared" si="17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9"/>
        <v>158</v>
      </c>
      <c r="C24" s="17">
        <f t="shared" si="18"/>
        <v>81</v>
      </c>
      <c r="D24" s="8">
        <f t="shared" ref="D24:E24" si="57"> L24</f>
        <v>43</v>
      </c>
      <c r="E24" s="8">
        <f t="shared" si="57"/>
        <v>33</v>
      </c>
      <c r="F24" s="11">
        <f t="shared" si="4"/>
        <v>0.11</v>
      </c>
      <c r="G24" s="12">
        <f t="shared" si="5"/>
        <v>0.931</v>
      </c>
      <c r="H24" s="13">
        <f t="shared" ref="H24:I24" si="58"> 5% + (O24-5)/1000</f>
        <v>0.081</v>
      </c>
      <c r="I24" s="13">
        <f t="shared" si="58"/>
        <v>0.076</v>
      </c>
      <c r="J24" s="11">
        <f t="shared" si="7"/>
        <v>0.43</v>
      </c>
      <c r="K24" s="14">
        <f t="shared" si="8"/>
        <v>0.17</v>
      </c>
      <c r="L24" s="10">
        <f t="shared" si="12"/>
        <v>43</v>
      </c>
      <c r="M24" s="8">
        <f t="shared" si="13"/>
        <v>33</v>
      </c>
      <c r="N24" s="10">
        <f t="shared" si="14"/>
        <v>17</v>
      </c>
      <c r="O24" s="10">
        <f t="shared" si="15"/>
        <v>36</v>
      </c>
      <c r="P24" s="15">
        <f t="shared" si="16"/>
        <v>31</v>
      </c>
      <c r="Q24" s="18">
        <f t="shared" si="17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9"/>
        <v>164</v>
      </c>
      <c r="C25" s="17">
        <f t="shared" si="18"/>
        <v>85</v>
      </c>
      <c r="D25" s="8">
        <f t="shared" ref="D25:E25" si="59"> L25</f>
        <v>44</v>
      </c>
      <c r="E25" s="8">
        <f t="shared" si="59"/>
        <v>34</v>
      </c>
      <c r="F25" s="11">
        <f t="shared" si="4"/>
        <v>0.115</v>
      </c>
      <c r="G25" s="12">
        <f t="shared" si="5"/>
        <v>0.932</v>
      </c>
      <c r="H25" s="13">
        <f t="shared" ref="H25:I25" si="60"> 5% + (O25-5)/1000</f>
        <v>0.082</v>
      </c>
      <c r="I25" s="13">
        <f t="shared" si="60"/>
        <v>0.077</v>
      </c>
      <c r="J25" s="11">
        <f t="shared" si="7"/>
        <v>0.44</v>
      </c>
      <c r="K25" s="14">
        <f t="shared" si="8"/>
        <v>0.18</v>
      </c>
      <c r="L25" s="10">
        <f t="shared" si="12"/>
        <v>44</v>
      </c>
      <c r="M25" s="8">
        <f t="shared" si="13"/>
        <v>34</v>
      </c>
      <c r="N25" s="10">
        <f t="shared" si="14"/>
        <v>18</v>
      </c>
      <c r="O25" s="10">
        <f t="shared" si="15"/>
        <v>37</v>
      </c>
      <c r="P25" s="15">
        <f t="shared" si="16"/>
        <v>32</v>
      </c>
      <c r="Q25" s="18">
        <f t="shared" si="17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9"/>
        <v>170</v>
      </c>
      <c r="C26" s="17">
        <f t="shared" si="18"/>
        <v>88</v>
      </c>
      <c r="D26" s="8">
        <f t="shared" ref="D26:E26" si="61"> L26</f>
        <v>45</v>
      </c>
      <c r="E26" s="8">
        <f t="shared" si="61"/>
        <v>35</v>
      </c>
      <c r="F26" s="11">
        <f t="shared" si="4"/>
        <v>0.115</v>
      </c>
      <c r="G26" s="12">
        <f t="shared" si="5"/>
        <v>0.934</v>
      </c>
      <c r="H26" s="13">
        <f t="shared" ref="H26:I26" si="62"> 5% + (O26-5)/1000</f>
        <v>0.084</v>
      </c>
      <c r="I26" s="13">
        <f t="shared" si="62"/>
        <v>0.078</v>
      </c>
      <c r="J26" s="11">
        <f t="shared" si="7"/>
        <v>0.45</v>
      </c>
      <c r="K26" s="14">
        <f t="shared" si="8"/>
        <v>0.18</v>
      </c>
      <c r="L26" s="10">
        <f t="shared" si="12"/>
        <v>45</v>
      </c>
      <c r="M26" s="8">
        <f t="shared" si="13"/>
        <v>35</v>
      </c>
      <c r="N26" s="10">
        <f t="shared" si="14"/>
        <v>18</v>
      </c>
      <c r="O26" s="10">
        <f t="shared" si="15"/>
        <v>39</v>
      </c>
      <c r="P26" s="15">
        <f t="shared" si="16"/>
        <v>33</v>
      </c>
      <c r="Q26" s="18">
        <f t="shared" si="17"/>
        <v>5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9"/>
        <v>176</v>
      </c>
      <c r="C27" s="17">
        <f t="shared" si="18"/>
        <v>91</v>
      </c>
      <c r="D27" s="8">
        <f t="shared" ref="D27:E27" si="63"> L27</f>
        <v>46</v>
      </c>
      <c r="E27" s="8">
        <f t="shared" si="63"/>
        <v>36</v>
      </c>
      <c r="F27" s="11">
        <f t="shared" si="4"/>
        <v>0.12</v>
      </c>
      <c r="G27" s="12">
        <f t="shared" si="5"/>
        <v>0.935</v>
      </c>
      <c r="H27" s="13">
        <f t="shared" ref="H27:I27" si="64"> 5% + (O27-5)/1000</f>
        <v>0.085</v>
      </c>
      <c r="I27" s="13">
        <f t="shared" si="64"/>
        <v>0.079</v>
      </c>
      <c r="J27" s="11">
        <f t="shared" si="7"/>
        <v>0.46</v>
      </c>
      <c r="K27" s="14">
        <f t="shared" si="8"/>
        <v>0.19</v>
      </c>
      <c r="L27" s="10">
        <f t="shared" si="12"/>
        <v>46</v>
      </c>
      <c r="M27" s="8">
        <f t="shared" si="13"/>
        <v>36</v>
      </c>
      <c r="N27" s="10">
        <f t="shared" si="14"/>
        <v>19</v>
      </c>
      <c r="O27" s="10">
        <f t="shared" si="15"/>
        <v>40</v>
      </c>
      <c r="P27" s="15">
        <f t="shared" si="16"/>
        <v>34</v>
      </c>
      <c r="Q27" s="18">
        <f t="shared" si="17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9"/>
        <v>182</v>
      </c>
      <c r="C28" s="17">
        <f t="shared" si="18"/>
        <v>94</v>
      </c>
      <c r="D28" s="8">
        <f t="shared" ref="D28:E28" si="65"> L28</f>
        <v>48</v>
      </c>
      <c r="E28" s="8">
        <f t="shared" si="65"/>
        <v>37</v>
      </c>
      <c r="F28" s="11">
        <f t="shared" si="4"/>
        <v>0.12</v>
      </c>
      <c r="G28" s="12">
        <f t="shared" si="5"/>
        <v>0.936</v>
      </c>
      <c r="H28" s="13">
        <f t="shared" ref="H28:I28" si="66"> 5% + (O28-5)/1000</f>
        <v>0.086</v>
      </c>
      <c r="I28" s="13">
        <f t="shared" si="66"/>
        <v>0.08</v>
      </c>
      <c r="J28" s="11">
        <f t="shared" si="7"/>
        <v>0.48</v>
      </c>
      <c r="K28" s="14">
        <f t="shared" si="8"/>
        <v>0.19</v>
      </c>
      <c r="L28" s="10">
        <f t="shared" si="12"/>
        <v>48</v>
      </c>
      <c r="M28" s="8">
        <f t="shared" si="13"/>
        <v>37</v>
      </c>
      <c r="N28" s="10">
        <f t="shared" si="14"/>
        <v>19</v>
      </c>
      <c r="O28" s="10">
        <f t="shared" si="15"/>
        <v>41</v>
      </c>
      <c r="P28" s="15">
        <f t="shared" si="16"/>
        <v>35</v>
      </c>
      <c r="Q28" s="18">
        <f t="shared" si="17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9"/>
        <v>188</v>
      </c>
      <c r="C29" s="17">
        <f t="shared" si="18"/>
        <v>98</v>
      </c>
      <c r="D29" s="8">
        <f t="shared" ref="D29:E29" si="67"> L29</f>
        <v>49</v>
      </c>
      <c r="E29" s="8">
        <f t="shared" si="67"/>
        <v>38</v>
      </c>
      <c r="F29" s="11">
        <f t="shared" si="4"/>
        <v>0.125</v>
      </c>
      <c r="G29" s="12">
        <f t="shared" si="5"/>
        <v>0.937</v>
      </c>
      <c r="H29" s="13">
        <f t="shared" ref="H29:I29" si="68"> 5% + (O29-5)/1000</f>
        <v>0.087</v>
      </c>
      <c r="I29" s="13">
        <f t="shared" si="68"/>
        <v>0.081</v>
      </c>
      <c r="J29" s="11">
        <f t="shared" si="7"/>
        <v>0.49</v>
      </c>
      <c r="K29" s="14">
        <f t="shared" si="8"/>
        <v>0.2</v>
      </c>
      <c r="L29" s="10">
        <f t="shared" si="12"/>
        <v>49</v>
      </c>
      <c r="M29" s="8">
        <f t="shared" si="13"/>
        <v>38</v>
      </c>
      <c r="N29" s="10">
        <f t="shared" si="14"/>
        <v>20</v>
      </c>
      <c r="O29" s="10">
        <f t="shared" si="15"/>
        <v>42</v>
      </c>
      <c r="P29" s="15">
        <f t="shared" si="16"/>
        <v>36</v>
      </c>
      <c r="Q29" s="18">
        <f t="shared" si="17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9"/>
        <v>194</v>
      </c>
      <c r="C30" s="17">
        <f t="shared" si="18"/>
        <v>101</v>
      </c>
      <c r="D30" s="8">
        <f t="shared" ref="D30:E30" si="69"> L30</f>
        <v>51</v>
      </c>
      <c r="E30" s="8">
        <f t="shared" si="69"/>
        <v>39</v>
      </c>
      <c r="F30" s="11">
        <f t="shared" si="4"/>
        <v>0.125</v>
      </c>
      <c r="G30" s="12">
        <f t="shared" si="5"/>
        <v>0.938</v>
      </c>
      <c r="H30" s="13">
        <f t="shared" ref="H30:I30" si="70"> 5% + (O30-5)/1000</f>
        <v>0.088</v>
      </c>
      <c r="I30" s="13">
        <f t="shared" si="70"/>
        <v>0.082</v>
      </c>
      <c r="J30" s="11">
        <f t="shared" si="7"/>
        <v>0.51</v>
      </c>
      <c r="K30" s="14">
        <f t="shared" si="8"/>
        <v>0.2</v>
      </c>
      <c r="L30" s="10">
        <f t="shared" si="12"/>
        <v>51</v>
      </c>
      <c r="M30" s="8">
        <f t="shared" si="13"/>
        <v>39</v>
      </c>
      <c r="N30" s="10">
        <f t="shared" si="14"/>
        <v>20</v>
      </c>
      <c r="O30" s="10">
        <f t="shared" si="15"/>
        <v>43</v>
      </c>
      <c r="P30" s="15">
        <f t="shared" si="16"/>
        <v>37</v>
      </c>
      <c r="Q30" s="18">
        <f t="shared" si="17"/>
        <v>5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 t="shared" si="9"/>
        <v>201</v>
      </c>
      <c r="C31" s="17">
        <f t="shared" si="18"/>
        <v>104</v>
      </c>
      <c r="D31" s="8">
        <f t="shared" ref="D31:E31" si="71"> L31</f>
        <v>52</v>
      </c>
      <c r="E31" s="8">
        <f t="shared" si="71"/>
        <v>40</v>
      </c>
      <c r="F31" s="11">
        <f t="shared" si="4"/>
        <v>0.13</v>
      </c>
      <c r="G31" s="12">
        <f t="shared" si="5"/>
        <v>0.939</v>
      </c>
      <c r="H31" s="13">
        <f t="shared" ref="H31:I31" si="72"> 5% + (O31-5)/1000</f>
        <v>0.089</v>
      </c>
      <c r="I31" s="13">
        <f t="shared" si="72"/>
        <v>0.083</v>
      </c>
      <c r="J31" s="11">
        <f t="shared" si="7"/>
        <v>0.52</v>
      </c>
      <c r="K31" s="14">
        <f t="shared" si="8"/>
        <v>0.21</v>
      </c>
      <c r="L31" s="10">
        <f t="shared" si="12"/>
        <v>52</v>
      </c>
      <c r="M31" s="8">
        <f t="shared" si="13"/>
        <v>40</v>
      </c>
      <c r="N31" s="10">
        <f t="shared" si="14"/>
        <v>21</v>
      </c>
      <c r="O31" s="10">
        <f t="shared" si="15"/>
        <v>44</v>
      </c>
      <c r="P31" s="15">
        <f t="shared" si="16"/>
        <v>38</v>
      </c>
      <c r="Q31" s="18">
        <f t="shared" si="17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si="9"/>
        <v>207</v>
      </c>
      <c r="C32" s="17">
        <f t="shared" si="18"/>
        <v>107</v>
      </c>
      <c r="D32" s="8">
        <f t="shared" ref="D32:E32" si="73"> L32</f>
        <v>53</v>
      </c>
      <c r="E32" s="8">
        <f t="shared" si="73"/>
        <v>41</v>
      </c>
      <c r="F32" s="11">
        <f t="shared" si="4"/>
        <v>0.13</v>
      </c>
      <c r="G32" s="12">
        <f t="shared" si="5"/>
        <v>0.941</v>
      </c>
      <c r="H32" s="13">
        <f t="shared" ref="H32:I32" si="74"> 5% + (O32-5)/1000</f>
        <v>0.091</v>
      </c>
      <c r="I32" s="13">
        <f t="shared" si="74"/>
        <v>0.084</v>
      </c>
      <c r="J32" s="11">
        <f t="shared" si="7"/>
        <v>0.53</v>
      </c>
      <c r="K32" s="14">
        <f t="shared" si="8"/>
        <v>0.21</v>
      </c>
      <c r="L32" s="10">
        <f t="shared" si="12"/>
        <v>53</v>
      </c>
      <c r="M32" s="8">
        <f t="shared" si="13"/>
        <v>41</v>
      </c>
      <c r="N32" s="10">
        <f t="shared" si="14"/>
        <v>21</v>
      </c>
      <c r="O32" s="10">
        <f t="shared" si="15"/>
        <v>46</v>
      </c>
      <c r="P32" s="15">
        <f t="shared" si="16"/>
        <v>39</v>
      </c>
      <c r="Q32" s="18">
        <f t="shared" si="17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9"/>
        <v>213</v>
      </c>
      <c r="C33" s="17">
        <f t="shared" si="18"/>
        <v>111</v>
      </c>
      <c r="D33" s="8">
        <f t="shared" ref="D33:E33" si="75"> L33</f>
        <v>54</v>
      </c>
      <c r="E33" s="8">
        <f t="shared" si="75"/>
        <v>42</v>
      </c>
      <c r="F33" s="11">
        <f t="shared" si="4"/>
        <v>0.135</v>
      </c>
      <c r="G33" s="12">
        <f t="shared" si="5"/>
        <v>0.942</v>
      </c>
      <c r="H33" s="13">
        <f t="shared" ref="H33:I33" si="76"> 5% + (O33-5)/1000</f>
        <v>0.092</v>
      </c>
      <c r="I33" s="13">
        <f t="shared" si="76"/>
        <v>0.085</v>
      </c>
      <c r="J33" s="11">
        <f t="shared" si="7"/>
        <v>0.54</v>
      </c>
      <c r="K33" s="14">
        <f t="shared" si="8"/>
        <v>0.22</v>
      </c>
      <c r="L33" s="10">
        <f t="shared" si="12"/>
        <v>54</v>
      </c>
      <c r="M33" s="8">
        <f t="shared" si="13"/>
        <v>42</v>
      </c>
      <c r="N33" s="10">
        <f t="shared" si="14"/>
        <v>22</v>
      </c>
      <c r="O33" s="10">
        <f t="shared" si="15"/>
        <v>47</v>
      </c>
      <c r="P33" s="15">
        <f t="shared" si="16"/>
        <v>40</v>
      </c>
      <c r="Q33" s="18">
        <f t="shared" si="17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9"/>
        <v>219</v>
      </c>
      <c r="C34" s="17">
        <f t="shared" si="18"/>
        <v>114</v>
      </c>
      <c r="D34" s="8">
        <f t="shared" ref="D34:E34" si="77"> L34</f>
        <v>56</v>
      </c>
      <c r="E34" s="8">
        <f t="shared" si="77"/>
        <v>43</v>
      </c>
      <c r="F34" s="11">
        <f t="shared" si="4"/>
        <v>0.135</v>
      </c>
      <c r="G34" s="12">
        <f t="shared" si="5"/>
        <v>0.943</v>
      </c>
      <c r="H34" s="13">
        <f t="shared" ref="H34:I34" si="78"> 5% + (O34-5)/1000</f>
        <v>0.093</v>
      </c>
      <c r="I34" s="13">
        <f t="shared" si="78"/>
        <v>0.086</v>
      </c>
      <c r="J34" s="11">
        <f t="shared" si="7"/>
        <v>0.56</v>
      </c>
      <c r="K34" s="14">
        <f t="shared" si="8"/>
        <v>0.22</v>
      </c>
      <c r="L34" s="10">
        <f t="shared" si="12"/>
        <v>56</v>
      </c>
      <c r="M34" s="8">
        <f t="shared" si="13"/>
        <v>43</v>
      </c>
      <c r="N34" s="10">
        <f t="shared" si="14"/>
        <v>22</v>
      </c>
      <c r="O34" s="10">
        <f t="shared" si="15"/>
        <v>48</v>
      </c>
      <c r="P34" s="15">
        <f t="shared" si="16"/>
        <v>41</v>
      </c>
      <c r="Q34" s="18">
        <f t="shared" si="17"/>
        <v>5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9"/>
        <v>225</v>
      </c>
      <c r="C35" s="17">
        <f t="shared" si="18"/>
        <v>117</v>
      </c>
      <c r="D35" s="8">
        <f t="shared" ref="D35:E35" si="79"> L35</f>
        <v>57</v>
      </c>
      <c r="E35" s="8">
        <f t="shared" si="79"/>
        <v>44</v>
      </c>
      <c r="F35" s="11">
        <f t="shared" si="4"/>
        <v>0.14</v>
      </c>
      <c r="G35" s="12">
        <f t="shared" si="5"/>
        <v>0.944</v>
      </c>
      <c r="H35" s="13">
        <f t="shared" ref="H35:I35" si="80"> 5% + (O35-5)/1000</f>
        <v>0.094</v>
      </c>
      <c r="I35" s="13">
        <f t="shared" si="80"/>
        <v>0.087</v>
      </c>
      <c r="J35" s="11">
        <f t="shared" si="7"/>
        <v>0.57</v>
      </c>
      <c r="K35" s="14">
        <f t="shared" si="8"/>
        <v>0.23</v>
      </c>
      <c r="L35" s="10">
        <f t="shared" si="12"/>
        <v>57</v>
      </c>
      <c r="M35" s="8">
        <f t="shared" si="13"/>
        <v>44</v>
      </c>
      <c r="N35" s="10">
        <f t="shared" si="14"/>
        <v>23</v>
      </c>
      <c r="O35" s="10">
        <f t="shared" si="15"/>
        <v>49</v>
      </c>
      <c r="P35" s="15">
        <f t="shared" si="16"/>
        <v>42</v>
      </c>
      <c r="Q35" s="18">
        <f t="shared" si="17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9"/>
        <v>231</v>
      </c>
      <c r="C36" s="17">
        <f t="shared" si="18"/>
        <v>120</v>
      </c>
      <c r="D36" s="8">
        <f t="shared" ref="D36:E36" si="81"> L36</f>
        <v>59</v>
      </c>
      <c r="E36" s="8">
        <f t="shared" si="81"/>
        <v>45</v>
      </c>
      <c r="F36" s="11">
        <f t="shared" si="4"/>
        <v>0.14</v>
      </c>
      <c r="G36" s="12">
        <f t="shared" si="5"/>
        <v>0.945</v>
      </c>
      <c r="H36" s="13">
        <f t="shared" ref="H36:I36" si="82"> 5% + (O36-5)/1000</f>
        <v>0.095</v>
      </c>
      <c r="I36" s="13">
        <f t="shared" si="82"/>
        <v>0.088</v>
      </c>
      <c r="J36" s="11">
        <f t="shared" si="7"/>
        <v>0.59</v>
      </c>
      <c r="K36" s="14">
        <f t="shared" si="8"/>
        <v>0.23</v>
      </c>
      <c r="L36" s="10">
        <f t="shared" si="12"/>
        <v>59</v>
      </c>
      <c r="M36" s="8">
        <f t="shared" si="13"/>
        <v>45</v>
      </c>
      <c r="N36" s="10">
        <f t="shared" si="14"/>
        <v>23</v>
      </c>
      <c r="O36" s="10">
        <f t="shared" si="15"/>
        <v>50</v>
      </c>
      <c r="P36" s="15">
        <f t="shared" si="16"/>
        <v>43</v>
      </c>
      <c r="Q36" s="18">
        <f t="shared" si="17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9"/>
        <v>237</v>
      </c>
      <c r="C37" s="17">
        <f t="shared" si="18"/>
        <v>124</v>
      </c>
      <c r="D37" s="8">
        <f t="shared" ref="D37:E37" si="83"> L37</f>
        <v>60</v>
      </c>
      <c r="E37" s="8">
        <f t="shared" si="83"/>
        <v>46</v>
      </c>
      <c r="F37" s="11">
        <f t="shared" si="4"/>
        <v>0.145</v>
      </c>
      <c r="G37" s="12">
        <f t="shared" si="5"/>
        <v>0.946</v>
      </c>
      <c r="H37" s="13">
        <f t="shared" ref="H37:I37" si="84"> 5% + (O37-5)/1000</f>
        <v>0.096</v>
      </c>
      <c r="I37" s="13">
        <f t="shared" si="84"/>
        <v>0.089</v>
      </c>
      <c r="J37" s="11">
        <f t="shared" si="7"/>
        <v>0.6</v>
      </c>
      <c r="K37" s="14">
        <f t="shared" si="8"/>
        <v>0.24</v>
      </c>
      <c r="L37" s="10">
        <f t="shared" si="12"/>
        <v>60</v>
      </c>
      <c r="M37" s="8">
        <f t="shared" si="13"/>
        <v>46</v>
      </c>
      <c r="N37" s="10">
        <f t="shared" si="14"/>
        <v>24</v>
      </c>
      <c r="O37" s="10">
        <f t="shared" si="15"/>
        <v>51</v>
      </c>
      <c r="P37" s="15">
        <f t="shared" si="16"/>
        <v>44</v>
      </c>
      <c r="Q37" s="18">
        <f t="shared" si="17"/>
        <v>5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9"/>
        <v>243</v>
      </c>
      <c r="C38" s="17">
        <f t="shared" si="18"/>
        <v>127</v>
      </c>
      <c r="D38" s="8">
        <f t="shared" ref="D38:E38" si="85"> L38</f>
        <v>61</v>
      </c>
      <c r="E38" s="8">
        <f t="shared" si="85"/>
        <v>47</v>
      </c>
      <c r="F38" s="11">
        <f t="shared" si="4"/>
        <v>0.145</v>
      </c>
      <c r="G38" s="12">
        <f t="shared" si="5"/>
        <v>0.948</v>
      </c>
      <c r="H38" s="13">
        <f t="shared" ref="H38:I38" si="86"> 5% + (O38-5)/1000</f>
        <v>0.098</v>
      </c>
      <c r="I38" s="13">
        <f t="shared" si="86"/>
        <v>0.09</v>
      </c>
      <c r="J38" s="11">
        <f t="shared" si="7"/>
        <v>0.61</v>
      </c>
      <c r="K38" s="14">
        <f t="shared" si="8"/>
        <v>0.24</v>
      </c>
      <c r="L38" s="10">
        <f t="shared" si="12"/>
        <v>61</v>
      </c>
      <c r="M38" s="8">
        <f t="shared" si="13"/>
        <v>47</v>
      </c>
      <c r="N38" s="10">
        <f t="shared" si="14"/>
        <v>24</v>
      </c>
      <c r="O38" s="10">
        <f t="shared" si="15"/>
        <v>53</v>
      </c>
      <c r="P38" s="15">
        <f t="shared" si="16"/>
        <v>45</v>
      </c>
      <c r="Q38" s="18">
        <f t="shared" si="17"/>
        <v>5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9"/>
        <v>249</v>
      </c>
      <c r="C39" s="17">
        <f t="shared" si="18"/>
        <v>130</v>
      </c>
      <c r="D39" s="8">
        <f t="shared" ref="D39:E39" si="87"> L39</f>
        <v>62</v>
      </c>
      <c r="E39" s="8">
        <f t="shared" si="87"/>
        <v>48</v>
      </c>
      <c r="F39" s="11">
        <f t="shared" si="4"/>
        <v>0.15</v>
      </c>
      <c r="G39" s="12">
        <f t="shared" si="5"/>
        <v>0.949</v>
      </c>
      <c r="H39" s="13">
        <f t="shared" ref="H39:I39" si="88"> 5% + (O39-5)/1000</f>
        <v>0.099</v>
      </c>
      <c r="I39" s="13">
        <f t="shared" si="88"/>
        <v>0.091</v>
      </c>
      <c r="J39" s="11">
        <f t="shared" si="7"/>
        <v>0.62</v>
      </c>
      <c r="K39" s="14">
        <f t="shared" si="8"/>
        <v>0.25</v>
      </c>
      <c r="L39" s="10">
        <f t="shared" si="12"/>
        <v>62</v>
      </c>
      <c r="M39" s="8">
        <f t="shared" si="13"/>
        <v>48</v>
      </c>
      <c r="N39" s="10">
        <f t="shared" si="14"/>
        <v>25</v>
      </c>
      <c r="O39" s="10">
        <f t="shared" si="15"/>
        <v>54</v>
      </c>
      <c r="P39" s="15">
        <f t="shared" si="16"/>
        <v>46</v>
      </c>
      <c r="Q39" s="18">
        <f t="shared" si="17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 t="shared" si="9"/>
        <v>255</v>
      </c>
      <c r="C40" s="17">
        <f t="shared" si="18"/>
        <v>133</v>
      </c>
      <c r="D40" s="8">
        <f t="shared" ref="D40:E40" si="89"> L40</f>
        <v>64</v>
      </c>
      <c r="E40" s="8">
        <f t="shared" si="89"/>
        <v>49</v>
      </c>
      <c r="F40" s="11">
        <f t="shared" si="4"/>
        <v>0.15</v>
      </c>
      <c r="G40" s="12">
        <f t="shared" si="5"/>
        <v>0.95</v>
      </c>
      <c r="H40" s="13">
        <f t="shared" ref="H40:I40" si="90"> 5% + (O40-5)/1000</f>
        <v>0.1</v>
      </c>
      <c r="I40" s="13">
        <f t="shared" si="90"/>
        <v>0.092</v>
      </c>
      <c r="J40" s="11">
        <f t="shared" si="7"/>
        <v>0.64</v>
      </c>
      <c r="K40" s="14">
        <f t="shared" si="8"/>
        <v>0.25</v>
      </c>
      <c r="L40" s="10">
        <f t="shared" si="12"/>
        <v>64</v>
      </c>
      <c r="M40" s="8">
        <f t="shared" si="13"/>
        <v>49</v>
      </c>
      <c r="N40" s="10">
        <f t="shared" si="14"/>
        <v>25</v>
      </c>
      <c r="O40" s="10">
        <f t="shared" si="15"/>
        <v>55</v>
      </c>
      <c r="P40" s="15">
        <f t="shared" si="16"/>
        <v>47</v>
      </c>
      <c r="Q40" s="18">
        <f t="shared" si="17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si="9"/>
        <v>262</v>
      </c>
      <c r="C41" s="17">
        <f t="shared" si="18"/>
        <v>137</v>
      </c>
      <c r="D41" s="8">
        <f t="shared" ref="D41:E41" si="91"> L41</f>
        <v>65</v>
      </c>
      <c r="E41" s="8">
        <f t="shared" si="91"/>
        <v>50</v>
      </c>
      <c r="F41" s="11">
        <f t="shared" si="4"/>
        <v>0.155</v>
      </c>
      <c r="G41" s="12">
        <f t="shared" si="5"/>
        <v>0.951</v>
      </c>
      <c r="H41" s="13">
        <f t="shared" ref="H41:I41" si="92"> 5% + (O41-5)/1000</f>
        <v>0.101</v>
      </c>
      <c r="I41" s="13">
        <f t="shared" si="92"/>
        <v>0.093</v>
      </c>
      <c r="J41" s="11">
        <f t="shared" si="7"/>
        <v>0.65</v>
      </c>
      <c r="K41" s="14">
        <f t="shared" si="8"/>
        <v>0.26</v>
      </c>
      <c r="L41" s="10">
        <f t="shared" si="12"/>
        <v>65</v>
      </c>
      <c r="M41" s="8">
        <f t="shared" si="13"/>
        <v>50</v>
      </c>
      <c r="N41" s="10">
        <f t="shared" si="14"/>
        <v>26</v>
      </c>
      <c r="O41" s="10">
        <f t="shared" si="15"/>
        <v>56</v>
      </c>
      <c r="P41" s="15">
        <f t="shared" si="16"/>
        <v>48</v>
      </c>
      <c r="Q41" s="18">
        <f t="shared" si="17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"/>
        <v>268</v>
      </c>
      <c r="C42" s="17">
        <f t="shared" si="18"/>
        <v>140</v>
      </c>
      <c r="D42" s="8">
        <f t="shared" ref="D42:E42" si="93"> L42</f>
        <v>67</v>
      </c>
      <c r="E42" s="8">
        <f t="shared" si="93"/>
        <v>51</v>
      </c>
      <c r="F42" s="11">
        <f t="shared" si="4"/>
        <v>0.155</v>
      </c>
      <c r="G42" s="12">
        <f t="shared" si="5"/>
        <v>0.952</v>
      </c>
      <c r="H42" s="13">
        <f t="shared" ref="H42:I42" si="94"> 5% + (O42-5)/1000</f>
        <v>0.102</v>
      </c>
      <c r="I42" s="13">
        <f t="shared" si="94"/>
        <v>0.094</v>
      </c>
      <c r="J42" s="11">
        <f t="shared" si="7"/>
        <v>0.67</v>
      </c>
      <c r="K42" s="14">
        <f t="shared" si="8"/>
        <v>0.26</v>
      </c>
      <c r="L42" s="10">
        <f t="shared" si="12"/>
        <v>67</v>
      </c>
      <c r="M42" s="8">
        <f t="shared" si="13"/>
        <v>51</v>
      </c>
      <c r="N42" s="10">
        <f t="shared" si="14"/>
        <v>26</v>
      </c>
      <c r="O42" s="10">
        <f t="shared" si="15"/>
        <v>57</v>
      </c>
      <c r="P42" s="15">
        <f t="shared" si="16"/>
        <v>49</v>
      </c>
      <c r="Q42" s="18">
        <f t="shared" si="17"/>
        <v>5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"/>
        <v>274</v>
      </c>
      <c r="C43" s="17">
        <f t="shared" si="18"/>
        <v>143</v>
      </c>
      <c r="D43" s="8">
        <f t="shared" ref="D43:E43" si="95"> L43</f>
        <v>68</v>
      </c>
      <c r="E43" s="8">
        <f t="shared" si="95"/>
        <v>52</v>
      </c>
      <c r="F43" s="11">
        <f t="shared" si="4"/>
        <v>0.16</v>
      </c>
      <c r="G43" s="12">
        <f t="shared" si="5"/>
        <v>0.953</v>
      </c>
      <c r="H43" s="13">
        <f t="shared" ref="H43:I43" si="96"> 5% + (O43-5)/1000</f>
        <v>0.103</v>
      </c>
      <c r="I43" s="13">
        <f t="shared" si="96"/>
        <v>0.095</v>
      </c>
      <c r="J43" s="11">
        <f t="shared" si="7"/>
        <v>0.68</v>
      </c>
      <c r="K43" s="14">
        <f t="shared" si="8"/>
        <v>0.27</v>
      </c>
      <c r="L43" s="10">
        <f t="shared" si="12"/>
        <v>68</v>
      </c>
      <c r="M43" s="8">
        <f t="shared" si="13"/>
        <v>52</v>
      </c>
      <c r="N43" s="10">
        <f t="shared" si="14"/>
        <v>27</v>
      </c>
      <c r="O43" s="10">
        <f t="shared" si="15"/>
        <v>58</v>
      </c>
      <c r="P43" s="15">
        <f t="shared" si="16"/>
        <v>50</v>
      </c>
      <c r="Q43" s="18">
        <f t="shared" si="17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"/>
        <v>280</v>
      </c>
      <c r="C44" s="17">
        <f t="shared" si="18"/>
        <v>146</v>
      </c>
      <c r="D44" s="8">
        <f t="shared" ref="D44:E44" si="97"> L44</f>
        <v>69</v>
      </c>
      <c r="E44" s="8">
        <f t="shared" si="97"/>
        <v>53</v>
      </c>
      <c r="F44" s="11">
        <f t="shared" si="4"/>
        <v>0.16</v>
      </c>
      <c r="G44" s="12">
        <f t="shared" si="5"/>
        <v>0.955</v>
      </c>
      <c r="H44" s="13">
        <f t="shared" ref="H44:I44" si="98"> 5% + (O44-5)/1000</f>
        <v>0.105</v>
      </c>
      <c r="I44" s="13">
        <f t="shared" si="98"/>
        <v>0.096</v>
      </c>
      <c r="J44" s="11">
        <f t="shared" si="7"/>
        <v>0.69</v>
      </c>
      <c r="K44" s="14">
        <f t="shared" si="8"/>
        <v>0.27</v>
      </c>
      <c r="L44" s="10">
        <f t="shared" si="12"/>
        <v>69</v>
      </c>
      <c r="M44" s="8">
        <f t="shared" si="13"/>
        <v>53</v>
      </c>
      <c r="N44" s="10">
        <f t="shared" si="14"/>
        <v>27</v>
      </c>
      <c r="O44" s="10">
        <f t="shared" si="15"/>
        <v>60</v>
      </c>
      <c r="P44" s="15">
        <f t="shared" si="16"/>
        <v>51</v>
      </c>
      <c r="Q44" s="18">
        <f t="shared" si="17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"/>
        <v>286</v>
      </c>
      <c r="C45" s="17">
        <f t="shared" si="18"/>
        <v>150</v>
      </c>
      <c r="D45" s="8">
        <f t="shared" ref="D45:E45" si="99"> L45</f>
        <v>70</v>
      </c>
      <c r="E45" s="8">
        <f t="shared" si="99"/>
        <v>54</v>
      </c>
      <c r="F45" s="11">
        <f t="shared" si="4"/>
        <v>0.165</v>
      </c>
      <c r="G45" s="12">
        <f t="shared" si="5"/>
        <v>0.956</v>
      </c>
      <c r="H45" s="13">
        <f t="shared" ref="H45:I45" si="100"> 5% + (O45-5)/1000</f>
        <v>0.106</v>
      </c>
      <c r="I45" s="13">
        <f t="shared" si="100"/>
        <v>0.097</v>
      </c>
      <c r="J45" s="11">
        <f t="shared" si="7"/>
        <v>0.7</v>
      </c>
      <c r="K45" s="14">
        <f t="shared" si="8"/>
        <v>0.28</v>
      </c>
      <c r="L45" s="10">
        <f t="shared" si="12"/>
        <v>70</v>
      </c>
      <c r="M45" s="8">
        <f t="shared" si="13"/>
        <v>54</v>
      </c>
      <c r="N45" s="10">
        <f t="shared" si="14"/>
        <v>28</v>
      </c>
      <c r="O45" s="10">
        <f t="shared" si="15"/>
        <v>61</v>
      </c>
      <c r="P45" s="15">
        <f t="shared" si="16"/>
        <v>52</v>
      </c>
      <c r="Q45" s="18">
        <f t="shared" si="17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"/>
        <v>292</v>
      </c>
      <c r="C46" s="17">
        <f t="shared" si="18"/>
        <v>153</v>
      </c>
      <c r="D46" s="8">
        <f t="shared" ref="D46:E46" si="101"> L46</f>
        <v>72</v>
      </c>
      <c r="E46" s="8">
        <f t="shared" si="101"/>
        <v>55</v>
      </c>
      <c r="F46" s="11">
        <f t="shared" si="4"/>
        <v>0.165</v>
      </c>
      <c r="G46" s="12">
        <f t="shared" si="5"/>
        <v>0.957</v>
      </c>
      <c r="H46" s="13">
        <f t="shared" ref="H46:I46" si="102"> 5% + (O46-5)/1000</f>
        <v>0.107</v>
      </c>
      <c r="I46" s="13">
        <f t="shared" si="102"/>
        <v>0.098</v>
      </c>
      <c r="J46" s="11">
        <f t="shared" si="7"/>
        <v>0.72</v>
      </c>
      <c r="K46" s="14">
        <f t="shared" si="8"/>
        <v>0.28</v>
      </c>
      <c r="L46" s="10">
        <f t="shared" si="12"/>
        <v>72</v>
      </c>
      <c r="M46" s="8">
        <f t="shared" si="13"/>
        <v>55</v>
      </c>
      <c r="N46" s="10">
        <f t="shared" si="14"/>
        <v>28</v>
      </c>
      <c r="O46" s="10">
        <f t="shared" si="15"/>
        <v>62</v>
      </c>
      <c r="P46" s="15">
        <f t="shared" si="16"/>
        <v>53</v>
      </c>
      <c r="Q46" s="18">
        <f t="shared" si="17"/>
        <v>5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"/>
        <v>298</v>
      </c>
      <c r="C47" s="17">
        <f t="shared" si="18"/>
        <v>156</v>
      </c>
      <c r="D47" s="8">
        <f t="shared" ref="D47:E47" si="103"> L47</f>
        <v>73</v>
      </c>
      <c r="E47" s="8">
        <f t="shared" si="103"/>
        <v>56</v>
      </c>
      <c r="F47" s="11">
        <f t="shared" si="4"/>
        <v>0.17</v>
      </c>
      <c r="G47" s="12">
        <f t="shared" si="5"/>
        <v>0.958</v>
      </c>
      <c r="H47" s="13">
        <f t="shared" ref="H47:I47" si="104"> 5% + (O47-5)/1000</f>
        <v>0.108</v>
      </c>
      <c r="I47" s="13">
        <f t="shared" si="104"/>
        <v>0.099</v>
      </c>
      <c r="J47" s="11">
        <f t="shared" si="7"/>
        <v>0.73</v>
      </c>
      <c r="K47" s="14">
        <f t="shared" si="8"/>
        <v>0.29</v>
      </c>
      <c r="L47" s="10">
        <f t="shared" si="12"/>
        <v>73</v>
      </c>
      <c r="M47" s="8">
        <f t="shared" si="13"/>
        <v>56</v>
      </c>
      <c r="N47" s="10">
        <f t="shared" si="14"/>
        <v>29</v>
      </c>
      <c r="O47" s="10">
        <f t="shared" si="15"/>
        <v>63</v>
      </c>
      <c r="P47" s="15">
        <f t="shared" si="16"/>
        <v>54</v>
      </c>
      <c r="Q47" s="18">
        <f t="shared" si="17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"/>
        <v>304</v>
      </c>
      <c r="C48" s="17">
        <f t="shared" si="18"/>
        <v>159</v>
      </c>
      <c r="D48" s="8">
        <f t="shared" ref="D48:E48" si="105"> L48</f>
        <v>75</v>
      </c>
      <c r="E48" s="8">
        <f t="shared" si="105"/>
        <v>57</v>
      </c>
      <c r="F48" s="11">
        <f t="shared" si="4"/>
        <v>0.17</v>
      </c>
      <c r="G48" s="12">
        <f t="shared" si="5"/>
        <v>0.959</v>
      </c>
      <c r="H48" s="13">
        <f t="shared" ref="H48:I48" si="106"> 5% + (O48-5)/1000</f>
        <v>0.109</v>
      </c>
      <c r="I48" s="13">
        <f t="shared" si="106"/>
        <v>0.1</v>
      </c>
      <c r="J48" s="11">
        <f t="shared" si="7"/>
        <v>0.75</v>
      </c>
      <c r="K48" s="14">
        <f t="shared" si="8"/>
        <v>0.29</v>
      </c>
      <c r="L48" s="10">
        <f t="shared" si="12"/>
        <v>75</v>
      </c>
      <c r="M48" s="8">
        <f t="shared" si="13"/>
        <v>57</v>
      </c>
      <c r="N48" s="10">
        <f t="shared" si="14"/>
        <v>29</v>
      </c>
      <c r="O48" s="10">
        <f t="shared" si="15"/>
        <v>64</v>
      </c>
      <c r="P48" s="15">
        <f t="shared" si="16"/>
        <v>55</v>
      </c>
      <c r="Q48" s="18">
        <f t="shared" si="17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"/>
        <v>310</v>
      </c>
      <c r="C49" s="17">
        <f t="shared" si="18"/>
        <v>163</v>
      </c>
      <c r="D49" s="8">
        <f t="shared" ref="D49:E49" si="107"> L49</f>
        <v>76</v>
      </c>
      <c r="E49" s="8">
        <f t="shared" si="107"/>
        <v>58</v>
      </c>
      <c r="F49" s="11">
        <f t="shared" si="4"/>
        <v>0.175</v>
      </c>
      <c r="G49" s="12">
        <f t="shared" si="5"/>
        <v>0.96</v>
      </c>
      <c r="H49" s="13">
        <f t="shared" ref="H49:I49" si="108"> 5% + (O49-5)/1000</f>
        <v>0.11</v>
      </c>
      <c r="I49" s="13">
        <f t="shared" si="108"/>
        <v>0.101</v>
      </c>
      <c r="J49" s="11">
        <f t="shared" si="7"/>
        <v>0.76</v>
      </c>
      <c r="K49" s="14">
        <f t="shared" si="8"/>
        <v>0.3</v>
      </c>
      <c r="L49" s="10">
        <f t="shared" si="12"/>
        <v>76</v>
      </c>
      <c r="M49" s="8">
        <f t="shared" si="13"/>
        <v>58</v>
      </c>
      <c r="N49" s="10">
        <f t="shared" si="14"/>
        <v>30</v>
      </c>
      <c r="O49" s="10">
        <f t="shared" si="15"/>
        <v>65</v>
      </c>
      <c r="P49" s="15">
        <f t="shared" si="16"/>
        <v>56</v>
      </c>
      <c r="Q49" s="18">
        <f t="shared" si="17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"/>
        <v>316</v>
      </c>
      <c r="C50" s="17">
        <f t="shared" si="18"/>
        <v>166</v>
      </c>
      <c r="D50" s="8">
        <f t="shared" ref="D50:E50" si="109"> L50</f>
        <v>77</v>
      </c>
      <c r="E50" s="8">
        <f t="shared" si="109"/>
        <v>59</v>
      </c>
      <c r="F50" s="11">
        <f t="shared" si="4"/>
        <v>0.175</v>
      </c>
      <c r="G50" s="12">
        <f t="shared" si="5"/>
        <v>0.962</v>
      </c>
      <c r="H50" s="13">
        <f t="shared" ref="H50:I50" si="110"> 5% + (O50-5)/1000</f>
        <v>0.112</v>
      </c>
      <c r="I50" s="13">
        <f t="shared" si="110"/>
        <v>0.102</v>
      </c>
      <c r="J50" s="11">
        <f t="shared" si="7"/>
        <v>0.77</v>
      </c>
      <c r="K50" s="14">
        <f t="shared" si="8"/>
        <v>0.3</v>
      </c>
      <c r="L50" s="10">
        <f t="shared" si="12"/>
        <v>77</v>
      </c>
      <c r="M50" s="8">
        <f t="shared" si="13"/>
        <v>59</v>
      </c>
      <c r="N50" s="10">
        <f t="shared" si="14"/>
        <v>30</v>
      </c>
      <c r="O50" s="10">
        <f t="shared" si="15"/>
        <v>67</v>
      </c>
      <c r="P50" s="15">
        <f t="shared" si="16"/>
        <v>57</v>
      </c>
      <c r="Q50" s="18">
        <f t="shared" si="17"/>
        <v>5</v>
      </c>
      <c r="R50" s="8"/>
      <c r="S50" s="8"/>
      <c r="T50" s="8"/>
      <c r="U50" s="8"/>
      <c r="V50" s="8"/>
      <c r="W50" s="8"/>
    </row>
    <row r="51" ht="16.5" customHeight="1">
      <c r="A51" s="1">
        <v>50.0</v>
      </c>
      <c r="B51" s="21">
        <f t="shared" si="9"/>
        <v>323</v>
      </c>
      <c r="C51" s="21">
        <f t="shared" si="18"/>
        <v>169</v>
      </c>
      <c r="D51" s="2">
        <f t="shared" ref="D51:E51" si="111"> L51</f>
        <v>78</v>
      </c>
      <c r="E51" s="2">
        <f t="shared" si="111"/>
        <v>60</v>
      </c>
      <c r="F51" s="22">
        <f t="shared" si="4"/>
        <v>0.18</v>
      </c>
      <c r="G51" s="23">
        <f t="shared" si="5"/>
        <v>0.963</v>
      </c>
      <c r="H51" s="24">
        <f t="shared" ref="H51:I51" si="112"> 5% + (O51-5)/1000</f>
        <v>0.113</v>
      </c>
      <c r="I51" s="24">
        <f t="shared" si="112"/>
        <v>0.103</v>
      </c>
      <c r="J51" s="22">
        <f t="shared" si="7"/>
        <v>0.78</v>
      </c>
      <c r="K51" s="25">
        <f t="shared" si="8"/>
        <v>0.31</v>
      </c>
      <c r="L51" s="5">
        <f t="shared" si="12"/>
        <v>78</v>
      </c>
      <c r="M51" s="2">
        <f t="shared" si="13"/>
        <v>60</v>
      </c>
      <c r="N51" s="5">
        <f t="shared" si="14"/>
        <v>31</v>
      </c>
      <c r="O51" s="5">
        <f t="shared" si="15"/>
        <v>68</v>
      </c>
      <c r="P51" s="3">
        <f t="shared" si="16"/>
        <v>58</v>
      </c>
      <c r="Q51" s="26">
        <f t="shared" si="17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45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45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45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45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45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45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45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45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45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45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45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45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45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45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45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45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45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45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45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45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45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45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45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45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45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45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45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45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45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45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45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45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45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45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45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45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45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45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45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45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45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45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45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45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45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45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45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45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45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45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45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45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45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45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45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45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45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45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45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45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45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45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45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45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45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45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45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45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45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45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45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45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45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45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45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45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45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45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45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45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45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45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45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45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45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45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45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45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45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45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45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45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45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45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45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45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45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45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45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45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45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45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45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45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45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45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45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45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45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45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45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45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45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45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45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45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45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45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45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45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45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45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45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45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45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45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45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45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45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45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45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45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45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45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45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45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45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45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45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45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45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45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45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45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45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45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45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45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45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45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45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45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45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45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45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45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45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45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45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45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45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45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45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45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45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45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45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45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45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45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45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45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45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45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45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45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45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45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45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45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45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45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45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45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45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45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45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45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45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45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45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45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45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45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45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45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45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45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45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45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45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45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45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45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45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45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45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45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45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45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45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45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45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45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45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45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45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45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45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45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45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45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45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45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45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45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45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45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45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45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45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45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45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45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45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45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45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45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45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45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45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45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45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45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45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45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45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45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45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45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45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45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45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45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45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45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45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45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45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45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45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45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45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45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45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45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45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45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45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45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45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45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45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45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45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45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45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45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45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45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45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45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45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45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45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45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45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45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45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45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45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45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45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45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45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45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45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45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45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45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45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45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45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45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45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45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45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45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45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45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45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45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45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45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45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45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45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45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45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45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45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45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45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45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45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45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45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45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45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45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45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45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45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45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45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45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45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45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45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45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45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45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45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45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45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45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45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45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45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45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45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45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45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45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45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45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45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45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45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45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45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45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45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45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45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45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45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45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45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45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45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45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45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45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45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45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45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45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45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45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45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45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45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45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45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45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45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45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45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45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45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45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45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45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45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45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45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45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45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45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45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45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45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45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45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45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45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45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45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45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45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45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45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45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45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45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45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45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45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45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45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45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45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45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45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45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45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45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45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45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45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45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45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45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45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45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45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45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45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45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45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45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45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45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45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45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45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45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45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45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45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45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45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45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45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45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45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45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45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45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45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45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45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45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45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45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45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45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45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45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45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45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45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45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45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45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45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45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45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45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45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45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45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45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45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45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45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45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45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45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45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45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45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45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45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45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45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45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45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45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45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45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45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45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45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45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45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45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45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45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45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45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45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45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45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45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45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45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45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45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45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45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45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45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45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45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45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45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45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45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45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45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45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45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45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45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45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45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45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45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45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45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45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45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45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45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45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45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45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45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45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45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45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45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45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45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45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45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45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45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45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45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45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45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45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45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45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45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45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45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45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45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45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45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45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45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45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45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45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45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45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45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45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45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45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45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45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45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45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45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45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45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45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45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45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45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45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45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45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45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45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45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45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45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45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45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45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45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45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45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45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45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45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45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45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45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45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45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45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45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45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45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45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45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45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45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45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45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45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45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45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45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45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45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45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45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45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45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45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45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45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45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45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45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45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45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45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45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45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45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45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45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45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45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45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45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45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45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45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45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45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45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45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45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45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45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45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45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45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45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45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45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45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45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45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45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45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45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45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45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45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45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45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45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45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45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45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45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45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45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45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45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45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45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45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45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45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45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45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45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45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45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45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45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45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45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45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45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45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45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45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45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45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45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45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45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45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45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45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45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45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45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45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45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45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45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45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45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45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45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45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45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45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45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45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45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45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45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45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45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45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45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45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45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45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45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45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45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45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45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45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45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45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45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45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45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45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45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45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45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45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45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45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45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45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45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45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45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45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45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45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45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45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45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45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45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45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45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45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45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45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45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45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45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45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45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45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45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45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45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45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45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45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45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45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45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45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45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45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45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45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45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45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45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45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45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45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45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45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45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45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45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45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45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45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45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45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45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45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45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45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45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45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45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45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45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45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45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45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45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45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45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45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45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45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45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45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45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45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45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45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45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45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45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45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45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45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45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45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45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45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45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45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45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45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45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45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45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45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45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45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45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45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45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45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45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45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45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45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45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45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45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45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45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45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45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45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45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45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45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45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45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45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45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45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45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45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45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45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45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45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45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45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45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45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45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45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45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45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45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45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45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45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45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45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45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45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45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45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45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45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45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45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45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45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45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45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45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45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45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45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45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45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45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45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45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45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45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45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45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45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45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45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45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45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45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45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45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45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45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45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45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45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45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45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45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45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45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45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3" max="3" width="16.13"/>
    <col customWidth="1" min="6" max="6" width="38.5"/>
    <col customWidth="1" min="13" max="42" width="7.63"/>
    <col customWidth="1" min="43" max="43" width="13.13"/>
  </cols>
  <sheetData>
    <row r="1">
      <c r="A1" s="31" t="s">
        <v>126</v>
      </c>
      <c r="B1" s="46" t="s">
        <v>20</v>
      </c>
      <c r="C1" s="30" t="s">
        <v>21</v>
      </c>
      <c r="D1" s="30" t="s">
        <v>22</v>
      </c>
      <c r="E1" s="29" t="s">
        <v>127</v>
      </c>
      <c r="F1" s="29" t="s">
        <v>24</v>
      </c>
      <c r="G1" s="47" t="s">
        <v>25</v>
      </c>
      <c r="H1" s="48" t="s">
        <v>26</v>
      </c>
      <c r="I1" s="48" t="s">
        <v>27</v>
      </c>
      <c r="J1" s="48" t="s">
        <v>28</v>
      </c>
      <c r="K1" s="48" t="s">
        <v>29</v>
      </c>
      <c r="L1" s="48" t="s">
        <v>30</v>
      </c>
      <c r="M1" s="30" t="s">
        <v>31</v>
      </c>
      <c r="N1" s="31" t="s">
        <v>32</v>
      </c>
      <c r="O1" s="32" t="s">
        <v>33</v>
      </c>
      <c r="P1" s="31" t="s">
        <v>34</v>
      </c>
      <c r="Q1" s="31" t="s">
        <v>35</v>
      </c>
      <c r="R1" s="31" t="s">
        <v>36</v>
      </c>
      <c r="S1" s="31" t="s">
        <v>37</v>
      </c>
      <c r="T1" s="31" t="s">
        <v>38</v>
      </c>
      <c r="U1" s="31" t="s">
        <v>39</v>
      </c>
      <c r="V1" s="30" t="s">
        <v>40</v>
      </c>
      <c r="W1" s="31" t="s">
        <v>41</v>
      </c>
      <c r="X1" s="31" t="s">
        <v>42</v>
      </c>
      <c r="Y1" s="31" t="s">
        <v>43</v>
      </c>
      <c r="Z1" s="32" t="s">
        <v>44</v>
      </c>
      <c r="AA1" s="30" t="s">
        <v>45</v>
      </c>
      <c r="AB1" s="31" t="s">
        <v>46</v>
      </c>
      <c r="AC1" s="31" t="s">
        <v>47</v>
      </c>
      <c r="AD1" s="30" t="s">
        <v>48</v>
      </c>
      <c r="AE1" s="31" t="s">
        <v>49</v>
      </c>
      <c r="AF1" s="31" t="s">
        <v>50</v>
      </c>
      <c r="AG1" s="31" t="s">
        <v>51</v>
      </c>
      <c r="AH1" s="31" t="s">
        <v>52</v>
      </c>
      <c r="AI1" s="31" t="s">
        <v>53</v>
      </c>
      <c r="AJ1" s="30" t="s">
        <v>54</v>
      </c>
      <c r="AK1" s="32" t="s">
        <v>55</v>
      </c>
      <c r="AL1" s="31" t="s">
        <v>56</v>
      </c>
      <c r="AM1" s="31" t="s">
        <v>57</v>
      </c>
      <c r="AN1" s="31" t="s">
        <v>58</v>
      </c>
      <c r="AO1" s="31" t="s">
        <v>59</v>
      </c>
      <c r="AP1" s="30" t="s">
        <v>60</v>
      </c>
      <c r="AQ1" s="30" t="s">
        <v>61</v>
      </c>
    </row>
    <row r="2">
      <c r="A2" s="49" t="s">
        <v>17</v>
      </c>
      <c r="B2" s="50">
        <v>1.0</v>
      </c>
      <c r="C2" s="41" t="s">
        <v>31</v>
      </c>
      <c r="D2" s="41" t="s">
        <v>62</v>
      </c>
      <c r="E2" s="29" t="s">
        <v>63</v>
      </c>
      <c r="F2" s="51"/>
      <c r="G2" s="50" t="s">
        <v>17</v>
      </c>
      <c r="H2" s="41" t="s">
        <v>17</v>
      </c>
      <c r="I2" s="41" t="s">
        <v>17</v>
      </c>
      <c r="J2" s="41" t="s">
        <v>17</v>
      </c>
      <c r="K2" s="29" t="s">
        <v>128</v>
      </c>
      <c r="L2" s="41" t="s">
        <v>17</v>
      </c>
      <c r="M2" s="29" t="b">
        <v>1</v>
      </c>
      <c r="N2" s="34" t="b">
        <v>0</v>
      </c>
      <c r="O2" s="35" t="b">
        <v>0</v>
      </c>
      <c r="P2" s="34" t="b">
        <v>0</v>
      </c>
      <c r="Q2" s="34" t="b">
        <v>0</v>
      </c>
      <c r="R2" s="34" t="b">
        <v>0</v>
      </c>
      <c r="S2" s="34" t="b">
        <v>0</v>
      </c>
      <c r="T2" s="34" t="b">
        <v>0</v>
      </c>
      <c r="U2" s="34" t="b">
        <v>0</v>
      </c>
      <c r="V2" s="29" t="b">
        <v>0</v>
      </c>
      <c r="W2" s="35" t="b">
        <v>0</v>
      </c>
      <c r="X2" s="34" t="b">
        <v>0</v>
      </c>
      <c r="Y2" s="29" t="b">
        <v>0</v>
      </c>
      <c r="Z2" s="35" t="b">
        <v>0</v>
      </c>
      <c r="AA2" s="29" t="b">
        <v>0</v>
      </c>
      <c r="AB2" s="34" t="b">
        <v>0</v>
      </c>
      <c r="AC2" s="34" t="b">
        <v>0</v>
      </c>
      <c r="AD2" s="29" t="b">
        <v>0</v>
      </c>
      <c r="AE2" s="34" t="b">
        <v>0</v>
      </c>
      <c r="AF2" s="34" t="b">
        <v>0</v>
      </c>
      <c r="AG2" s="34" t="b">
        <v>0</v>
      </c>
      <c r="AH2" s="34" t="b">
        <v>0</v>
      </c>
      <c r="AI2" s="34" t="b">
        <v>0</v>
      </c>
      <c r="AJ2" s="29" t="b">
        <v>0</v>
      </c>
      <c r="AK2" s="35" t="b">
        <v>0</v>
      </c>
      <c r="AL2" s="34" t="b">
        <v>0</v>
      </c>
      <c r="AM2" s="34" t="b">
        <v>0</v>
      </c>
      <c r="AN2" s="34" t="b">
        <v>0</v>
      </c>
      <c r="AO2" s="34" t="b">
        <v>0</v>
      </c>
      <c r="AP2" s="29" t="b">
        <v>0</v>
      </c>
      <c r="AQ2" s="29" t="s">
        <v>17</v>
      </c>
    </row>
    <row r="3">
      <c r="A3" s="52" t="s">
        <v>17</v>
      </c>
      <c r="B3" s="47">
        <v>1.0</v>
      </c>
      <c r="C3" s="48" t="s">
        <v>31</v>
      </c>
      <c r="D3" s="48" t="s">
        <v>65</v>
      </c>
      <c r="E3" s="29" t="s">
        <v>66</v>
      </c>
      <c r="F3" s="48"/>
      <c r="G3" s="50" t="s">
        <v>17</v>
      </c>
      <c r="H3" s="41" t="s">
        <v>17</v>
      </c>
      <c r="I3" s="41" t="s">
        <v>17</v>
      </c>
      <c r="J3" s="41" t="s">
        <v>17</v>
      </c>
      <c r="K3" s="41" t="s">
        <v>64</v>
      </c>
      <c r="L3" s="41" t="s">
        <v>17</v>
      </c>
      <c r="M3" s="29" t="b">
        <v>1</v>
      </c>
      <c r="N3" s="34" t="b">
        <v>0</v>
      </c>
      <c r="O3" s="35" t="b">
        <v>0</v>
      </c>
      <c r="P3" s="34" t="b">
        <v>0</v>
      </c>
      <c r="Q3" s="34" t="b">
        <v>0</v>
      </c>
      <c r="R3" s="34" t="b">
        <v>0</v>
      </c>
      <c r="S3" s="34" t="b">
        <v>0</v>
      </c>
      <c r="T3" s="34" t="b">
        <v>0</v>
      </c>
      <c r="U3" s="34" t="b">
        <v>0</v>
      </c>
      <c r="V3" s="29" t="b">
        <v>0</v>
      </c>
      <c r="W3" s="35" t="b">
        <v>0</v>
      </c>
      <c r="X3" s="34" t="b">
        <v>0</v>
      </c>
      <c r="Y3" s="29" t="b">
        <v>0</v>
      </c>
      <c r="Z3" s="35" t="b">
        <v>0</v>
      </c>
      <c r="AA3" s="29" t="b">
        <v>0</v>
      </c>
      <c r="AB3" s="34" t="b">
        <v>0</v>
      </c>
      <c r="AC3" s="34" t="b">
        <v>0</v>
      </c>
      <c r="AD3" s="29" t="b">
        <v>0</v>
      </c>
      <c r="AE3" s="34" t="b">
        <v>0</v>
      </c>
      <c r="AF3" s="34" t="b">
        <v>0</v>
      </c>
      <c r="AG3" s="34" t="b">
        <v>0</v>
      </c>
      <c r="AH3" s="34" t="b">
        <v>0</v>
      </c>
      <c r="AI3" s="34" t="b">
        <v>0</v>
      </c>
      <c r="AJ3" s="29" t="b">
        <v>0</v>
      </c>
      <c r="AK3" s="35" t="b">
        <v>0</v>
      </c>
      <c r="AL3" s="34" t="b">
        <v>0</v>
      </c>
      <c r="AM3" s="34" t="b">
        <v>0</v>
      </c>
      <c r="AN3" s="34" t="b">
        <v>0</v>
      </c>
      <c r="AO3" s="34" t="b">
        <v>0</v>
      </c>
      <c r="AP3" s="29" t="b">
        <v>0</v>
      </c>
      <c r="AQ3" s="29" t="s">
        <v>17</v>
      </c>
    </row>
    <row r="4">
      <c r="A4" s="52" t="s">
        <v>17</v>
      </c>
      <c r="B4" s="47">
        <v>1.0</v>
      </c>
      <c r="C4" s="48" t="s">
        <v>31</v>
      </c>
      <c r="D4" s="48" t="s">
        <v>129</v>
      </c>
      <c r="E4" s="29" t="s">
        <v>130</v>
      </c>
      <c r="F4" s="48"/>
      <c r="G4" s="50" t="s">
        <v>17</v>
      </c>
      <c r="H4" s="41" t="s">
        <v>17</v>
      </c>
      <c r="I4" s="41" t="s">
        <v>17</v>
      </c>
      <c r="J4" s="41" t="s">
        <v>17</v>
      </c>
      <c r="K4" s="29" t="s">
        <v>131</v>
      </c>
      <c r="L4" s="41" t="s">
        <v>17</v>
      </c>
      <c r="M4" s="29" t="b">
        <v>1</v>
      </c>
      <c r="N4" s="34" t="b">
        <v>0</v>
      </c>
      <c r="O4" s="35" t="b">
        <v>0</v>
      </c>
      <c r="P4" s="34" t="b">
        <v>0</v>
      </c>
      <c r="Q4" s="34" t="b">
        <v>0</v>
      </c>
      <c r="R4" s="34" t="b">
        <v>0</v>
      </c>
      <c r="S4" s="34" t="b">
        <v>0</v>
      </c>
      <c r="T4" s="34" t="b">
        <v>0</v>
      </c>
      <c r="U4" s="34" t="b">
        <v>0</v>
      </c>
      <c r="V4" s="29" t="b">
        <v>0</v>
      </c>
      <c r="W4" s="35" t="b">
        <v>0</v>
      </c>
      <c r="X4" s="34" t="b">
        <v>0</v>
      </c>
      <c r="Y4" s="29" t="b">
        <v>0</v>
      </c>
      <c r="Z4" s="35" t="b">
        <v>0</v>
      </c>
      <c r="AA4" s="29" t="b">
        <v>0</v>
      </c>
      <c r="AB4" s="34" t="b">
        <v>0</v>
      </c>
      <c r="AC4" s="34" t="b">
        <v>0</v>
      </c>
      <c r="AD4" s="29" t="b">
        <v>0</v>
      </c>
      <c r="AE4" s="34" t="b">
        <v>0</v>
      </c>
      <c r="AF4" s="34" t="b">
        <v>0</v>
      </c>
      <c r="AG4" s="34" t="b">
        <v>0</v>
      </c>
      <c r="AH4" s="34" t="b">
        <v>0</v>
      </c>
      <c r="AI4" s="34" t="b">
        <v>0</v>
      </c>
      <c r="AJ4" s="29" t="b">
        <v>0</v>
      </c>
      <c r="AK4" s="35" t="b">
        <v>0</v>
      </c>
      <c r="AL4" s="34" t="b">
        <v>0</v>
      </c>
      <c r="AM4" s="34" t="b">
        <v>0</v>
      </c>
      <c r="AN4" s="34" t="b">
        <v>0</v>
      </c>
      <c r="AO4" s="34" t="b">
        <v>0</v>
      </c>
      <c r="AP4" s="29" t="b">
        <v>0</v>
      </c>
      <c r="AQ4" s="29" t="s">
        <v>17</v>
      </c>
    </row>
    <row r="5">
      <c r="A5" s="34" t="s">
        <v>17</v>
      </c>
      <c r="B5" s="53">
        <v>1.0</v>
      </c>
      <c r="C5" s="29" t="s">
        <v>31</v>
      </c>
      <c r="D5" s="29" t="s">
        <v>132</v>
      </c>
      <c r="E5" s="30" t="s">
        <v>133</v>
      </c>
      <c r="F5" s="30"/>
      <c r="G5" s="54" t="s">
        <v>17</v>
      </c>
      <c r="H5" s="43" t="s">
        <v>17</v>
      </c>
      <c r="I5" s="55" t="s">
        <v>17</v>
      </c>
      <c r="J5" s="55" t="s">
        <v>17</v>
      </c>
      <c r="K5" s="55" t="s">
        <v>64</v>
      </c>
      <c r="L5" s="55" t="s">
        <v>17</v>
      </c>
      <c r="M5" s="29" t="b">
        <v>1</v>
      </c>
      <c r="N5" s="34" t="b">
        <v>0</v>
      </c>
      <c r="O5" s="35" t="b">
        <v>0</v>
      </c>
      <c r="P5" s="34" t="b">
        <v>0</v>
      </c>
      <c r="Q5" s="34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29" t="b">
        <v>0</v>
      </c>
      <c r="W5" s="35" t="b">
        <v>0</v>
      </c>
      <c r="X5" s="34" t="b">
        <v>0</v>
      </c>
      <c r="Y5" s="29" t="b">
        <v>0</v>
      </c>
      <c r="Z5" s="35" t="b">
        <v>0</v>
      </c>
      <c r="AA5" s="29" t="b">
        <v>0</v>
      </c>
      <c r="AB5" s="34" t="b">
        <v>0</v>
      </c>
      <c r="AC5" s="34" t="b">
        <v>0</v>
      </c>
      <c r="AD5" s="29" t="b">
        <v>0</v>
      </c>
      <c r="AE5" s="34" t="b">
        <v>0</v>
      </c>
      <c r="AF5" s="34" t="b">
        <v>0</v>
      </c>
      <c r="AG5" s="34" t="b">
        <v>0</v>
      </c>
      <c r="AH5" s="34" t="b">
        <v>0</v>
      </c>
      <c r="AI5" s="34" t="b">
        <v>0</v>
      </c>
      <c r="AJ5" s="29" t="b">
        <v>0</v>
      </c>
      <c r="AK5" s="32" t="b">
        <v>0</v>
      </c>
      <c r="AL5" s="31" t="b">
        <v>0</v>
      </c>
      <c r="AM5" s="31" t="b">
        <v>0</v>
      </c>
      <c r="AN5" s="31" t="b">
        <v>0</v>
      </c>
      <c r="AO5" s="31" t="b">
        <v>0</v>
      </c>
      <c r="AP5" s="30" t="b">
        <v>0</v>
      </c>
      <c r="AQ5" s="30" t="s">
        <v>17</v>
      </c>
    </row>
    <row r="6">
      <c r="A6" s="56" t="s">
        <v>134</v>
      </c>
      <c r="B6" s="57">
        <v>1.0</v>
      </c>
      <c r="C6" s="37" t="s">
        <v>135</v>
      </c>
      <c r="D6" s="37" t="s">
        <v>136</v>
      </c>
      <c r="E6" s="29" t="s">
        <v>137</v>
      </c>
      <c r="F6" s="29"/>
      <c r="G6" s="53" t="s">
        <v>138</v>
      </c>
      <c r="H6" s="29" t="s">
        <v>139</v>
      </c>
      <c r="I6" s="29" t="s">
        <v>17</v>
      </c>
      <c r="J6" s="29" t="s">
        <v>17</v>
      </c>
      <c r="K6" s="48" t="s">
        <v>17</v>
      </c>
      <c r="L6" s="48">
        <v>4.0</v>
      </c>
      <c r="M6" s="37" t="b">
        <v>0</v>
      </c>
      <c r="N6" s="38" t="b">
        <v>0</v>
      </c>
      <c r="O6" s="39" t="b">
        <v>0</v>
      </c>
      <c r="P6" s="38" t="b">
        <v>0</v>
      </c>
      <c r="Q6" s="38" t="b">
        <v>0</v>
      </c>
      <c r="R6" s="38" t="b">
        <v>0</v>
      </c>
      <c r="S6" s="38" t="b">
        <v>1</v>
      </c>
      <c r="T6" s="38" t="b">
        <v>0</v>
      </c>
      <c r="U6" s="38" t="b">
        <v>0</v>
      </c>
      <c r="V6" s="37" t="b">
        <v>0</v>
      </c>
      <c r="W6" s="39" t="b">
        <v>0</v>
      </c>
      <c r="X6" s="38" t="b">
        <v>0</v>
      </c>
      <c r="Y6" s="37" t="b">
        <v>0</v>
      </c>
      <c r="Z6" s="39" t="b">
        <v>0</v>
      </c>
      <c r="AA6" s="37" t="b">
        <v>1</v>
      </c>
      <c r="AB6" s="38" t="b">
        <v>1</v>
      </c>
      <c r="AC6" s="38" t="b">
        <v>0</v>
      </c>
      <c r="AD6" s="37" t="b">
        <v>0</v>
      </c>
      <c r="AE6" s="38" t="b">
        <v>0</v>
      </c>
      <c r="AF6" s="38" t="b">
        <v>0</v>
      </c>
      <c r="AG6" s="38" t="b">
        <v>0</v>
      </c>
      <c r="AH6" s="38" t="b">
        <v>0</v>
      </c>
      <c r="AI6" s="38" t="b">
        <v>0</v>
      </c>
      <c r="AJ6" s="37" t="b">
        <v>0</v>
      </c>
      <c r="AK6" s="35" t="b">
        <v>0</v>
      </c>
      <c r="AL6" s="34" t="b">
        <v>0</v>
      </c>
      <c r="AM6" s="34" t="b">
        <v>0</v>
      </c>
      <c r="AN6" s="34" t="b">
        <v>0</v>
      </c>
      <c r="AO6" s="34" t="b">
        <v>0</v>
      </c>
      <c r="AP6" s="29" t="b">
        <v>0</v>
      </c>
      <c r="AQ6" s="29" t="s">
        <v>17</v>
      </c>
    </row>
    <row r="7">
      <c r="A7" s="52" t="s">
        <v>134</v>
      </c>
      <c r="B7" s="47">
        <v>2.0</v>
      </c>
      <c r="C7" s="29" t="s">
        <v>140</v>
      </c>
      <c r="D7" s="29" t="s">
        <v>141</v>
      </c>
      <c r="E7" s="29" t="s">
        <v>142</v>
      </c>
      <c r="F7" s="29"/>
      <c r="G7" s="53" t="s">
        <v>143</v>
      </c>
      <c r="H7" s="41" t="s">
        <v>17</v>
      </c>
      <c r="I7" s="29" t="s">
        <v>17</v>
      </c>
      <c r="J7" s="29" t="s">
        <v>17</v>
      </c>
      <c r="K7" s="48" t="s">
        <v>17</v>
      </c>
      <c r="L7" s="48">
        <v>10.0</v>
      </c>
      <c r="M7" s="29" t="b">
        <v>0</v>
      </c>
      <c r="N7" s="34" t="b">
        <v>0</v>
      </c>
      <c r="O7" s="35" t="b">
        <v>0</v>
      </c>
      <c r="P7" s="34" t="b">
        <v>0</v>
      </c>
      <c r="Q7" s="34" t="b">
        <v>0</v>
      </c>
      <c r="R7" s="34" t="b">
        <v>0</v>
      </c>
      <c r="S7" s="34" t="b">
        <v>0</v>
      </c>
      <c r="T7" s="34" t="b">
        <v>0</v>
      </c>
      <c r="U7" s="34" t="b">
        <v>1</v>
      </c>
      <c r="V7" s="29" t="b">
        <v>0</v>
      </c>
      <c r="W7" s="35" t="b">
        <v>0</v>
      </c>
      <c r="X7" s="34" t="b">
        <v>0</v>
      </c>
      <c r="Y7" s="29" t="b">
        <v>0</v>
      </c>
      <c r="Z7" s="35" t="b">
        <v>1</v>
      </c>
      <c r="AA7" s="29" t="b">
        <v>0</v>
      </c>
      <c r="AB7" s="34" t="b">
        <v>1</v>
      </c>
      <c r="AC7" s="34" t="b">
        <v>0</v>
      </c>
      <c r="AD7" s="29" t="b">
        <v>0</v>
      </c>
      <c r="AE7" s="34" t="b">
        <v>0</v>
      </c>
      <c r="AF7" s="34" t="b">
        <v>0</v>
      </c>
      <c r="AG7" s="34" t="b">
        <v>0</v>
      </c>
      <c r="AH7" s="34" t="b">
        <v>0</v>
      </c>
      <c r="AI7" s="34" t="b">
        <v>0</v>
      </c>
      <c r="AJ7" s="29" t="b">
        <v>0</v>
      </c>
      <c r="AK7" s="35" t="b">
        <v>0</v>
      </c>
      <c r="AL7" s="34" t="b">
        <v>0</v>
      </c>
      <c r="AM7" s="34" t="b">
        <v>0</v>
      </c>
      <c r="AN7" s="34" t="b">
        <v>0</v>
      </c>
      <c r="AO7" s="34" t="b">
        <v>0</v>
      </c>
      <c r="AP7" s="29" t="b">
        <v>0</v>
      </c>
      <c r="AQ7" s="29" t="s">
        <v>17</v>
      </c>
    </row>
    <row r="8">
      <c r="A8" s="49" t="s">
        <v>134</v>
      </c>
      <c r="B8" s="50">
        <v>3.0</v>
      </c>
      <c r="C8" s="29" t="s">
        <v>144</v>
      </c>
      <c r="D8" s="29" t="s">
        <v>145</v>
      </c>
      <c r="E8" s="29" t="s">
        <v>146</v>
      </c>
      <c r="F8" s="29"/>
      <c r="G8" s="50" t="s">
        <v>17</v>
      </c>
      <c r="H8" s="41" t="s">
        <v>17</v>
      </c>
      <c r="I8" s="41" t="s">
        <v>17</v>
      </c>
      <c r="J8" s="41" t="s">
        <v>17</v>
      </c>
      <c r="K8" s="29" t="s">
        <v>17</v>
      </c>
      <c r="L8" s="29" t="s">
        <v>17</v>
      </c>
      <c r="M8" s="29" t="b">
        <v>1</v>
      </c>
      <c r="N8" s="34" t="b">
        <v>1</v>
      </c>
      <c r="O8" s="35" t="b">
        <v>0</v>
      </c>
      <c r="P8" s="34" t="b">
        <v>0</v>
      </c>
      <c r="Q8" s="34" t="b">
        <v>0</v>
      </c>
      <c r="R8" s="34" t="b">
        <v>0</v>
      </c>
      <c r="S8" s="34" t="b">
        <v>0</v>
      </c>
      <c r="T8" s="34" t="b">
        <v>0</v>
      </c>
      <c r="U8" s="34" t="b">
        <v>0</v>
      </c>
      <c r="V8" s="29" t="b">
        <v>0</v>
      </c>
      <c r="W8" s="35" t="b">
        <v>0</v>
      </c>
      <c r="X8" s="34" t="b">
        <v>0</v>
      </c>
      <c r="Y8" s="29" t="b">
        <v>0</v>
      </c>
      <c r="Z8" s="35" t="b">
        <v>0</v>
      </c>
      <c r="AA8" s="29" t="b">
        <v>0</v>
      </c>
      <c r="AB8" s="34" t="b">
        <v>0</v>
      </c>
      <c r="AC8" s="34" t="b">
        <v>0</v>
      </c>
      <c r="AD8" s="29" t="b">
        <v>0</v>
      </c>
      <c r="AE8" s="34" t="b">
        <v>0</v>
      </c>
      <c r="AF8" s="34" t="b">
        <v>0</v>
      </c>
      <c r="AG8" s="34" t="b">
        <v>0</v>
      </c>
      <c r="AH8" s="34" t="b">
        <v>0</v>
      </c>
      <c r="AI8" s="34" t="b">
        <v>0</v>
      </c>
      <c r="AJ8" s="29" t="b">
        <v>0</v>
      </c>
      <c r="AK8" s="35" t="b">
        <v>0</v>
      </c>
      <c r="AL8" s="34" t="b">
        <v>0</v>
      </c>
      <c r="AM8" s="34" t="b">
        <v>0</v>
      </c>
      <c r="AN8" s="34" t="b">
        <v>0</v>
      </c>
      <c r="AO8" s="34" t="b">
        <v>0</v>
      </c>
      <c r="AP8" s="29" t="b">
        <v>0</v>
      </c>
      <c r="AQ8" s="29" t="s">
        <v>17</v>
      </c>
    </row>
    <row r="9">
      <c r="A9" s="52" t="s">
        <v>134</v>
      </c>
      <c r="B9" s="47">
        <v>4.0</v>
      </c>
      <c r="C9" s="29" t="s">
        <v>147</v>
      </c>
      <c r="D9" s="34" t="s">
        <v>148</v>
      </c>
      <c r="E9" s="35" t="s">
        <v>149</v>
      </c>
      <c r="F9" s="35"/>
      <c r="G9" s="50" t="s">
        <v>17</v>
      </c>
      <c r="H9" s="41" t="s">
        <v>17</v>
      </c>
      <c r="I9" s="41" t="s">
        <v>17</v>
      </c>
      <c r="J9" s="41" t="s">
        <v>17</v>
      </c>
      <c r="K9" s="29" t="s">
        <v>17</v>
      </c>
      <c r="L9" s="41">
        <v>14.0</v>
      </c>
      <c r="M9" s="29" t="b">
        <v>0</v>
      </c>
      <c r="N9" s="34" t="b">
        <v>0</v>
      </c>
      <c r="O9" s="35" t="b">
        <v>0</v>
      </c>
      <c r="P9" s="34" t="b">
        <v>0</v>
      </c>
      <c r="Q9" s="34" t="b">
        <v>0</v>
      </c>
      <c r="R9" s="34" t="b">
        <v>0</v>
      </c>
      <c r="S9" s="34" t="b">
        <v>0</v>
      </c>
      <c r="T9" s="34" t="b">
        <v>0</v>
      </c>
      <c r="U9" s="34" t="b">
        <v>0</v>
      </c>
      <c r="V9" s="29" t="b">
        <v>1</v>
      </c>
      <c r="W9" s="35" t="b">
        <v>0</v>
      </c>
      <c r="X9" s="34" t="b">
        <v>0</v>
      </c>
      <c r="Y9" s="29" t="b">
        <v>0</v>
      </c>
      <c r="Z9" s="35" t="b">
        <v>0</v>
      </c>
      <c r="AA9" s="29" t="b">
        <v>0</v>
      </c>
      <c r="AB9" s="34" t="b">
        <v>1</v>
      </c>
      <c r="AC9" s="34" t="b">
        <v>0</v>
      </c>
      <c r="AD9" s="29" t="b">
        <v>0</v>
      </c>
      <c r="AE9" s="34" t="b">
        <v>0</v>
      </c>
      <c r="AF9" s="34" t="b">
        <v>0</v>
      </c>
      <c r="AG9" s="34" t="b">
        <v>0</v>
      </c>
      <c r="AH9" s="34" t="b">
        <v>0</v>
      </c>
      <c r="AI9" s="34" t="b">
        <v>0</v>
      </c>
      <c r="AJ9" s="29" t="b">
        <v>0</v>
      </c>
      <c r="AK9" s="35" t="b">
        <v>0</v>
      </c>
      <c r="AL9" s="34" t="b">
        <v>0</v>
      </c>
      <c r="AM9" s="34" t="b">
        <v>0</v>
      </c>
      <c r="AN9" s="34" t="b">
        <v>0</v>
      </c>
      <c r="AO9" s="34" t="b">
        <v>0</v>
      </c>
      <c r="AP9" s="29" t="b">
        <v>0</v>
      </c>
      <c r="AQ9" s="29" t="s">
        <v>17</v>
      </c>
    </row>
    <row r="10">
      <c r="A10" s="58" t="s">
        <v>134</v>
      </c>
      <c r="B10" s="59">
        <v>5.0</v>
      </c>
      <c r="C10" s="30" t="s">
        <v>144</v>
      </c>
      <c r="D10" s="31" t="s">
        <v>150</v>
      </c>
      <c r="E10" s="32" t="s">
        <v>151</v>
      </c>
      <c r="F10" s="32"/>
      <c r="G10" s="50" t="s">
        <v>17</v>
      </c>
      <c r="H10" s="41" t="s">
        <v>17</v>
      </c>
      <c r="I10" s="48" t="s">
        <v>17</v>
      </c>
      <c r="J10" s="48" t="s">
        <v>17</v>
      </c>
      <c r="K10" s="48" t="s">
        <v>98</v>
      </c>
      <c r="L10" s="29" t="s">
        <v>17</v>
      </c>
      <c r="M10" s="30" t="b">
        <v>1</v>
      </c>
      <c r="N10" s="31" t="b">
        <v>1</v>
      </c>
      <c r="O10" s="32" t="b">
        <v>0</v>
      </c>
      <c r="P10" s="31" t="b">
        <v>0</v>
      </c>
      <c r="Q10" s="31" t="b">
        <v>0</v>
      </c>
      <c r="R10" s="31" t="b">
        <v>0</v>
      </c>
      <c r="S10" s="31" t="b">
        <v>0</v>
      </c>
      <c r="T10" s="31" t="b">
        <v>0</v>
      </c>
      <c r="U10" s="31" t="b">
        <v>0</v>
      </c>
      <c r="V10" s="30" t="b">
        <v>0</v>
      </c>
      <c r="W10" s="32" t="b">
        <v>0</v>
      </c>
      <c r="X10" s="31" t="b">
        <v>0</v>
      </c>
      <c r="Y10" s="30" t="b">
        <v>0</v>
      </c>
      <c r="Z10" s="32" t="b">
        <v>0</v>
      </c>
      <c r="AA10" s="30" t="b">
        <v>0</v>
      </c>
      <c r="AB10" s="31" t="b">
        <v>0</v>
      </c>
      <c r="AC10" s="31" t="b">
        <v>0</v>
      </c>
      <c r="AD10" s="30" t="b">
        <v>0</v>
      </c>
      <c r="AE10" s="31" t="b">
        <v>0</v>
      </c>
      <c r="AF10" s="31" t="b">
        <v>0</v>
      </c>
      <c r="AG10" s="31" t="b">
        <v>0</v>
      </c>
      <c r="AH10" s="31" t="b">
        <v>0</v>
      </c>
      <c r="AI10" s="31" t="b">
        <v>0</v>
      </c>
      <c r="AJ10" s="31" t="b">
        <v>0</v>
      </c>
      <c r="AK10" s="32" t="b">
        <v>0</v>
      </c>
      <c r="AL10" s="31" t="b">
        <v>0</v>
      </c>
      <c r="AM10" s="31" t="b">
        <v>0</v>
      </c>
      <c r="AN10" s="31" t="b">
        <v>0</v>
      </c>
      <c r="AO10" s="31" t="b">
        <v>0</v>
      </c>
      <c r="AP10" s="30" t="b">
        <v>0</v>
      </c>
      <c r="AQ10" s="30" t="s">
        <v>17</v>
      </c>
    </row>
    <row r="11">
      <c r="A11" s="52" t="s">
        <v>113</v>
      </c>
      <c r="B11" s="47">
        <v>1.0</v>
      </c>
      <c r="C11" s="29" t="s">
        <v>114</v>
      </c>
      <c r="D11" s="48" t="s">
        <v>152</v>
      </c>
      <c r="E11" s="29" t="s">
        <v>153</v>
      </c>
      <c r="F11" s="48"/>
      <c r="G11" s="60" t="s">
        <v>154</v>
      </c>
      <c r="H11" s="37" t="s">
        <v>155</v>
      </c>
      <c r="I11" s="61"/>
      <c r="J11" s="61"/>
      <c r="K11" s="51" t="s">
        <v>17</v>
      </c>
      <c r="L11" s="61"/>
      <c r="M11" s="29" t="b">
        <v>0</v>
      </c>
      <c r="N11" s="34" t="b">
        <v>0</v>
      </c>
      <c r="O11" s="35" t="b">
        <v>0</v>
      </c>
      <c r="P11" s="34" t="b">
        <v>0</v>
      </c>
      <c r="Q11" s="34" t="b">
        <v>0</v>
      </c>
      <c r="R11" s="34" t="b">
        <v>0</v>
      </c>
      <c r="S11" s="34" t="b">
        <v>1</v>
      </c>
      <c r="T11" s="34" t="b">
        <v>0</v>
      </c>
      <c r="U11" s="34" t="b">
        <v>0</v>
      </c>
      <c r="V11" s="29" t="b">
        <v>0</v>
      </c>
      <c r="W11" s="35" t="b">
        <v>0</v>
      </c>
      <c r="X11" s="34" t="b">
        <v>0</v>
      </c>
      <c r="Y11" s="29" t="b">
        <v>0</v>
      </c>
      <c r="Z11" s="35" t="b">
        <v>1</v>
      </c>
      <c r="AA11" s="29" t="b">
        <v>0</v>
      </c>
      <c r="AB11" s="34" t="b">
        <v>1</v>
      </c>
      <c r="AC11" s="34" t="b">
        <v>0</v>
      </c>
      <c r="AD11" s="29" t="b">
        <v>0</v>
      </c>
      <c r="AE11" s="34" t="b">
        <v>0</v>
      </c>
      <c r="AF11" s="34" t="b">
        <v>0</v>
      </c>
      <c r="AG11" s="34" t="b">
        <v>0</v>
      </c>
      <c r="AH11" s="34" t="b">
        <v>0</v>
      </c>
      <c r="AI11" s="34" t="b">
        <v>0</v>
      </c>
      <c r="AJ11" s="29" t="b">
        <v>0</v>
      </c>
      <c r="AK11" s="35" t="b">
        <v>0</v>
      </c>
      <c r="AL11" s="34" t="b">
        <v>0</v>
      </c>
      <c r="AM11" s="34" t="b">
        <v>0</v>
      </c>
      <c r="AN11" s="34" t="b">
        <v>0</v>
      </c>
      <c r="AO11" s="34" t="b">
        <v>0</v>
      </c>
      <c r="AP11" s="29" t="b">
        <v>0</v>
      </c>
      <c r="AQ11" s="29" t="s">
        <v>17</v>
      </c>
    </row>
    <row r="12">
      <c r="A12" s="52" t="s">
        <v>113</v>
      </c>
      <c r="B12" s="47">
        <v>2.0</v>
      </c>
      <c r="C12" s="29" t="s">
        <v>114</v>
      </c>
      <c r="D12" s="29" t="s">
        <v>156</v>
      </c>
      <c r="E12" s="29" t="s">
        <v>157</v>
      </c>
      <c r="F12" s="29"/>
      <c r="G12" s="53" t="s">
        <v>158</v>
      </c>
      <c r="H12" s="29" t="s">
        <v>159</v>
      </c>
      <c r="I12" s="62"/>
      <c r="J12" s="62"/>
      <c r="K12" s="41"/>
      <c r="L12" s="62"/>
      <c r="M12" s="29" t="b">
        <v>0</v>
      </c>
      <c r="N12" s="34" t="b">
        <v>0</v>
      </c>
      <c r="O12" s="35" t="b">
        <v>0</v>
      </c>
      <c r="P12" s="34" t="b">
        <v>0</v>
      </c>
      <c r="Q12" s="34" t="b">
        <v>0</v>
      </c>
      <c r="R12" s="34" t="b">
        <v>0</v>
      </c>
      <c r="S12" s="34" t="b">
        <v>1</v>
      </c>
      <c r="T12" s="34" t="b">
        <v>0</v>
      </c>
      <c r="U12" s="34" t="b">
        <v>0</v>
      </c>
      <c r="V12" s="29" t="b">
        <v>0</v>
      </c>
      <c r="W12" s="35" t="b">
        <v>0</v>
      </c>
      <c r="X12" s="34" t="b">
        <v>0</v>
      </c>
      <c r="Y12" s="29" t="b">
        <v>0</v>
      </c>
      <c r="Z12" s="35" t="b">
        <v>1</v>
      </c>
      <c r="AA12" s="29" t="b">
        <v>0</v>
      </c>
      <c r="AB12" s="34" t="b">
        <v>1</v>
      </c>
      <c r="AC12" s="34" t="b">
        <v>0</v>
      </c>
      <c r="AD12" s="29" t="b">
        <v>0</v>
      </c>
      <c r="AE12" s="34" t="b">
        <v>0</v>
      </c>
      <c r="AF12" s="34" t="b">
        <v>0</v>
      </c>
      <c r="AG12" s="34" t="b">
        <v>0</v>
      </c>
      <c r="AH12" s="34" t="b">
        <v>0</v>
      </c>
      <c r="AI12" s="34" t="b">
        <v>0</v>
      </c>
      <c r="AJ12" s="29" t="b">
        <v>0</v>
      </c>
      <c r="AK12" s="35" t="b">
        <v>0</v>
      </c>
      <c r="AL12" s="34" t="b">
        <v>0</v>
      </c>
      <c r="AM12" s="34" t="b">
        <v>0</v>
      </c>
      <c r="AN12" s="34" t="b">
        <v>0</v>
      </c>
      <c r="AO12" s="34" t="b">
        <v>0</v>
      </c>
      <c r="AP12" s="29" t="b">
        <v>0</v>
      </c>
      <c r="AQ12" s="29" t="s">
        <v>17</v>
      </c>
    </row>
    <row r="13">
      <c r="A13" s="52" t="s">
        <v>113</v>
      </c>
      <c r="B13" s="47">
        <v>3.0</v>
      </c>
      <c r="C13" s="29" t="s">
        <v>95</v>
      </c>
      <c r="D13" s="52" t="s">
        <v>160</v>
      </c>
      <c r="E13" s="35" t="s">
        <v>161</v>
      </c>
      <c r="F13" s="63"/>
      <c r="G13" s="35" t="s">
        <v>17</v>
      </c>
      <c r="H13" s="53" t="s">
        <v>17</v>
      </c>
      <c r="I13" s="29" t="s">
        <v>17</v>
      </c>
      <c r="J13" s="29" t="s">
        <v>17</v>
      </c>
      <c r="K13" s="29" t="s">
        <v>162</v>
      </c>
      <c r="L13" s="29" t="s">
        <v>17</v>
      </c>
      <c r="M13" s="29" t="b">
        <v>0</v>
      </c>
      <c r="N13" s="34" t="b">
        <v>1</v>
      </c>
      <c r="O13" s="35" t="b">
        <v>0</v>
      </c>
      <c r="P13" s="34" t="b">
        <v>0</v>
      </c>
      <c r="Q13" s="34" t="b">
        <v>0</v>
      </c>
      <c r="R13" s="34" t="b">
        <v>0</v>
      </c>
      <c r="S13" s="34" t="b">
        <v>0</v>
      </c>
      <c r="T13" s="34" t="b">
        <v>0</v>
      </c>
      <c r="U13" s="34" t="b">
        <v>0</v>
      </c>
      <c r="V13" s="29" t="b">
        <v>0</v>
      </c>
      <c r="W13" s="35" t="b">
        <v>1</v>
      </c>
      <c r="X13" s="34" t="b">
        <v>0</v>
      </c>
      <c r="Y13" s="29" t="b">
        <v>0</v>
      </c>
      <c r="Z13" s="35" t="b">
        <v>0</v>
      </c>
      <c r="AA13" s="29" t="b">
        <v>0</v>
      </c>
      <c r="AB13" s="34" t="b">
        <v>0</v>
      </c>
      <c r="AC13" s="34" t="b">
        <v>0</v>
      </c>
      <c r="AD13" s="29" t="b">
        <v>0</v>
      </c>
      <c r="AE13" s="34" t="b">
        <v>0</v>
      </c>
      <c r="AF13" s="34" t="b">
        <v>0</v>
      </c>
      <c r="AG13" s="34" t="b">
        <v>0</v>
      </c>
      <c r="AH13" s="34" t="b">
        <v>0</v>
      </c>
      <c r="AI13" s="34" t="b">
        <v>0</v>
      </c>
      <c r="AJ13" s="29" t="b">
        <v>0</v>
      </c>
      <c r="AK13" s="35" t="b">
        <v>0</v>
      </c>
      <c r="AL13" s="34" t="b">
        <v>0</v>
      </c>
      <c r="AM13" s="34" t="b">
        <v>0</v>
      </c>
      <c r="AN13" s="34" t="b">
        <v>0</v>
      </c>
      <c r="AO13" s="34" t="b">
        <v>0</v>
      </c>
      <c r="AP13" s="29" t="b">
        <v>0</v>
      </c>
      <c r="AQ13" s="29" t="s">
        <v>17</v>
      </c>
    </row>
    <row r="14">
      <c r="A14" s="52" t="s">
        <v>113</v>
      </c>
      <c r="B14" s="47">
        <v>4.0</v>
      </c>
      <c r="C14" s="29" t="s">
        <v>114</v>
      </c>
      <c r="D14" s="48" t="s">
        <v>163</v>
      </c>
      <c r="E14" s="29" t="s">
        <v>164</v>
      </c>
      <c r="F14" s="48"/>
      <c r="G14" s="50" t="s">
        <v>117</v>
      </c>
      <c r="H14" s="41" t="s">
        <v>118</v>
      </c>
      <c r="I14" s="41" t="s">
        <v>17</v>
      </c>
      <c r="J14" s="41" t="s">
        <v>17</v>
      </c>
      <c r="K14" s="41" t="s">
        <v>17</v>
      </c>
      <c r="L14" s="41" t="s">
        <v>119</v>
      </c>
      <c r="M14" s="29" t="b">
        <v>0</v>
      </c>
      <c r="N14" s="34" t="b">
        <v>0</v>
      </c>
      <c r="O14" s="35" t="b">
        <v>0</v>
      </c>
      <c r="P14" s="34" t="b">
        <v>0</v>
      </c>
      <c r="Q14" s="34" t="b">
        <v>0</v>
      </c>
      <c r="R14" s="34" t="b">
        <v>0</v>
      </c>
      <c r="S14" s="34" t="b">
        <v>1</v>
      </c>
      <c r="T14" s="34" t="b">
        <v>0</v>
      </c>
      <c r="U14" s="34" t="b">
        <v>0</v>
      </c>
      <c r="V14" s="29" t="b">
        <v>0</v>
      </c>
      <c r="W14" s="35" t="b">
        <v>0</v>
      </c>
      <c r="X14" s="34" t="b">
        <v>0</v>
      </c>
      <c r="Y14" s="29" t="b">
        <v>0</v>
      </c>
      <c r="Z14" s="35" t="b">
        <v>1</v>
      </c>
      <c r="AA14" s="29" t="b">
        <v>0</v>
      </c>
      <c r="AB14" s="34" t="b">
        <v>1</v>
      </c>
      <c r="AC14" s="34" t="b">
        <v>0</v>
      </c>
      <c r="AD14" s="29" t="b">
        <v>0</v>
      </c>
      <c r="AE14" s="34" t="b">
        <v>0</v>
      </c>
      <c r="AF14" s="34" t="b">
        <v>0</v>
      </c>
      <c r="AG14" s="34" t="b">
        <v>0</v>
      </c>
      <c r="AH14" s="34" t="b">
        <v>0</v>
      </c>
      <c r="AI14" s="34" t="b">
        <v>0</v>
      </c>
      <c r="AJ14" s="29" t="b">
        <v>0</v>
      </c>
      <c r="AK14" s="35" t="b">
        <v>0</v>
      </c>
      <c r="AL14" s="34" t="b">
        <v>0</v>
      </c>
      <c r="AM14" s="34" t="b">
        <v>0</v>
      </c>
      <c r="AN14" s="34" t="b">
        <v>0</v>
      </c>
      <c r="AO14" s="34" t="b">
        <v>0</v>
      </c>
      <c r="AP14" s="29" t="b">
        <v>0</v>
      </c>
      <c r="AQ14" s="29" t="s">
        <v>17</v>
      </c>
    </row>
    <row r="15">
      <c r="A15" s="58" t="s">
        <v>113</v>
      </c>
      <c r="B15" s="59">
        <v>5.0</v>
      </c>
      <c r="C15" s="30" t="s">
        <v>114</v>
      </c>
      <c r="D15" s="30" t="s">
        <v>165</v>
      </c>
      <c r="E15" s="30" t="s">
        <v>166</v>
      </c>
      <c r="F15" s="30"/>
      <c r="G15" s="54" t="s">
        <v>117</v>
      </c>
      <c r="H15" s="43" t="s">
        <v>118</v>
      </c>
      <c r="I15" s="43" t="s">
        <v>167</v>
      </c>
      <c r="J15" s="43" t="s">
        <v>168</v>
      </c>
      <c r="K15" s="43" t="s">
        <v>17</v>
      </c>
      <c r="L15" s="43" t="s">
        <v>125</v>
      </c>
      <c r="M15" s="30" t="b">
        <v>0</v>
      </c>
      <c r="N15" s="31" t="b">
        <v>0</v>
      </c>
      <c r="O15" s="32" t="b">
        <v>0</v>
      </c>
      <c r="P15" s="31" t="b">
        <v>0</v>
      </c>
      <c r="Q15" s="31" t="b">
        <v>0</v>
      </c>
      <c r="R15" s="31" t="b">
        <v>0</v>
      </c>
      <c r="S15" s="31" t="b">
        <v>1</v>
      </c>
      <c r="T15" s="31" t="b">
        <v>0</v>
      </c>
      <c r="U15" s="31" t="b">
        <v>0</v>
      </c>
      <c r="V15" s="30" t="b">
        <v>0</v>
      </c>
      <c r="W15" s="32" t="b">
        <v>0</v>
      </c>
      <c r="X15" s="31" t="b">
        <v>0</v>
      </c>
      <c r="Y15" s="30" t="b">
        <v>0</v>
      </c>
      <c r="Z15" s="32" t="b">
        <v>1</v>
      </c>
      <c r="AA15" s="30" t="b">
        <v>0</v>
      </c>
      <c r="AB15" s="31" t="b">
        <v>1</v>
      </c>
      <c r="AC15" s="31" t="b">
        <v>0</v>
      </c>
      <c r="AD15" s="30" t="b">
        <v>0</v>
      </c>
      <c r="AE15" s="31" t="b">
        <v>0</v>
      </c>
      <c r="AF15" s="31" t="b">
        <v>0</v>
      </c>
      <c r="AG15" s="31" t="b">
        <v>0</v>
      </c>
      <c r="AH15" s="31" t="b">
        <v>0</v>
      </c>
      <c r="AI15" s="31" t="b">
        <v>0</v>
      </c>
      <c r="AJ15" s="31" t="b">
        <v>0</v>
      </c>
      <c r="AK15" s="32" t="b">
        <v>0</v>
      </c>
      <c r="AL15" s="31" t="b">
        <v>0</v>
      </c>
      <c r="AM15" s="31" t="b">
        <v>0</v>
      </c>
      <c r="AN15" s="31" t="b">
        <v>0</v>
      </c>
      <c r="AO15" s="31" t="b">
        <v>0</v>
      </c>
      <c r="AP15" s="31" t="b">
        <v>0</v>
      </c>
      <c r="AQ15" s="46" t="s">
        <v>17</v>
      </c>
    </row>
    <row r="16">
      <c r="A16" s="34"/>
      <c r="B16" s="34"/>
      <c r="C16" s="34"/>
      <c r="D16" s="34"/>
      <c r="E16" s="34"/>
      <c r="F16" s="34"/>
      <c r="G16" s="40"/>
      <c r="H16" s="40"/>
      <c r="I16" s="40"/>
      <c r="J16" s="40"/>
      <c r="K16" s="40"/>
      <c r="L16" s="64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</row>
    <row r="17">
      <c r="A17" s="34"/>
      <c r="B17" s="34"/>
      <c r="C17" s="34"/>
      <c r="D17" s="34"/>
      <c r="E17" s="34"/>
      <c r="F17" s="34"/>
      <c r="G17" s="40"/>
      <c r="H17" s="40"/>
      <c r="I17" s="40"/>
      <c r="J17" s="40"/>
      <c r="K17" s="40"/>
      <c r="L17" s="64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</row>
    <row r="18">
      <c r="A18" s="34"/>
      <c r="B18" s="34"/>
      <c r="C18" s="34"/>
      <c r="D18" s="34"/>
      <c r="E18" s="34"/>
      <c r="F18" s="34"/>
      <c r="G18" s="40"/>
      <c r="H18" s="40"/>
      <c r="I18" s="40"/>
      <c r="J18" s="40"/>
      <c r="K18" s="40"/>
      <c r="L18" s="64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</row>
    <row r="19">
      <c r="A19" s="34"/>
      <c r="B19" s="34"/>
      <c r="C19" s="34"/>
      <c r="D19" s="34"/>
      <c r="E19" s="34"/>
      <c r="F19" s="34"/>
      <c r="G19" s="40"/>
      <c r="H19" s="40"/>
      <c r="I19" s="40"/>
      <c r="J19" s="40"/>
      <c r="K19" s="40"/>
      <c r="L19" s="64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</row>
    <row r="20">
      <c r="A20" s="33"/>
      <c r="B20" s="33"/>
      <c r="C20" s="33"/>
      <c r="D20" s="33"/>
      <c r="E20" s="33"/>
      <c r="F20" s="33"/>
      <c r="G20" s="40"/>
      <c r="H20" s="40"/>
      <c r="I20" s="40"/>
      <c r="J20" s="40"/>
      <c r="K20" s="40"/>
      <c r="L20" s="64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</row>
    <row r="21">
      <c r="A21" s="33"/>
      <c r="B21" s="33"/>
      <c r="C21" s="33"/>
      <c r="D21" s="33"/>
      <c r="E21" s="33"/>
      <c r="F21" s="33"/>
      <c r="G21" s="40"/>
      <c r="H21" s="40"/>
      <c r="I21" s="40"/>
      <c r="J21" s="40"/>
      <c r="K21" s="40"/>
      <c r="L21" s="64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</row>
    <row r="22">
      <c r="A22" s="33"/>
      <c r="B22" s="33"/>
      <c r="C22" s="33"/>
      <c r="D22" s="33"/>
      <c r="E22" s="33"/>
      <c r="F22" s="33"/>
      <c r="G22" s="40"/>
      <c r="H22" s="40"/>
      <c r="I22" s="40"/>
      <c r="J22" s="40"/>
      <c r="K22" s="40"/>
      <c r="L22" s="64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>
      <c r="A23" s="33"/>
      <c r="B23" s="33"/>
      <c r="C23" s="33"/>
      <c r="D23" s="33"/>
      <c r="E23" s="33"/>
      <c r="F23" s="33"/>
      <c r="G23" s="40"/>
      <c r="H23" s="40"/>
      <c r="I23" s="40"/>
      <c r="J23" s="40"/>
      <c r="K23" s="40"/>
      <c r="L23" s="64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>
      <c r="A24" s="33"/>
      <c r="B24" s="33"/>
      <c r="C24" s="33"/>
      <c r="D24" s="33"/>
      <c r="E24" s="33"/>
      <c r="F24" s="33"/>
      <c r="G24" s="40"/>
      <c r="H24" s="40"/>
      <c r="I24" s="40"/>
      <c r="J24" s="40"/>
      <c r="K24" s="40"/>
      <c r="L24" s="64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>
      <c r="A25" s="33"/>
      <c r="B25" s="33"/>
      <c r="C25" s="33"/>
      <c r="D25" s="33"/>
      <c r="E25" s="33"/>
      <c r="F25" s="33"/>
      <c r="G25" s="40"/>
      <c r="H25" s="40"/>
      <c r="I25" s="40"/>
      <c r="J25" s="40"/>
      <c r="K25" s="40"/>
      <c r="L25" s="64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>
      <c r="A26" s="33"/>
      <c r="B26" s="33"/>
      <c r="C26" s="33"/>
      <c r="D26" s="33"/>
      <c r="E26" s="33"/>
      <c r="F26" s="33"/>
      <c r="G26" s="40"/>
      <c r="H26" s="40"/>
      <c r="I26" s="40"/>
      <c r="J26" s="40"/>
      <c r="K26" s="40"/>
      <c r="L26" s="64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>
      <c r="A27" s="33"/>
      <c r="B27" s="33"/>
      <c r="C27" s="33"/>
      <c r="D27" s="33"/>
      <c r="E27" s="33"/>
      <c r="F27" s="33"/>
      <c r="G27" s="40"/>
      <c r="H27" s="40"/>
      <c r="I27" s="40"/>
      <c r="J27" s="40"/>
      <c r="K27" s="40"/>
      <c r="L27" s="64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>
      <c r="A28" s="33"/>
      <c r="B28" s="33"/>
      <c r="C28" s="33"/>
      <c r="D28" s="33"/>
      <c r="E28" s="33"/>
      <c r="F28" s="33"/>
      <c r="G28" s="40"/>
      <c r="H28" s="40"/>
      <c r="I28" s="40"/>
      <c r="J28" s="40"/>
      <c r="K28" s="40"/>
      <c r="L28" s="64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>
      <c r="A29" s="33"/>
      <c r="B29" s="33"/>
      <c r="C29" s="33"/>
      <c r="D29" s="33"/>
      <c r="E29" s="33"/>
      <c r="F29" s="33"/>
      <c r="G29" s="40"/>
      <c r="H29" s="40"/>
      <c r="I29" s="40"/>
      <c r="J29" s="40"/>
      <c r="K29" s="40"/>
      <c r="L29" s="64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>
      <c r="A30" s="33"/>
      <c r="B30" s="33"/>
      <c r="C30" s="33"/>
      <c r="D30" s="33"/>
      <c r="E30" s="33"/>
      <c r="F30" s="33"/>
      <c r="G30" s="40"/>
      <c r="H30" s="40"/>
      <c r="I30" s="40"/>
      <c r="J30" s="40"/>
      <c r="K30" s="40"/>
      <c r="L30" s="64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>
      <c r="A31" s="33"/>
      <c r="B31" s="33"/>
      <c r="C31" s="33"/>
      <c r="D31" s="33"/>
      <c r="E31" s="33"/>
      <c r="F31" s="33"/>
      <c r="G31" s="40"/>
      <c r="H31" s="40"/>
      <c r="I31" s="40"/>
      <c r="J31" s="40"/>
      <c r="K31" s="40"/>
      <c r="L31" s="64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>
      <c r="A32" s="33"/>
      <c r="B32" s="33"/>
      <c r="C32" s="33"/>
      <c r="D32" s="33"/>
      <c r="E32" s="33"/>
      <c r="F32" s="33"/>
      <c r="G32" s="40"/>
      <c r="H32" s="40"/>
      <c r="I32" s="40"/>
      <c r="J32" s="40"/>
      <c r="K32" s="40"/>
      <c r="L32" s="64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>
      <c r="A33" s="33"/>
      <c r="B33" s="33"/>
      <c r="C33" s="33"/>
      <c r="D33" s="33"/>
      <c r="E33" s="33"/>
      <c r="F33" s="33"/>
      <c r="G33" s="40"/>
      <c r="H33" s="40"/>
      <c r="I33" s="40"/>
      <c r="J33" s="40"/>
      <c r="K33" s="40"/>
      <c r="L33" s="64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>
      <c r="A34" s="33"/>
      <c r="B34" s="33"/>
      <c r="C34" s="33"/>
      <c r="D34" s="33"/>
      <c r="E34" s="33"/>
      <c r="F34" s="33"/>
      <c r="G34" s="40"/>
      <c r="H34" s="40"/>
      <c r="I34" s="40"/>
      <c r="J34" s="40"/>
      <c r="K34" s="40"/>
      <c r="L34" s="64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>
      <c r="A35" s="33"/>
      <c r="B35" s="33"/>
      <c r="C35" s="33"/>
      <c r="D35" s="33"/>
      <c r="E35" s="33"/>
      <c r="F35" s="33"/>
      <c r="G35" s="40"/>
      <c r="H35" s="40"/>
      <c r="I35" s="40"/>
      <c r="J35" s="40"/>
      <c r="K35" s="40"/>
      <c r="L35" s="64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>
      <c r="A36" s="33"/>
      <c r="B36" s="33"/>
      <c r="C36" s="33"/>
      <c r="D36" s="33"/>
      <c r="E36" s="33"/>
      <c r="F36" s="33"/>
      <c r="G36" s="40"/>
      <c r="H36" s="40"/>
      <c r="I36" s="40"/>
      <c r="J36" s="40"/>
      <c r="K36" s="40"/>
      <c r="L36" s="64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>
      <c r="A37" s="33"/>
      <c r="B37" s="33"/>
      <c r="C37" s="33"/>
      <c r="D37" s="33"/>
      <c r="E37" s="33"/>
      <c r="F37" s="33"/>
      <c r="G37" s="40"/>
      <c r="H37" s="40"/>
      <c r="I37" s="40"/>
      <c r="J37" s="40"/>
      <c r="K37" s="40"/>
      <c r="L37" s="64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>
      <c r="A38" s="33"/>
      <c r="B38" s="33"/>
      <c r="C38" s="33"/>
      <c r="D38" s="33"/>
      <c r="E38" s="33"/>
      <c r="F38" s="33"/>
      <c r="G38" s="40"/>
      <c r="H38" s="40"/>
      <c r="I38" s="40"/>
      <c r="J38" s="40"/>
      <c r="K38" s="40"/>
      <c r="L38" s="64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>
      <c r="A39" s="33"/>
      <c r="B39" s="33"/>
      <c r="C39" s="33"/>
      <c r="D39" s="33"/>
      <c r="E39" s="33"/>
      <c r="F39" s="33"/>
      <c r="G39" s="40"/>
      <c r="H39" s="40"/>
      <c r="I39" s="40"/>
      <c r="J39" s="40"/>
      <c r="K39" s="40"/>
      <c r="L39" s="64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</row>
    <row r="40">
      <c r="A40" s="33"/>
      <c r="B40" s="33"/>
      <c r="C40" s="33"/>
      <c r="D40" s="33"/>
      <c r="E40" s="33"/>
      <c r="F40" s="33"/>
      <c r="G40" s="40"/>
      <c r="H40" s="40"/>
      <c r="I40" s="40"/>
      <c r="J40" s="40"/>
      <c r="K40" s="40"/>
      <c r="L40" s="64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</row>
    <row r="41">
      <c r="A41" s="33"/>
      <c r="B41" s="33"/>
      <c r="C41" s="33"/>
      <c r="D41" s="33"/>
      <c r="E41" s="33"/>
      <c r="F41" s="33"/>
      <c r="G41" s="40"/>
      <c r="H41" s="40"/>
      <c r="I41" s="40"/>
      <c r="J41" s="40"/>
      <c r="K41" s="40"/>
      <c r="L41" s="64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</row>
    <row r="42">
      <c r="A42" s="33"/>
      <c r="B42" s="33"/>
      <c r="C42" s="33"/>
      <c r="D42" s="33"/>
      <c r="E42" s="33"/>
      <c r="F42" s="33"/>
      <c r="G42" s="40"/>
      <c r="H42" s="40"/>
      <c r="I42" s="40"/>
      <c r="J42" s="40"/>
      <c r="K42" s="40"/>
      <c r="L42" s="64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</row>
    <row r="43">
      <c r="A43" s="33"/>
      <c r="B43" s="33"/>
      <c r="C43" s="33"/>
      <c r="D43" s="33"/>
      <c r="E43" s="33"/>
      <c r="F43" s="33"/>
      <c r="G43" s="40"/>
      <c r="H43" s="40"/>
      <c r="I43" s="40"/>
      <c r="J43" s="40"/>
      <c r="K43" s="40"/>
      <c r="L43" s="64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</row>
    <row r="44">
      <c r="A44" s="33"/>
      <c r="B44" s="33"/>
      <c r="C44" s="33"/>
      <c r="D44" s="33"/>
      <c r="E44" s="33"/>
      <c r="F44" s="33"/>
      <c r="G44" s="40"/>
      <c r="H44" s="40"/>
      <c r="I44" s="40"/>
      <c r="J44" s="40"/>
      <c r="K44" s="40"/>
      <c r="L44" s="64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</row>
    <row r="45">
      <c r="A45" s="33"/>
      <c r="B45" s="33"/>
      <c r="C45" s="33"/>
      <c r="D45" s="33"/>
      <c r="E45" s="33"/>
      <c r="F45" s="33"/>
      <c r="G45" s="40"/>
      <c r="H45" s="40"/>
      <c r="I45" s="40"/>
      <c r="J45" s="40"/>
      <c r="K45" s="40"/>
      <c r="L45" s="64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</row>
    <row r="46">
      <c r="A46" s="33"/>
      <c r="B46" s="33"/>
      <c r="C46" s="33"/>
      <c r="D46" s="33"/>
      <c r="E46" s="33"/>
      <c r="F46" s="33"/>
      <c r="G46" s="40"/>
      <c r="H46" s="40"/>
      <c r="I46" s="40"/>
      <c r="J46" s="40"/>
      <c r="K46" s="40"/>
      <c r="L46" s="64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</row>
    <row r="47">
      <c r="A47" s="33"/>
      <c r="B47" s="33"/>
      <c r="C47" s="33"/>
      <c r="D47" s="33"/>
      <c r="E47" s="33"/>
      <c r="F47" s="33"/>
      <c r="G47" s="40"/>
      <c r="H47" s="40"/>
      <c r="I47" s="40"/>
      <c r="J47" s="40"/>
      <c r="K47" s="40"/>
      <c r="L47" s="64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</row>
    <row r="48">
      <c r="A48" s="33"/>
      <c r="B48" s="33"/>
      <c r="C48" s="33"/>
      <c r="D48" s="33"/>
      <c r="E48" s="33"/>
      <c r="F48" s="33"/>
      <c r="G48" s="40"/>
      <c r="H48" s="40"/>
      <c r="I48" s="40"/>
      <c r="J48" s="40"/>
      <c r="K48" s="40"/>
      <c r="L48" s="64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</row>
    <row r="49">
      <c r="A49" s="33"/>
      <c r="B49" s="33"/>
      <c r="C49" s="33"/>
      <c r="D49" s="33"/>
      <c r="E49" s="33"/>
      <c r="F49" s="33"/>
      <c r="G49" s="40"/>
      <c r="H49" s="40"/>
      <c r="I49" s="40"/>
      <c r="J49" s="40"/>
      <c r="K49" s="40"/>
      <c r="L49" s="64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</row>
    <row r="50">
      <c r="A50" s="33"/>
      <c r="B50" s="33"/>
      <c r="C50" s="33"/>
      <c r="D50" s="33"/>
      <c r="E50" s="33"/>
      <c r="F50" s="33"/>
      <c r="G50" s="40"/>
      <c r="H50" s="40"/>
      <c r="I50" s="40"/>
      <c r="J50" s="40"/>
      <c r="K50" s="40"/>
      <c r="L50" s="64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</row>
    <row r="51">
      <c r="A51" s="33"/>
      <c r="B51" s="33"/>
      <c r="C51" s="33"/>
      <c r="D51" s="33"/>
      <c r="E51" s="33"/>
      <c r="F51" s="33"/>
      <c r="G51" s="40"/>
      <c r="H51" s="40"/>
      <c r="I51" s="40"/>
      <c r="J51" s="40"/>
      <c r="K51" s="40"/>
      <c r="L51" s="64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</row>
    <row r="52">
      <c r="A52" s="33"/>
      <c r="B52" s="33"/>
      <c r="C52" s="33"/>
      <c r="D52" s="33"/>
      <c r="E52" s="33"/>
      <c r="F52" s="33"/>
      <c r="G52" s="40"/>
      <c r="H52" s="40"/>
      <c r="I52" s="40"/>
      <c r="J52" s="40"/>
      <c r="K52" s="40"/>
      <c r="L52" s="64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</row>
    <row r="53">
      <c r="A53" s="33"/>
      <c r="B53" s="33"/>
      <c r="C53" s="33"/>
      <c r="D53" s="33"/>
      <c r="E53" s="33"/>
      <c r="F53" s="33"/>
      <c r="G53" s="40"/>
      <c r="H53" s="40"/>
      <c r="I53" s="40"/>
      <c r="J53" s="40"/>
      <c r="K53" s="40"/>
      <c r="L53" s="64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</row>
    <row r="54">
      <c r="A54" s="33"/>
      <c r="B54" s="33"/>
      <c r="C54" s="33"/>
      <c r="D54" s="33"/>
      <c r="E54" s="33"/>
      <c r="F54" s="33"/>
      <c r="G54" s="40"/>
      <c r="H54" s="40"/>
      <c r="I54" s="40"/>
      <c r="J54" s="40"/>
      <c r="K54" s="40"/>
      <c r="L54" s="64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</row>
    <row r="55">
      <c r="A55" s="33"/>
      <c r="B55" s="33"/>
      <c r="C55" s="33"/>
      <c r="D55" s="33"/>
      <c r="E55" s="33"/>
      <c r="F55" s="33"/>
      <c r="G55" s="40"/>
      <c r="H55" s="40"/>
      <c r="I55" s="40"/>
      <c r="J55" s="40"/>
      <c r="K55" s="40"/>
      <c r="L55" s="64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</row>
    <row r="56">
      <c r="A56" s="33"/>
      <c r="B56" s="33"/>
      <c r="C56" s="33"/>
      <c r="D56" s="33"/>
      <c r="E56" s="33"/>
      <c r="F56" s="33"/>
      <c r="G56" s="40"/>
      <c r="H56" s="40"/>
      <c r="I56" s="40"/>
      <c r="J56" s="40"/>
      <c r="K56" s="40"/>
      <c r="L56" s="64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</row>
    <row r="57">
      <c r="A57" s="33"/>
      <c r="B57" s="33"/>
      <c r="C57" s="33"/>
      <c r="D57" s="33"/>
      <c r="E57" s="33"/>
      <c r="F57" s="33"/>
      <c r="G57" s="40"/>
      <c r="H57" s="40"/>
      <c r="I57" s="40"/>
      <c r="J57" s="40"/>
      <c r="K57" s="40"/>
      <c r="L57" s="64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</row>
    <row r="58">
      <c r="A58" s="33"/>
      <c r="B58" s="33"/>
      <c r="C58" s="33"/>
      <c r="D58" s="33"/>
      <c r="E58" s="33"/>
      <c r="F58" s="33"/>
      <c r="G58" s="40"/>
      <c r="H58" s="40"/>
      <c r="I58" s="40"/>
      <c r="J58" s="40"/>
      <c r="K58" s="40"/>
      <c r="L58" s="64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</row>
    <row r="59">
      <c r="A59" s="33"/>
      <c r="B59" s="33"/>
      <c r="C59" s="33"/>
      <c r="D59" s="33"/>
      <c r="E59" s="33"/>
      <c r="F59" s="33"/>
      <c r="G59" s="40"/>
      <c r="H59" s="40"/>
      <c r="I59" s="40"/>
      <c r="J59" s="40"/>
      <c r="K59" s="40"/>
      <c r="L59" s="64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</row>
    <row r="60">
      <c r="A60" s="33"/>
      <c r="B60" s="33"/>
      <c r="C60" s="33"/>
      <c r="D60" s="33"/>
      <c r="E60" s="33"/>
      <c r="F60" s="33"/>
      <c r="G60" s="40"/>
      <c r="H60" s="40"/>
      <c r="I60" s="40"/>
      <c r="J60" s="40"/>
      <c r="K60" s="40"/>
      <c r="L60" s="64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</row>
    <row r="61">
      <c r="A61" s="33"/>
      <c r="B61" s="33"/>
      <c r="C61" s="33"/>
      <c r="D61" s="33"/>
      <c r="E61" s="33"/>
      <c r="F61" s="33"/>
      <c r="G61" s="40"/>
      <c r="H61" s="40"/>
      <c r="I61" s="40"/>
      <c r="J61" s="40"/>
      <c r="K61" s="40"/>
      <c r="L61" s="64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</row>
    <row r="62">
      <c r="A62" s="33"/>
      <c r="B62" s="33"/>
      <c r="C62" s="33"/>
      <c r="D62" s="33"/>
      <c r="E62" s="33"/>
      <c r="F62" s="33"/>
      <c r="G62" s="40"/>
      <c r="H62" s="40"/>
      <c r="I62" s="40"/>
      <c r="J62" s="40"/>
      <c r="K62" s="40"/>
      <c r="L62" s="64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>
      <c r="A63" s="33"/>
      <c r="B63" s="33"/>
      <c r="C63" s="33"/>
      <c r="D63" s="33"/>
      <c r="E63" s="33"/>
      <c r="F63" s="33"/>
      <c r="G63" s="40"/>
      <c r="H63" s="40"/>
      <c r="I63" s="40"/>
      <c r="J63" s="40"/>
      <c r="K63" s="40"/>
      <c r="L63" s="64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</row>
    <row r="64">
      <c r="A64" s="33"/>
      <c r="B64" s="33"/>
      <c r="C64" s="33"/>
      <c r="D64" s="33"/>
      <c r="E64" s="33"/>
      <c r="F64" s="33"/>
      <c r="G64" s="40"/>
      <c r="H64" s="40"/>
      <c r="I64" s="40"/>
      <c r="J64" s="40"/>
      <c r="K64" s="40"/>
      <c r="L64" s="64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>
      <c r="A65" s="33"/>
      <c r="B65" s="33"/>
      <c r="C65" s="33"/>
      <c r="D65" s="33"/>
      <c r="E65" s="33"/>
      <c r="F65" s="33"/>
      <c r="G65" s="40"/>
      <c r="H65" s="40"/>
      <c r="I65" s="40"/>
      <c r="J65" s="40"/>
      <c r="K65" s="40"/>
      <c r="L65" s="64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>
      <c r="A66" s="33"/>
      <c r="B66" s="33"/>
      <c r="C66" s="33"/>
      <c r="D66" s="33"/>
      <c r="E66" s="33"/>
      <c r="F66" s="33"/>
      <c r="G66" s="40"/>
      <c r="H66" s="40"/>
      <c r="I66" s="40"/>
      <c r="J66" s="40"/>
      <c r="K66" s="40"/>
      <c r="L66" s="64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>
      <c r="A67" s="33"/>
      <c r="B67" s="33"/>
      <c r="C67" s="33"/>
      <c r="D67" s="33"/>
      <c r="E67" s="33"/>
      <c r="F67" s="33"/>
      <c r="G67" s="40"/>
      <c r="H67" s="40"/>
      <c r="I67" s="40"/>
      <c r="J67" s="40"/>
      <c r="K67" s="40"/>
      <c r="L67" s="64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>
      <c r="A68" s="33"/>
      <c r="B68" s="33"/>
      <c r="C68" s="33"/>
      <c r="D68" s="33"/>
      <c r="E68" s="33"/>
      <c r="F68" s="33"/>
      <c r="G68" s="40"/>
      <c r="H68" s="40"/>
      <c r="I68" s="40"/>
      <c r="J68" s="40"/>
      <c r="K68" s="40"/>
      <c r="L68" s="64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>
      <c r="A69" s="33"/>
      <c r="B69" s="33"/>
      <c r="C69" s="33"/>
      <c r="D69" s="33"/>
      <c r="E69" s="33"/>
      <c r="F69" s="33"/>
      <c r="G69" s="40"/>
      <c r="H69" s="40"/>
      <c r="I69" s="40"/>
      <c r="J69" s="40"/>
      <c r="K69" s="40"/>
      <c r="L69" s="64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>
      <c r="A70" s="33"/>
      <c r="B70" s="33"/>
      <c r="C70" s="33"/>
      <c r="D70" s="33"/>
      <c r="E70" s="33"/>
      <c r="F70" s="33"/>
      <c r="G70" s="40"/>
      <c r="H70" s="40"/>
      <c r="I70" s="40"/>
      <c r="J70" s="40"/>
      <c r="K70" s="40"/>
      <c r="L70" s="64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</row>
    <row r="71">
      <c r="A71" s="33"/>
      <c r="B71" s="33"/>
      <c r="C71" s="33"/>
      <c r="D71" s="33"/>
      <c r="E71" s="33"/>
      <c r="F71" s="33"/>
      <c r="G71" s="40"/>
      <c r="H71" s="40"/>
      <c r="I71" s="40"/>
      <c r="J71" s="40"/>
      <c r="K71" s="40"/>
      <c r="L71" s="64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>
      <c r="A72" s="33"/>
      <c r="B72" s="33"/>
      <c r="C72" s="33"/>
      <c r="D72" s="33"/>
      <c r="E72" s="33"/>
      <c r="F72" s="33"/>
      <c r="G72" s="40"/>
      <c r="H72" s="40"/>
      <c r="I72" s="40"/>
      <c r="J72" s="40"/>
      <c r="K72" s="40"/>
      <c r="L72" s="64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>
      <c r="A73" s="33"/>
      <c r="B73" s="33"/>
      <c r="C73" s="33"/>
      <c r="D73" s="33"/>
      <c r="E73" s="33"/>
      <c r="F73" s="33"/>
      <c r="G73" s="40"/>
      <c r="H73" s="40"/>
      <c r="I73" s="40"/>
      <c r="J73" s="40"/>
      <c r="K73" s="40"/>
      <c r="L73" s="64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>
      <c r="A74" s="33"/>
      <c r="B74" s="33"/>
      <c r="C74" s="33"/>
      <c r="D74" s="33"/>
      <c r="E74" s="33"/>
      <c r="F74" s="33"/>
      <c r="G74" s="40"/>
      <c r="H74" s="40"/>
      <c r="I74" s="40"/>
      <c r="J74" s="40"/>
      <c r="K74" s="40"/>
      <c r="L74" s="64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>
      <c r="A75" s="33"/>
      <c r="B75" s="33"/>
      <c r="C75" s="33"/>
      <c r="D75" s="33"/>
      <c r="E75" s="33"/>
      <c r="F75" s="33"/>
      <c r="G75" s="40"/>
      <c r="H75" s="40"/>
      <c r="I75" s="40"/>
      <c r="J75" s="40"/>
      <c r="K75" s="40"/>
      <c r="L75" s="64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>
      <c r="A76" s="33"/>
      <c r="B76" s="33"/>
      <c r="C76" s="33"/>
      <c r="D76" s="33"/>
      <c r="E76" s="33"/>
      <c r="F76" s="33"/>
      <c r="G76" s="40"/>
      <c r="H76" s="40"/>
      <c r="I76" s="40"/>
      <c r="J76" s="40"/>
      <c r="K76" s="40"/>
      <c r="L76" s="64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>
      <c r="A77" s="33"/>
      <c r="B77" s="33"/>
      <c r="C77" s="33"/>
      <c r="D77" s="33"/>
      <c r="E77" s="33"/>
      <c r="F77" s="33"/>
      <c r="G77" s="40"/>
      <c r="H77" s="40"/>
      <c r="I77" s="40"/>
      <c r="J77" s="40"/>
      <c r="K77" s="40"/>
      <c r="L77" s="64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>
      <c r="A78" s="33"/>
      <c r="B78" s="33"/>
      <c r="C78" s="33"/>
      <c r="D78" s="33"/>
      <c r="E78" s="33"/>
      <c r="F78" s="33"/>
      <c r="G78" s="40"/>
      <c r="H78" s="40"/>
      <c r="I78" s="40"/>
      <c r="J78" s="40"/>
      <c r="K78" s="40"/>
      <c r="L78" s="64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>
      <c r="A79" s="33"/>
      <c r="B79" s="33"/>
      <c r="C79" s="33"/>
      <c r="D79" s="33"/>
      <c r="E79" s="33"/>
      <c r="F79" s="33"/>
      <c r="G79" s="40"/>
      <c r="H79" s="40"/>
      <c r="I79" s="40"/>
      <c r="J79" s="40"/>
      <c r="K79" s="40"/>
      <c r="L79" s="64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>
      <c r="A80" s="33"/>
      <c r="B80" s="33"/>
      <c r="C80" s="33"/>
      <c r="D80" s="33"/>
      <c r="E80" s="33"/>
      <c r="F80" s="33"/>
      <c r="G80" s="40"/>
      <c r="H80" s="40"/>
      <c r="I80" s="40"/>
      <c r="J80" s="40"/>
      <c r="K80" s="40"/>
      <c r="L80" s="64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>
      <c r="A81" s="33"/>
      <c r="B81" s="33"/>
      <c r="C81" s="33"/>
      <c r="D81" s="33"/>
      <c r="E81" s="33"/>
      <c r="F81" s="33"/>
      <c r="G81" s="40"/>
      <c r="H81" s="40"/>
      <c r="I81" s="40"/>
      <c r="J81" s="40"/>
      <c r="K81" s="40"/>
      <c r="L81" s="64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>
      <c r="A82" s="33"/>
      <c r="B82" s="33"/>
      <c r="C82" s="33"/>
      <c r="D82" s="33"/>
      <c r="E82" s="33"/>
      <c r="F82" s="33"/>
      <c r="G82" s="40"/>
      <c r="H82" s="40"/>
      <c r="I82" s="40"/>
      <c r="J82" s="40"/>
      <c r="K82" s="40"/>
      <c r="L82" s="64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>
      <c r="A83" s="33"/>
      <c r="B83" s="33"/>
      <c r="C83" s="33"/>
      <c r="D83" s="33"/>
      <c r="E83" s="33"/>
      <c r="F83" s="33"/>
      <c r="G83" s="40"/>
      <c r="H83" s="40"/>
      <c r="I83" s="40"/>
      <c r="J83" s="40"/>
      <c r="K83" s="40"/>
      <c r="L83" s="64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>
      <c r="A84" s="33"/>
      <c r="B84" s="33"/>
      <c r="C84" s="33"/>
      <c r="D84" s="33"/>
      <c r="E84" s="33"/>
      <c r="F84" s="33"/>
      <c r="G84" s="40"/>
      <c r="H84" s="40"/>
      <c r="I84" s="40"/>
      <c r="J84" s="40"/>
      <c r="K84" s="40"/>
      <c r="L84" s="64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>
      <c r="A85" s="33"/>
      <c r="B85" s="33"/>
      <c r="C85" s="33"/>
      <c r="D85" s="33"/>
      <c r="E85" s="33"/>
      <c r="F85" s="33"/>
      <c r="G85" s="40"/>
      <c r="H85" s="40"/>
      <c r="I85" s="40"/>
      <c r="J85" s="40"/>
      <c r="K85" s="40"/>
      <c r="L85" s="64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>
      <c r="A86" s="33"/>
      <c r="B86" s="33"/>
      <c r="C86" s="33"/>
      <c r="D86" s="33"/>
      <c r="E86" s="33"/>
      <c r="F86" s="33"/>
      <c r="G86" s="40"/>
      <c r="H86" s="40"/>
      <c r="I86" s="40"/>
      <c r="J86" s="40"/>
      <c r="K86" s="40"/>
      <c r="L86" s="64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>
      <c r="A87" s="33"/>
      <c r="B87" s="33"/>
      <c r="C87" s="33"/>
      <c r="D87" s="33"/>
      <c r="E87" s="33"/>
      <c r="F87" s="33"/>
      <c r="G87" s="40"/>
      <c r="H87" s="40"/>
      <c r="I87" s="40"/>
      <c r="J87" s="40"/>
      <c r="K87" s="40"/>
      <c r="L87" s="64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>
      <c r="A88" s="33"/>
      <c r="B88" s="33"/>
      <c r="C88" s="33"/>
      <c r="D88" s="33"/>
      <c r="E88" s="33"/>
      <c r="F88" s="33"/>
      <c r="G88" s="40"/>
      <c r="H88" s="40"/>
      <c r="I88" s="40"/>
      <c r="J88" s="40"/>
      <c r="K88" s="40"/>
      <c r="L88" s="64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>
      <c r="A89" s="33"/>
      <c r="B89" s="33"/>
      <c r="C89" s="33"/>
      <c r="D89" s="33"/>
      <c r="E89" s="33"/>
      <c r="F89" s="33"/>
      <c r="G89" s="40"/>
      <c r="H89" s="40"/>
      <c r="I89" s="40"/>
      <c r="J89" s="40"/>
      <c r="K89" s="40"/>
      <c r="L89" s="64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>
      <c r="A90" s="33"/>
      <c r="B90" s="33"/>
      <c r="C90" s="33"/>
      <c r="D90" s="33"/>
      <c r="E90" s="33"/>
      <c r="F90" s="33"/>
      <c r="G90" s="40"/>
      <c r="H90" s="40"/>
      <c r="I90" s="40"/>
      <c r="J90" s="40"/>
      <c r="K90" s="40"/>
      <c r="L90" s="64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>
      <c r="A91" s="33"/>
      <c r="B91" s="33"/>
      <c r="C91" s="33"/>
      <c r="D91" s="33"/>
      <c r="E91" s="33"/>
      <c r="F91" s="33"/>
      <c r="G91" s="40"/>
      <c r="H91" s="40"/>
      <c r="I91" s="40"/>
      <c r="J91" s="40"/>
      <c r="K91" s="40"/>
      <c r="L91" s="64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>
      <c r="A92" s="33"/>
      <c r="B92" s="33"/>
      <c r="C92" s="33"/>
      <c r="D92" s="33"/>
      <c r="E92" s="33"/>
      <c r="F92" s="33"/>
      <c r="G92" s="40"/>
      <c r="H92" s="40"/>
      <c r="I92" s="40"/>
      <c r="J92" s="40"/>
      <c r="K92" s="40"/>
      <c r="L92" s="64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>
      <c r="A93" s="33"/>
      <c r="B93" s="33"/>
      <c r="C93" s="33"/>
      <c r="D93" s="33"/>
      <c r="E93" s="33"/>
      <c r="F93" s="33"/>
      <c r="G93" s="40"/>
      <c r="H93" s="40"/>
      <c r="I93" s="40"/>
      <c r="J93" s="40"/>
      <c r="K93" s="40"/>
      <c r="L93" s="64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>
      <c r="A94" s="33"/>
      <c r="B94" s="33"/>
      <c r="C94" s="33"/>
      <c r="D94" s="33"/>
      <c r="E94" s="33"/>
      <c r="F94" s="33"/>
      <c r="G94" s="40"/>
      <c r="H94" s="40"/>
      <c r="I94" s="40"/>
      <c r="J94" s="40"/>
      <c r="K94" s="40"/>
      <c r="L94" s="64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>
      <c r="A95" s="33"/>
      <c r="B95" s="33"/>
      <c r="C95" s="33"/>
      <c r="D95" s="33"/>
      <c r="E95" s="33"/>
      <c r="F95" s="33"/>
      <c r="G95" s="40"/>
      <c r="H95" s="40"/>
      <c r="I95" s="40"/>
      <c r="J95" s="40"/>
      <c r="K95" s="40"/>
      <c r="L95" s="64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>
      <c r="A96" s="33"/>
      <c r="B96" s="33"/>
      <c r="C96" s="33"/>
      <c r="D96" s="33"/>
      <c r="E96" s="33"/>
      <c r="F96" s="33"/>
      <c r="G96" s="40"/>
      <c r="H96" s="40"/>
      <c r="I96" s="40"/>
      <c r="J96" s="40"/>
      <c r="K96" s="40"/>
      <c r="L96" s="64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>
      <c r="A97" s="33"/>
      <c r="B97" s="33"/>
      <c r="C97" s="33"/>
      <c r="D97" s="33"/>
      <c r="E97" s="33"/>
      <c r="F97" s="33"/>
      <c r="G97" s="40"/>
      <c r="H97" s="40"/>
      <c r="I97" s="40"/>
      <c r="J97" s="40"/>
      <c r="K97" s="40"/>
      <c r="L97" s="64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>
      <c r="A98" s="33"/>
      <c r="B98" s="33"/>
      <c r="C98" s="33"/>
      <c r="D98" s="33"/>
      <c r="E98" s="33"/>
      <c r="F98" s="33"/>
      <c r="G98" s="40"/>
      <c r="H98" s="40"/>
      <c r="I98" s="40"/>
      <c r="J98" s="40"/>
      <c r="K98" s="40"/>
      <c r="L98" s="64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>
      <c r="A99" s="33"/>
      <c r="B99" s="33"/>
      <c r="C99" s="33"/>
      <c r="D99" s="33"/>
      <c r="E99" s="33"/>
      <c r="F99" s="33"/>
      <c r="G99" s="40"/>
      <c r="H99" s="40"/>
      <c r="I99" s="40"/>
      <c r="J99" s="40"/>
      <c r="K99" s="40"/>
      <c r="L99" s="64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>
      <c r="A100" s="33"/>
      <c r="B100" s="33"/>
      <c r="C100" s="33"/>
      <c r="D100" s="33"/>
      <c r="E100" s="33"/>
      <c r="F100" s="33"/>
      <c r="G100" s="40"/>
      <c r="H100" s="40"/>
      <c r="I100" s="40"/>
      <c r="J100" s="40"/>
      <c r="K100" s="40"/>
      <c r="L100" s="64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>
      <c r="A101" s="33"/>
      <c r="B101" s="33"/>
      <c r="C101" s="33"/>
      <c r="D101" s="33"/>
      <c r="E101" s="33"/>
      <c r="F101" s="33"/>
      <c r="G101" s="40"/>
      <c r="H101" s="40"/>
      <c r="I101" s="40"/>
      <c r="J101" s="40"/>
      <c r="K101" s="40"/>
      <c r="L101" s="64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>
      <c r="A102" s="33"/>
      <c r="B102" s="33"/>
      <c r="C102" s="33"/>
      <c r="D102" s="33"/>
      <c r="E102" s="33"/>
      <c r="F102" s="33"/>
      <c r="G102" s="40"/>
      <c r="H102" s="40"/>
      <c r="I102" s="40"/>
      <c r="J102" s="40"/>
      <c r="K102" s="40"/>
      <c r="L102" s="64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>
      <c r="A103" s="33"/>
      <c r="B103" s="33"/>
      <c r="C103" s="33"/>
      <c r="D103" s="33"/>
      <c r="E103" s="33"/>
      <c r="F103" s="33"/>
      <c r="G103" s="40"/>
      <c r="H103" s="40"/>
      <c r="I103" s="40"/>
      <c r="J103" s="40"/>
      <c r="K103" s="40"/>
      <c r="L103" s="64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>
      <c r="A104" s="33"/>
      <c r="B104" s="33"/>
      <c r="C104" s="33"/>
      <c r="D104" s="33"/>
      <c r="E104" s="33"/>
      <c r="F104" s="33"/>
      <c r="G104" s="40"/>
      <c r="H104" s="40"/>
      <c r="I104" s="40"/>
      <c r="J104" s="40"/>
      <c r="K104" s="40"/>
      <c r="L104" s="64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>
      <c r="A105" s="33"/>
      <c r="B105" s="33"/>
      <c r="C105" s="33"/>
      <c r="D105" s="33"/>
      <c r="E105" s="33"/>
      <c r="F105" s="33"/>
      <c r="G105" s="40"/>
      <c r="H105" s="40"/>
      <c r="I105" s="40"/>
      <c r="J105" s="40"/>
      <c r="K105" s="40"/>
      <c r="L105" s="64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>
      <c r="A106" s="33"/>
      <c r="B106" s="33"/>
      <c r="C106" s="33"/>
      <c r="D106" s="33"/>
      <c r="E106" s="33"/>
      <c r="F106" s="33"/>
      <c r="G106" s="40"/>
      <c r="H106" s="40"/>
      <c r="I106" s="40"/>
      <c r="J106" s="40"/>
      <c r="K106" s="40"/>
      <c r="L106" s="64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>
      <c r="A107" s="33"/>
      <c r="B107" s="33"/>
      <c r="C107" s="33"/>
      <c r="D107" s="33"/>
      <c r="E107" s="33"/>
      <c r="F107" s="33"/>
      <c r="G107" s="40"/>
      <c r="H107" s="40"/>
      <c r="I107" s="40"/>
      <c r="J107" s="40"/>
      <c r="K107" s="40"/>
      <c r="L107" s="64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>
      <c r="A108" s="33"/>
      <c r="B108" s="33"/>
      <c r="C108" s="33"/>
      <c r="D108" s="33"/>
      <c r="E108" s="33"/>
      <c r="F108" s="33"/>
      <c r="G108" s="40"/>
      <c r="H108" s="40"/>
      <c r="I108" s="40"/>
      <c r="J108" s="40"/>
      <c r="K108" s="40"/>
      <c r="L108" s="64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>
      <c r="A109" s="33"/>
      <c r="B109" s="33"/>
      <c r="C109" s="33"/>
      <c r="D109" s="33"/>
      <c r="E109" s="33"/>
      <c r="F109" s="33"/>
      <c r="G109" s="40"/>
      <c r="H109" s="40"/>
      <c r="I109" s="40"/>
      <c r="J109" s="40"/>
      <c r="K109" s="40"/>
      <c r="L109" s="64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>
      <c r="A110" s="33"/>
      <c r="B110" s="33"/>
      <c r="C110" s="33"/>
      <c r="D110" s="33"/>
      <c r="E110" s="33"/>
      <c r="F110" s="33"/>
      <c r="G110" s="40"/>
      <c r="H110" s="40"/>
      <c r="I110" s="40"/>
      <c r="J110" s="40"/>
      <c r="K110" s="40"/>
      <c r="L110" s="64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>
      <c r="A111" s="33"/>
      <c r="B111" s="33"/>
      <c r="C111" s="33"/>
      <c r="D111" s="33"/>
      <c r="E111" s="33"/>
      <c r="F111" s="33"/>
      <c r="G111" s="40"/>
      <c r="H111" s="40"/>
      <c r="I111" s="40"/>
      <c r="J111" s="40"/>
      <c r="K111" s="40"/>
      <c r="L111" s="64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>
      <c r="A112" s="33"/>
      <c r="B112" s="33"/>
      <c r="C112" s="33"/>
      <c r="D112" s="33"/>
      <c r="E112" s="33"/>
      <c r="F112" s="33"/>
      <c r="G112" s="40"/>
      <c r="H112" s="40"/>
      <c r="I112" s="40"/>
      <c r="J112" s="40"/>
      <c r="K112" s="40"/>
      <c r="L112" s="64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>
      <c r="A113" s="33"/>
      <c r="B113" s="33"/>
      <c r="C113" s="33"/>
      <c r="D113" s="33"/>
      <c r="E113" s="33"/>
      <c r="F113" s="33"/>
      <c r="G113" s="40"/>
      <c r="H113" s="40"/>
      <c r="I113" s="40"/>
      <c r="J113" s="40"/>
      <c r="K113" s="40"/>
      <c r="L113" s="64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>
      <c r="A114" s="33"/>
      <c r="B114" s="33"/>
      <c r="C114" s="33"/>
      <c r="D114" s="33"/>
      <c r="E114" s="33"/>
      <c r="F114" s="33"/>
      <c r="G114" s="40"/>
      <c r="H114" s="40"/>
      <c r="I114" s="40"/>
      <c r="J114" s="40"/>
      <c r="K114" s="40"/>
      <c r="L114" s="64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>
      <c r="A115" s="33"/>
      <c r="B115" s="33"/>
      <c r="C115" s="33"/>
      <c r="D115" s="33"/>
      <c r="E115" s="33"/>
      <c r="F115" s="33"/>
      <c r="G115" s="40"/>
      <c r="H115" s="40"/>
      <c r="I115" s="40"/>
      <c r="J115" s="40"/>
      <c r="K115" s="40"/>
      <c r="L115" s="64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>
      <c r="A116" s="33"/>
      <c r="B116" s="33"/>
      <c r="C116" s="33"/>
      <c r="D116" s="33"/>
      <c r="E116" s="33"/>
      <c r="F116" s="33"/>
      <c r="G116" s="40"/>
      <c r="H116" s="40"/>
      <c r="I116" s="40"/>
      <c r="J116" s="40"/>
      <c r="K116" s="40"/>
      <c r="L116" s="64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>
      <c r="A117" s="33"/>
      <c r="B117" s="33"/>
      <c r="C117" s="33"/>
      <c r="D117" s="33"/>
      <c r="E117" s="33"/>
      <c r="F117" s="33"/>
      <c r="G117" s="40"/>
      <c r="H117" s="40"/>
      <c r="I117" s="40"/>
      <c r="J117" s="40"/>
      <c r="K117" s="40"/>
      <c r="L117" s="64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>
      <c r="A118" s="33"/>
      <c r="B118" s="33"/>
      <c r="C118" s="33"/>
      <c r="D118" s="33"/>
      <c r="E118" s="33"/>
      <c r="F118" s="33"/>
      <c r="G118" s="40"/>
      <c r="H118" s="40"/>
      <c r="I118" s="40"/>
      <c r="J118" s="40"/>
      <c r="K118" s="40"/>
      <c r="L118" s="64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>
      <c r="A119" s="33"/>
      <c r="B119" s="33"/>
      <c r="C119" s="33"/>
      <c r="D119" s="33"/>
      <c r="E119" s="33"/>
      <c r="F119" s="33"/>
      <c r="G119" s="40"/>
      <c r="H119" s="40"/>
      <c r="I119" s="40"/>
      <c r="J119" s="40"/>
      <c r="K119" s="40"/>
      <c r="L119" s="64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>
      <c r="A120" s="33"/>
      <c r="B120" s="33"/>
      <c r="C120" s="33"/>
      <c r="D120" s="33"/>
      <c r="E120" s="33"/>
      <c r="F120" s="33"/>
      <c r="G120" s="40"/>
      <c r="H120" s="40"/>
      <c r="I120" s="40"/>
      <c r="J120" s="40"/>
      <c r="K120" s="40"/>
      <c r="L120" s="64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>
      <c r="A121" s="33"/>
      <c r="B121" s="33"/>
      <c r="C121" s="33"/>
      <c r="D121" s="33"/>
      <c r="E121" s="33"/>
      <c r="F121" s="33"/>
      <c r="G121" s="40"/>
      <c r="H121" s="40"/>
      <c r="I121" s="40"/>
      <c r="J121" s="40"/>
      <c r="K121" s="40"/>
      <c r="L121" s="64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>
      <c r="A122" s="33"/>
      <c r="B122" s="33"/>
      <c r="C122" s="33"/>
      <c r="D122" s="33"/>
      <c r="E122" s="33"/>
      <c r="F122" s="33"/>
      <c r="G122" s="40"/>
      <c r="H122" s="40"/>
      <c r="I122" s="40"/>
      <c r="J122" s="40"/>
      <c r="K122" s="40"/>
      <c r="L122" s="64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>
      <c r="A123" s="33"/>
      <c r="B123" s="33"/>
      <c r="C123" s="33"/>
      <c r="D123" s="33"/>
      <c r="E123" s="33"/>
      <c r="F123" s="33"/>
      <c r="G123" s="40"/>
      <c r="H123" s="40"/>
      <c r="I123" s="40"/>
      <c r="J123" s="40"/>
      <c r="K123" s="40"/>
      <c r="L123" s="64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>
      <c r="A124" s="33"/>
      <c r="B124" s="33"/>
      <c r="C124" s="33"/>
      <c r="D124" s="33"/>
      <c r="E124" s="33"/>
      <c r="F124" s="33"/>
      <c r="G124" s="40"/>
      <c r="H124" s="40"/>
      <c r="I124" s="40"/>
      <c r="J124" s="40"/>
      <c r="K124" s="40"/>
      <c r="L124" s="64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>
      <c r="A125" s="33"/>
      <c r="B125" s="33"/>
      <c r="C125" s="33"/>
      <c r="D125" s="33"/>
      <c r="E125" s="33"/>
      <c r="F125" s="33"/>
      <c r="G125" s="40"/>
      <c r="H125" s="40"/>
      <c r="I125" s="40"/>
      <c r="J125" s="40"/>
      <c r="K125" s="40"/>
      <c r="L125" s="64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>
      <c r="A126" s="33"/>
      <c r="B126" s="33"/>
      <c r="C126" s="33"/>
      <c r="D126" s="33"/>
      <c r="E126" s="33"/>
      <c r="F126" s="33"/>
      <c r="G126" s="40"/>
      <c r="H126" s="40"/>
      <c r="I126" s="40"/>
      <c r="J126" s="40"/>
      <c r="K126" s="40"/>
      <c r="L126" s="64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>
      <c r="A127" s="33"/>
      <c r="B127" s="33"/>
      <c r="C127" s="33"/>
      <c r="D127" s="33"/>
      <c r="E127" s="33"/>
      <c r="F127" s="33"/>
      <c r="G127" s="40"/>
      <c r="H127" s="40"/>
      <c r="I127" s="40"/>
      <c r="J127" s="40"/>
      <c r="K127" s="40"/>
      <c r="L127" s="64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>
      <c r="A128" s="33"/>
      <c r="B128" s="33"/>
      <c r="C128" s="33"/>
      <c r="D128" s="33"/>
      <c r="E128" s="33"/>
      <c r="F128" s="33"/>
      <c r="G128" s="40"/>
      <c r="H128" s="40"/>
      <c r="I128" s="40"/>
      <c r="J128" s="40"/>
      <c r="K128" s="40"/>
      <c r="L128" s="64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>
      <c r="A129" s="33"/>
      <c r="B129" s="33"/>
      <c r="C129" s="33"/>
      <c r="D129" s="33"/>
      <c r="E129" s="33"/>
      <c r="F129" s="33"/>
      <c r="G129" s="40"/>
      <c r="H129" s="40"/>
      <c r="I129" s="40"/>
      <c r="J129" s="40"/>
      <c r="K129" s="40"/>
      <c r="L129" s="64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>
      <c r="A130" s="33"/>
      <c r="B130" s="33"/>
      <c r="C130" s="33"/>
      <c r="D130" s="33"/>
      <c r="E130" s="33"/>
      <c r="F130" s="33"/>
      <c r="G130" s="40"/>
      <c r="H130" s="40"/>
      <c r="I130" s="40"/>
      <c r="J130" s="40"/>
      <c r="K130" s="40"/>
      <c r="L130" s="64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>
      <c r="A131" s="33"/>
      <c r="B131" s="33"/>
      <c r="C131" s="33"/>
      <c r="D131" s="33"/>
      <c r="E131" s="33"/>
      <c r="F131" s="33"/>
      <c r="G131" s="40"/>
      <c r="H131" s="40"/>
      <c r="I131" s="40"/>
      <c r="J131" s="40"/>
      <c r="K131" s="40"/>
      <c r="L131" s="64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>
      <c r="A132" s="33"/>
      <c r="B132" s="33"/>
      <c r="C132" s="33"/>
      <c r="D132" s="33"/>
      <c r="E132" s="33"/>
      <c r="F132" s="33"/>
      <c r="G132" s="40"/>
      <c r="H132" s="40"/>
      <c r="I132" s="40"/>
      <c r="J132" s="40"/>
      <c r="K132" s="40"/>
      <c r="L132" s="64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>
      <c r="A133" s="33"/>
      <c r="B133" s="33"/>
      <c r="C133" s="33"/>
      <c r="D133" s="33"/>
      <c r="E133" s="33"/>
      <c r="F133" s="33"/>
      <c r="G133" s="40"/>
      <c r="H133" s="40"/>
      <c r="I133" s="40"/>
      <c r="J133" s="40"/>
      <c r="K133" s="40"/>
      <c r="L133" s="64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>
      <c r="A134" s="33"/>
      <c r="B134" s="33"/>
      <c r="C134" s="33"/>
      <c r="D134" s="33"/>
      <c r="E134" s="33"/>
      <c r="F134" s="33"/>
      <c r="G134" s="40"/>
      <c r="H134" s="40"/>
      <c r="I134" s="40"/>
      <c r="J134" s="40"/>
      <c r="K134" s="40"/>
      <c r="L134" s="64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>
      <c r="A135" s="33"/>
      <c r="B135" s="33"/>
      <c r="C135" s="33"/>
      <c r="D135" s="33"/>
      <c r="E135" s="33"/>
      <c r="F135" s="33"/>
      <c r="G135" s="40"/>
      <c r="H135" s="40"/>
      <c r="I135" s="40"/>
      <c r="J135" s="40"/>
      <c r="K135" s="40"/>
      <c r="L135" s="64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>
      <c r="A136" s="33"/>
      <c r="B136" s="33"/>
      <c r="C136" s="33"/>
      <c r="D136" s="33"/>
      <c r="E136" s="33"/>
      <c r="F136" s="33"/>
      <c r="G136" s="40"/>
      <c r="H136" s="40"/>
      <c r="I136" s="40"/>
      <c r="J136" s="40"/>
      <c r="K136" s="40"/>
      <c r="L136" s="64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>
      <c r="A137" s="33"/>
      <c r="B137" s="33"/>
      <c r="C137" s="33"/>
      <c r="D137" s="33"/>
      <c r="E137" s="33"/>
      <c r="F137" s="33"/>
      <c r="G137" s="40"/>
      <c r="H137" s="40"/>
      <c r="I137" s="40"/>
      <c r="J137" s="40"/>
      <c r="K137" s="40"/>
      <c r="L137" s="64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>
      <c r="A138" s="33"/>
      <c r="B138" s="33"/>
      <c r="C138" s="33"/>
      <c r="D138" s="33"/>
      <c r="E138" s="33"/>
      <c r="F138" s="33"/>
      <c r="G138" s="40"/>
      <c r="H138" s="40"/>
      <c r="I138" s="40"/>
      <c r="J138" s="40"/>
      <c r="K138" s="40"/>
      <c r="L138" s="64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>
      <c r="A139" s="33"/>
      <c r="B139" s="33"/>
      <c r="C139" s="33"/>
      <c r="D139" s="33"/>
      <c r="E139" s="33"/>
      <c r="F139" s="33"/>
      <c r="G139" s="40"/>
      <c r="H139" s="40"/>
      <c r="I139" s="40"/>
      <c r="J139" s="40"/>
      <c r="K139" s="40"/>
      <c r="L139" s="64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>
      <c r="A140" s="33"/>
      <c r="B140" s="33"/>
      <c r="C140" s="33"/>
      <c r="D140" s="33"/>
      <c r="E140" s="33"/>
      <c r="F140" s="33"/>
      <c r="G140" s="40"/>
      <c r="H140" s="40"/>
      <c r="I140" s="40"/>
      <c r="J140" s="40"/>
      <c r="K140" s="40"/>
      <c r="L140" s="64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>
      <c r="A141" s="33"/>
      <c r="B141" s="33"/>
      <c r="C141" s="33"/>
      <c r="D141" s="33"/>
      <c r="E141" s="33"/>
      <c r="F141" s="33"/>
      <c r="G141" s="40"/>
      <c r="H141" s="40"/>
      <c r="I141" s="40"/>
      <c r="J141" s="40"/>
      <c r="K141" s="40"/>
      <c r="L141" s="64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>
      <c r="A142" s="33"/>
      <c r="B142" s="33"/>
      <c r="C142" s="33"/>
      <c r="D142" s="33"/>
      <c r="E142" s="33"/>
      <c r="F142" s="33"/>
      <c r="G142" s="40"/>
      <c r="H142" s="40"/>
      <c r="I142" s="40"/>
      <c r="J142" s="40"/>
      <c r="K142" s="40"/>
      <c r="L142" s="64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>
      <c r="A143" s="33"/>
      <c r="B143" s="33"/>
      <c r="C143" s="33"/>
      <c r="D143" s="33"/>
      <c r="E143" s="33"/>
      <c r="F143" s="33"/>
      <c r="G143" s="40"/>
      <c r="H143" s="40"/>
      <c r="I143" s="40"/>
      <c r="J143" s="40"/>
      <c r="K143" s="40"/>
      <c r="L143" s="64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>
      <c r="A144" s="33"/>
      <c r="B144" s="33"/>
      <c r="C144" s="33"/>
      <c r="D144" s="33"/>
      <c r="E144" s="33"/>
      <c r="F144" s="33"/>
      <c r="G144" s="40"/>
      <c r="H144" s="40"/>
      <c r="I144" s="40"/>
      <c r="J144" s="40"/>
      <c r="K144" s="40"/>
      <c r="L144" s="64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>
      <c r="A145" s="33"/>
      <c r="B145" s="33"/>
      <c r="C145" s="33"/>
      <c r="D145" s="33"/>
      <c r="E145" s="33"/>
      <c r="F145" s="33"/>
      <c r="G145" s="40"/>
      <c r="H145" s="40"/>
      <c r="I145" s="40"/>
      <c r="J145" s="40"/>
      <c r="K145" s="40"/>
      <c r="L145" s="64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>
      <c r="A146" s="33"/>
      <c r="B146" s="33"/>
      <c r="C146" s="33"/>
      <c r="D146" s="33"/>
      <c r="E146" s="33"/>
      <c r="F146" s="33"/>
      <c r="G146" s="40"/>
      <c r="H146" s="40"/>
      <c r="I146" s="40"/>
      <c r="J146" s="40"/>
      <c r="K146" s="40"/>
      <c r="L146" s="64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>
      <c r="A147" s="33"/>
      <c r="B147" s="33"/>
      <c r="C147" s="33"/>
      <c r="D147" s="33"/>
      <c r="E147" s="33"/>
      <c r="F147" s="33"/>
      <c r="G147" s="40"/>
      <c r="H147" s="40"/>
      <c r="I147" s="40"/>
      <c r="J147" s="40"/>
      <c r="K147" s="40"/>
      <c r="L147" s="64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</row>
    <row r="148">
      <c r="A148" s="33"/>
      <c r="B148" s="33"/>
      <c r="C148" s="33"/>
      <c r="D148" s="33"/>
      <c r="E148" s="33"/>
      <c r="F148" s="33"/>
      <c r="G148" s="40"/>
      <c r="H148" s="40"/>
      <c r="I148" s="40"/>
      <c r="J148" s="40"/>
      <c r="K148" s="40"/>
      <c r="L148" s="64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>
      <c r="A149" s="33"/>
      <c r="B149" s="33"/>
      <c r="C149" s="33"/>
      <c r="D149" s="33"/>
      <c r="E149" s="33"/>
      <c r="F149" s="33"/>
      <c r="G149" s="40"/>
      <c r="H149" s="40"/>
      <c r="I149" s="40"/>
      <c r="J149" s="40"/>
      <c r="K149" s="40"/>
      <c r="L149" s="64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>
      <c r="A150" s="33"/>
      <c r="B150" s="33"/>
      <c r="C150" s="33"/>
      <c r="D150" s="33"/>
      <c r="E150" s="33"/>
      <c r="F150" s="33"/>
      <c r="G150" s="40"/>
      <c r="H150" s="40"/>
      <c r="I150" s="40"/>
      <c r="J150" s="40"/>
      <c r="K150" s="40"/>
      <c r="L150" s="64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>
      <c r="A151" s="33"/>
      <c r="B151" s="33"/>
      <c r="C151" s="33"/>
      <c r="D151" s="33"/>
      <c r="E151" s="33"/>
      <c r="F151" s="33"/>
      <c r="G151" s="40"/>
      <c r="H151" s="40"/>
      <c r="I151" s="40"/>
      <c r="J151" s="40"/>
      <c r="K151" s="40"/>
      <c r="L151" s="64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>
      <c r="A152" s="33"/>
      <c r="B152" s="33"/>
      <c r="C152" s="33"/>
      <c r="D152" s="33"/>
      <c r="E152" s="33"/>
      <c r="F152" s="33"/>
      <c r="G152" s="40"/>
      <c r="H152" s="40"/>
      <c r="I152" s="40"/>
      <c r="J152" s="40"/>
      <c r="K152" s="40"/>
      <c r="L152" s="64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>
      <c r="A153" s="33"/>
      <c r="B153" s="33"/>
      <c r="C153" s="33"/>
      <c r="D153" s="33"/>
      <c r="E153" s="33"/>
      <c r="F153" s="33"/>
      <c r="G153" s="40"/>
      <c r="H153" s="40"/>
      <c r="I153" s="40"/>
      <c r="J153" s="40"/>
      <c r="K153" s="40"/>
      <c r="L153" s="64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>
      <c r="A154" s="33"/>
      <c r="B154" s="33"/>
      <c r="C154" s="33"/>
      <c r="D154" s="33"/>
      <c r="E154" s="33"/>
      <c r="F154" s="33"/>
      <c r="G154" s="40"/>
      <c r="H154" s="40"/>
      <c r="I154" s="40"/>
      <c r="J154" s="40"/>
      <c r="K154" s="40"/>
      <c r="L154" s="64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>
      <c r="A155" s="33"/>
      <c r="B155" s="33"/>
      <c r="C155" s="33"/>
      <c r="D155" s="33"/>
      <c r="E155" s="33"/>
      <c r="F155" s="33"/>
      <c r="G155" s="40"/>
      <c r="H155" s="40"/>
      <c r="I155" s="40"/>
      <c r="J155" s="40"/>
      <c r="K155" s="40"/>
      <c r="L155" s="64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>
      <c r="A156" s="33"/>
      <c r="B156" s="33"/>
      <c r="C156" s="33"/>
      <c r="D156" s="33"/>
      <c r="E156" s="33"/>
      <c r="F156" s="33"/>
      <c r="G156" s="40"/>
      <c r="H156" s="40"/>
      <c r="I156" s="40"/>
      <c r="J156" s="40"/>
      <c r="K156" s="40"/>
      <c r="L156" s="64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>
      <c r="A157" s="33"/>
      <c r="B157" s="33"/>
      <c r="C157" s="33"/>
      <c r="D157" s="33"/>
      <c r="E157" s="33"/>
      <c r="F157" s="33"/>
      <c r="G157" s="40"/>
      <c r="H157" s="40"/>
      <c r="I157" s="40"/>
      <c r="J157" s="40"/>
      <c r="K157" s="40"/>
      <c r="L157" s="64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</row>
    <row r="158">
      <c r="A158" s="33"/>
      <c r="B158" s="33"/>
      <c r="C158" s="33"/>
      <c r="D158" s="33"/>
      <c r="E158" s="33"/>
      <c r="F158" s="33"/>
      <c r="G158" s="40"/>
      <c r="H158" s="40"/>
      <c r="I158" s="40"/>
      <c r="J158" s="40"/>
      <c r="K158" s="40"/>
      <c r="L158" s="64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>
      <c r="A159" s="33"/>
      <c r="B159" s="33"/>
      <c r="C159" s="33"/>
      <c r="D159" s="33"/>
      <c r="E159" s="33"/>
      <c r="F159" s="33"/>
      <c r="G159" s="40"/>
      <c r="H159" s="40"/>
      <c r="I159" s="40"/>
      <c r="J159" s="40"/>
      <c r="K159" s="40"/>
      <c r="L159" s="64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>
      <c r="A160" s="33"/>
      <c r="B160" s="33"/>
      <c r="C160" s="33"/>
      <c r="D160" s="33"/>
      <c r="E160" s="33"/>
      <c r="F160" s="33"/>
      <c r="G160" s="40"/>
      <c r="H160" s="40"/>
      <c r="I160" s="40"/>
      <c r="J160" s="40"/>
      <c r="K160" s="40"/>
      <c r="L160" s="64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>
      <c r="A161" s="33"/>
      <c r="B161" s="33"/>
      <c r="C161" s="33"/>
      <c r="D161" s="33"/>
      <c r="E161" s="33"/>
      <c r="F161" s="33"/>
      <c r="G161" s="40"/>
      <c r="H161" s="40"/>
      <c r="I161" s="40"/>
      <c r="J161" s="40"/>
      <c r="K161" s="40"/>
      <c r="L161" s="64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>
      <c r="A162" s="33"/>
      <c r="B162" s="33"/>
      <c r="C162" s="33"/>
      <c r="D162" s="33"/>
      <c r="E162" s="33"/>
      <c r="F162" s="33"/>
      <c r="G162" s="40"/>
      <c r="H162" s="40"/>
      <c r="I162" s="40"/>
      <c r="J162" s="40"/>
      <c r="K162" s="40"/>
      <c r="L162" s="64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>
      <c r="A163" s="33"/>
      <c r="B163" s="33"/>
      <c r="C163" s="33"/>
      <c r="D163" s="33"/>
      <c r="E163" s="33"/>
      <c r="F163" s="33"/>
      <c r="G163" s="40"/>
      <c r="H163" s="40"/>
      <c r="I163" s="40"/>
      <c r="J163" s="40"/>
      <c r="K163" s="40"/>
      <c r="L163" s="64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>
      <c r="A164" s="33"/>
      <c r="B164" s="33"/>
      <c r="C164" s="33"/>
      <c r="D164" s="33"/>
      <c r="E164" s="33"/>
      <c r="F164" s="33"/>
      <c r="G164" s="40"/>
      <c r="H164" s="40"/>
      <c r="I164" s="40"/>
      <c r="J164" s="40"/>
      <c r="K164" s="40"/>
      <c r="L164" s="64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>
      <c r="A165" s="33"/>
      <c r="B165" s="33"/>
      <c r="C165" s="33"/>
      <c r="D165" s="33"/>
      <c r="E165" s="33"/>
      <c r="F165" s="33"/>
      <c r="G165" s="40"/>
      <c r="H165" s="40"/>
      <c r="I165" s="40"/>
      <c r="J165" s="40"/>
      <c r="K165" s="40"/>
      <c r="L165" s="64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>
      <c r="A166" s="33"/>
      <c r="B166" s="33"/>
      <c r="C166" s="33"/>
      <c r="D166" s="33"/>
      <c r="E166" s="33"/>
      <c r="F166" s="33"/>
      <c r="G166" s="40"/>
      <c r="H166" s="40"/>
      <c r="I166" s="40"/>
      <c r="J166" s="40"/>
      <c r="K166" s="40"/>
      <c r="L166" s="64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>
      <c r="A167" s="33"/>
      <c r="B167" s="33"/>
      <c r="C167" s="33"/>
      <c r="D167" s="33"/>
      <c r="E167" s="33"/>
      <c r="F167" s="33"/>
      <c r="G167" s="40"/>
      <c r="H167" s="40"/>
      <c r="I167" s="40"/>
      <c r="J167" s="40"/>
      <c r="K167" s="40"/>
      <c r="L167" s="64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</row>
    <row r="168">
      <c r="A168" s="33"/>
      <c r="B168" s="33"/>
      <c r="C168" s="33"/>
      <c r="D168" s="33"/>
      <c r="E168" s="33"/>
      <c r="F168" s="33"/>
      <c r="G168" s="40"/>
      <c r="H168" s="40"/>
      <c r="I168" s="40"/>
      <c r="J168" s="40"/>
      <c r="K168" s="40"/>
      <c r="L168" s="64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>
      <c r="A169" s="33"/>
      <c r="B169" s="33"/>
      <c r="C169" s="33"/>
      <c r="D169" s="33"/>
      <c r="E169" s="33"/>
      <c r="F169" s="33"/>
      <c r="G169" s="40"/>
      <c r="H169" s="40"/>
      <c r="I169" s="40"/>
      <c r="J169" s="40"/>
      <c r="K169" s="40"/>
      <c r="L169" s="64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>
      <c r="A170" s="33"/>
      <c r="B170" s="33"/>
      <c r="C170" s="33"/>
      <c r="D170" s="33"/>
      <c r="E170" s="33"/>
      <c r="F170" s="33"/>
      <c r="G170" s="40"/>
      <c r="H170" s="40"/>
      <c r="I170" s="40"/>
      <c r="J170" s="40"/>
      <c r="K170" s="40"/>
      <c r="L170" s="64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</row>
    <row r="171">
      <c r="A171" s="33"/>
      <c r="B171" s="33"/>
      <c r="C171" s="33"/>
      <c r="D171" s="33"/>
      <c r="E171" s="33"/>
      <c r="F171" s="33"/>
      <c r="G171" s="40"/>
      <c r="H171" s="40"/>
      <c r="I171" s="40"/>
      <c r="J171" s="40"/>
      <c r="K171" s="40"/>
      <c r="L171" s="64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>
      <c r="A172" s="33"/>
      <c r="B172" s="33"/>
      <c r="C172" s="33"/>
      <c r="D172" s="33"/>
      <c r="E172" s="33"/>
      <c r="F172" s="33"/>
      <c r="G172" s="40"/>
      <c r="H172" s="40"/>
      <c r="I172" s="40"/>
      <c r="J172" s="40"/>
      <c r="K172" s="40"/>
      <c r="L172" s="64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</row>
    <row r="173">
      <c r="A173" s="33"/>
      <c r="B173" s="33"/>
      <c r="C173" s="33"/>
      <c r="D173" s="33"/>
      <c r="E173" s="33"/>
      <c r="F173" s="33"/>
      <c r="G173" s="40"/>
      <c r="H173" s="40"/>
      <c r="I173" s="40"/>
      <c r="J173" s="40"/>
      <c r="K173" s="40"/>
      <c r="L173" s="64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</row>
    <row r="174">
      <c r="A174" s="33"/>
      <c r="B174" s="33"/>
      <c r="C174" s="33"/>
      <c r="D174" s="33"/>
      <c r="E174" s="33"/>
      <c r="F174" s="33"/>
      <c r="G174" s="40"/>
      <c r="H174" s="40"/>
      <c r="I174" s="40"/>
      <c r="J174" s="40"/>
      <c r="K174" s="40"/>
      <c r="L174" s="64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>
      <c r="A175" s="33"/>
      <c r="B175" s="33"/>
      <c r="C175" s="33"/>
      <c r="D175" s="33"/>
      <c r="E175" s="33"/>
      <c r="F175" s="33"/>
      <c r="G175" s="40"/>
      <c r="H175" s="40"/>
      <c r="I175" s="40"/>
      <c r="J175" s="40"/>
      <c r="K175" s="40"/>
      <c r="L175" s="64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>
      <c r="A176" s="33"/>
      <c r="B176" s="33"/>
      <c r="C176" s="33"/>
      <c r="D176" s="33"/>
      <c r="E176" s="33"/>
      <c r="F176" s="33"/>
      <c r="G176" s="40"/>
      <c r="H176" s="40"/>
      <c r="I176" s="40"/>
      <c r="J176" s="40"/>
      <c r="K176" s="40"/>
      <c r="L176" s="64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>
      <c r="A177" s="33"/>
      <c r="B177" s="33"/>
      <c r="C177" s="33"/>
      <c r="D177" s="33"/>
      <c r="E177" s="33"/>
      <c r="F177" s="33"/>
      <c r="G177" s="40"/>
      <c r="H177" s="40"/>
      <c r="I177" s="40"/>
      <c r="J177" s="40"/>
      <c r="K177" s="40"/>
      <c r="L177" s="64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>
      <c r="A178" s="33"/>
      <c r="B178" s="33"/>
      <c r="C178" s="33"/>
      <c r="D178" s="33"/>
      <c r="E178" s="33"/>
      <c r="F178" s="33"/>
      <c r="G178" s="40"/>
      <c r="H178" s="40"/>
      <c r="I178" s="40"/>
      <c r="J178" s="40"/>
      <c r="K178" s="40"/>
      <c r="L178" s="64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>
      <c r="A179" s="33"/>
      <c r="B179" s="33"/>
      <c r="C179" s="33"/>
      <c r="D179" s="33"/>
      <c r="E179" s="33"/>
      <c r="F179" s="33"/>
      <c r="G179" s="40"/>
      <c r="H179" s="40"/>
      <c r="I179" s="40"/>
      <c r="J179" s="40"/>
      <c r="K179" s="40"/>
      <c r="L179" s="64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>
      <c r="A180" s="33"/>
      <c r="B180" s="33"/>
      <c r="C180" s="33"/>
      <c r="D180" s="33"/>
      <c r="E180" s="33"/>
      <c r="F180" s="33"/>
      <c r="G180" s="40"/>
      <c r="H180" s="40"/>
      <c r="I180" s="40"/>
      <c r="J180" s="40"/>
      <c r="K180" s="40"/>
      <c r="L180" s="64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>
      <c r="A181" s="33"/>
      <c r="B181" s="33"/>
      <c r="C181" s="33"/>
      <c r="D181" s="33"/>
      <c r="E181" s="33"/>
      <c r="F181" s="33"/>
      <c r="G181" s="40"/>
      <c r="H181" s="40"/>
      <c r="I181" s="40"/>
      <c r="J181" s="40"/>
      <c r="K181" s="40"/>
      <c r="L181" s="64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>
      <c r="A182" s="33"/>
      <c r="B182" s="33"/>
      <c r="C182" s="33"/>
      <c r="D182" s="33"/>
      <c r="E182" s="33"/>
      <c r="F182" s="33"/>
      <c r="G182" s="40"/>
      <c r="H182" s="40"/>
      <c r="I182" s="40"/>
      <c r="J182" s="40"/>
      <c r="K182" s="40"/>
      <c r="L182" s="64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>
      <c r="A183" s="33"/>
      <c r="B183" s="33"/>
      <c r="C183" s="33"/>
      <c r="D183" s="33"/>
      <c r="E183" s="33"/>
      <c r="F183" s="33"/>
      <c r="G183" s="40"/>
      <c r="H183" s="40"/>
      <c r="I183" s="40"/>
      <c r="J183" s="40"/>
      <c r="K183" s="40"/>
      <c r="L183" s="64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>
      <c r="A184" s="33"/>
      <c r="B184" s="33"/>
      <c r="C184" s="33"/>
      <c r="D184" s="33"/>
      <c r="E184" s="33"/>
      <c r="F184" s="33"/>
      <c r="G184" s="40"/>
      <c r="H184" s="40"/>
      <c r="I184" s="40"/>
      <c r="J184" s="40"/>
      <c r="K184" s="40"/>
      <c r="L184" s="64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>
      <c r="A185" s="33"/>
      <c r="B185" s="33"/>
      <c r="C185" s="33"/>
      <c r="D185" s="33"/>
      <c r="E185" s="33"/>
      <c r="F185" s="33"/>
      <c r="G185" s="40"/>
      <c r="H185" s="40"/>
      <c r="I185" s="40"/>
      <c r="J185" s="40"/>
      <c r="K185" s="40"/>
      <c r="L185" s="64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>
      <c r="A186" s="33"/>
      <c r="B186" s="33"/>
      <c r="C186" s="33"/>
      <c r="D186" s="33"/>
      <c r="E186" s="33"/>
      <c r="F186" s="33"/>
      <c r="G186" s="40"/>
      <c r="H186" s="40"/>
      <c r="I186" s="40"/>
      <c r="J186" s="40"/>
      <c r="K186" s="40"/>
      <c r="L186" s="64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>
      <c r="A187" s="33"/>
      <c r="B187" s="33"/>
      <c r="C187" s="33"/>
      <c r="D187" s="33"/>
      <c r="E187" s="33"/>
      <c r="F187" s="33"/>
      <c r="G187" s="40"/>
      <c r="H187" s="40"/>
      <c r="I187" s="40"/>
      <c r="J187" s="40"/>
      <c r="K187" s="40"/>
      <c r="L187" s="64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</row>
    <row r="188">
      <c r="A188" s="33"/>
      <c r="B188" s="33"/>
      <c r="C188" s="33"/>
      <c r="D188" s="33"/>
      <c r="E188" s="33"/>
      <c r="F188" s="33"/>
      <c r="G188" s="40"/>
      <c r="H188" s="40"/>
      <c r="I188" s="40"/>
      <c r="J188" s="40"/>
      <c r="K188" s="40"/>
      <c r="L188" s="64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</row>
    <row r="189">
      <c r="A189" s="33"/>
      <c r="B189" s="33"/>
      <c r="C189" s="33"/>
      <c r="D189" s="33"/>
      <c r="E189" s="33"/>
      <c r="F189" s="33"/>
      <c r="G189" s="40"/>
      <c r="H189" s="40"/>
      <c r="I189" s="40"/>
      <c r="J189" s="40"/>
      <c r="K189" s="40"/>
      <c r="L189" s="64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</row>
    <row r="190">
      <c r="A190" s="33"/>
      <c r="B190" s="33"/>
      <c r="C190" s="33"/>
      <c r="D190" s="33"/>
      <c r="E190" s="33"/>
      <c r="F190" s="33"/>
      <c r="G190" s="40"/>
      <c r="H190" s="40"/>
      <c r="I190" s="40"/>
      <c r="J190" s="40"/>
      <c r="K190" s="40"/>
      <c r="L190" s="64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</row>
    <row r="191">
      <c r="A191" s="33"/>
      <c r="B191" s="33"/>
      <c r="C191" s="33"/>
      <c r="D191" s="33"/>
      <c r="E191" s="33"/>
      <c r="F191" s="33"/>
      <c r="G191" s="40"/>
      <c r="H191" s="40"/>
      <c r="I191" s="40"/>
      <c r="J191" s="40"/>
      <c r="K191" s="40"/>
      <c r="L191" s="64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>
      <c r="A192" s="33"/>
      <c r="B192" s="33"/>
      <c r="C192" s="33"/>
      <c r="D192" s="33"/>
      <c r="E192" s="33"/>
      <c r="F192" s="33"/>
      <c r="G192" s="40"/>
      <c r="H192" s="40"/>
      <c r="I192" s="40"/>
      <c r="J192" s="40"/>
      <c r="K192" s="40"/>
      <c r="L192" s="64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</row>
    <row r="193">
      <c r="A193" s="33"/>
      <c r="B193" s="33"/>
      <c r="C193" s="33"/>
      <c r="D193" s="33"/>
      <c r="E193" s="33"/>
      <c r="F193" s="33"/>
      <c r="G193" s="40"/>
      <c r="H193" s="40"/>
      <c r="I193" s="40"/>
      <c r="J193" s="40"/>
      <c r="K193" s="40"/>
      <c r="L193" s="64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>
      <c r="A194" s="33"/>
      <c r="B194" s="33"/>
      <c r="C194" s="33"/>
      <c r="D194" s="33"/>
      <c r="E194" s="33"/>
      <c r="F194" s="33"/>
      <c r="G194" s="40"/>
      <c r="H194" s="40"/>
      <c r="I194" s="40"/>
      <c r="J194" s="40"/>
      <c r="K194" s="40"/>
      <c r="L194" s="64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</row>
    <row r="195">
      <c r="A195" s="33"/>
      <c r="B195" s="33"/>
      <c r="C195" s="33"/>
      <c r="D195" s="33"/>
      <c r="E195" s="33"/>
      <c r="F195" s="33"/>
      <c r="G195" s="40"/>
      <c r="H195" s="40"/>
      <c r="I195" s="40"/>
      <c r="J195" s="40"/>
      <c r="K195" s="40"/>
      <c r="L195" s="64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</row>
    <row r="196">
      <c r="A196" s="33"/>
      <c r="B196" s="33"/>
      <c r="C196" s="33"/>
      <c r="D196" s="33"/>
      <c r="E196" s="33"/>
      <c r="F196" s="33"/>
      <c r="G196" s="40"/>
      <c r="H196" s="40"/>
      <c r="I196" s="40"/>
      <c r="J196" s="40"/>
      <c r="K196" s="40"/>
      <c r="L196" s="64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>
      <c r="A197" s="33"/>
      <c r="B197" s="33"/>
      <c r="C197" s="33"/>
      <c r="D197" s="33"/>
      <c r="E197" s="33"/>
      <c r="F197" s="33"/>
      <c r="G197" s="40"/>
      <c r="H197" s="40"/>
      <c r="I197" s="40"/>
      <c r="J197" s="40"/>
      <c r="K197" s="40"/>
      <c r="L197" s="64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</row>
    <row r="198">
      <c r="A198" s="33"/>
      <c r="B198" s="33"/>
      <c r="C198" s="33"/>
      <c r="D198" s="33"/>
      <c r="E198" s="33"/>
      <c r="F198" s="33"/>
      <c r="G198" s="40"/>
      <c r="H198" s="40"/>
      <c r="I198" s="40"/>
      <c r="J198" s="40"/>
      <c r="K198" s="40"/>
      <c r="L198" s="64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</row>
    <row r="199">
      <c r="A199" s="33"/>
      <c r="B199" s="33"/>
      <c r="C199" s="33"/>
      <c r="D199" s="33"/>
      <c r="E199" s="33"/>
      <c r="F199" s="33"/>
      <c r="G199" s="40"/>
      <c r="H199" s="40"/>
      <c r="I199" s="40"/>
      <c r="J199" s="40"/>
      <c r="K199" s="40"/>
      <c r="L199" s="64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>
      <c r="A200" s="33"/>
      <c r="B200" s="33"/>
      <c r="C200" s="33"/>
      <c r="D200" s="33"/>
      <c r="E200" s="33"/>
      <c r="F200" s="33"/>
      <c r="G200" s="40"/>
      <c r="H200" s="40"/>
      <c r="I200" s="40"/>
      <c r="J200" s="40"/>
      <c r="K200" s="40"/>
      <c r="L200" s="64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</row>
    <row r="201">
      <c r="A201" s="33"/>
      <c r="B201" s="33"/>
      <c r="C201" s="33"/>
      <c r="D201" s="33"/>
      <c r="E201" s="33"/>
      <c r="F201" s="33"/>
      <c r="G201" s="40"/>
      <c r="H201" s="40"/>
      <c r="I201" s="40"/>
      <c r="J201" s="40"/>
      <c r="K201" s="40"/>
      <c r="L201" s="64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</row>
    <row r="202">
      <c r="A202" s="33"/>
      <c r="B202" s="33"/>
      <c r="C202" s="33"/>
      <c r="D202" s="33"/>
      <c r="E202" s="33"/>
      <c r="F202" s="33"/>
      <c r="G202" s="40"/>
      <c r="H202" s="40"/>
      <c r="I202" s="40"/>
      <c r="J202" s="40"/>
      <c r="K202" s="40"/>
      <c r="L202" s="64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>
      <c r="A203" s="33"/>
      <c r="B203" s="33"/>
      <c r="C203" s="33"/>
      <c r="D203" s="33"/>
      <c r="E203" s="33"/>
      <c r="F203" s="33"/>
      <c r="G203" s="40"/>
      <c r="H203" s="40"/>
      <c r="I203" s="40"/>
      <c r="J203" s="40"/>
      <c r="K203" s="40"/>
      <c r="L203" s="64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>
      <c r="A204" s="33"/>
      <c r="B204" s="33"/>
      <c r="C204" s="33"/>
      <c r="D204" s="33"/>
      <c r="E204" s="33"/>
      <c r="F204" s="33"/>
      <c r="G204" s="40"/>
      <c r="H204" s="40"/>
      <c r="I204" s="40"/>
      <c r="J204" s="40"/>
      <c r="K204" s="40"/>
      <c r="L204" s="64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</row>
    <row r="205">
      <c r="A205" s="33"/>
      <c r="B205" s="33"/>
      <c r="C205" s="33"/>
      <c r="D205" s="33"/>
      <c r="E205" s="33"/>
      <c r="F205" s="33"/>
      <c r="G205" s="40"/>
      <c r="H205" s="40"/>
      <c r="I205" s="40"/>
      <c r="J205" s="40"/>
      <c r="K205" s="40"/>
      <c r="L205" s="64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>
      <c r="A206" s="33"/>
      <c r="B206" s="33"/>
      <c r="C206" s="33"/>
      <c r="D206" s="33"/>
      <c r="E206" s="33"/>
      <c r="F206" s="33"/>
      <c r="G206" s="40"/>
      <c r="H206" s="40"/>
      <c r="I206" s="40"/>
      <c r="J206" s="40"/>
      <c r="K206" s="40"/>
      <c r="L206" s="64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</row>
    <row r="207">
      <c r="A207" s="33"/>
      <c r="B207" s="33"/>
      <c r="C207" s="33"/>
      <c r="D207" s="33"/>
      <c r="E207" s="33"/>
      <c r="F207" s="33"/>
      <c r="G207" s="40"/>
      <c r="H207" s="40"/>
      <c r="I207" s="40"/>
      <c r="J207" s="40"/>
      <c r="K207" s="40"/>
      <c r="L207" s="64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>
      <c r="A208" s="33"/>
      <c r="B208" s="33"/>
      <c r="C208" s="33"/>
      <c r="D208" s="33"/>
      <c r="E208" s="33"/>
      <c r="F208" s="33"/>
      <c r="G208" s="40"/>
      <c r="H208" s="40"/>
      <c r="I208" s="40"/>
      <c r="J208" s="40"/>
      <c r="K208" s="40"/>
      <c r="L208" s="64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>
      <c r="A209" s="33"/>
      <c r="B209" s="33"/>
      <c r="C209" s="33"/>
      <c r="D209" s="33"/>
      <c r="E209" s="33"/>
      <c r="F209" s="33"/>
      <c r="G209" s="40"/>
      <c r="H209" s="40"/>
      <c r="I209" s="40"/>
      <c r="J209" s="40"/>
      <c r="K209" s="40"/>
      <c r="L209" s="64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</row>
    <row r="210">
      <c r="A210" s="33"/>
      <c r="B210" s="33"/>
      <c r="C210" s="33"/>
      <c r="D210" s="33"/>
      <c r="E210" s="33"/>
      <c r="F210" s="33"/>
      <c r="G210" s="40"/>
      <c r="H210" s="40"/>
      <c r="I210" s="40"/>
      <c r="J210" s="40"/>
      <c r="K210" s="40"/>
      <c r="L210" s="64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>
      <c r="A211" s="33"/>
      <c r="B211" s="33"/>
      <c r="C211" s="33"/>
      <c r="D211" s="33"/>
      <c r="E211" s="33"/>
      <c r="F211" s="33"/>
      <c r="G211" s="40"/>
      <c r="H211" s="40"/>
      <c r="I211" s="40"/>
      <c r="J211" s="40"/>
      <c r="K211" s="40"/>
      <c r="L211" s="64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>
      <c r="A212" s="33"/>
      <c r="B212" s="33"/>
      <c r="C212" s="33"/>
      <c r="D212" s="33"/>
      <c r="E212" s="33"/>
      <c r="F212" s="33"/>
      <c r="G212" s="40"/>
      <c r="H212" s="40"/>
      <c r="I212" s="40"/>
      <c r="J212" s="40"/>
      <c r="K212" s="40"/>
      <c r="L212" s="64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>
      <c r="A213" s="33"/>
      <c r="B213" s="33"/>
      <c r="C213" s="33"/>
      <c r="D213" s="33"/>
      <c r="E213" s="33"/>
      <c r="F213" s="33"/>
      <c r="G213" s="40"/>
      <c r="H213" s="40"/>
      <c r="I213" s="40"/>
      <c r="J213" s="40"/>
      <c r="K213" s="40"/>
      <c r="L213" s="64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</row>
    <row r="214">
      <c r="A214" s="33"/>
      <c r="B214" s="33"/>
      <c r="C214" s="33"/>
      <c r="D214" s="33"/>
      <c r="E214" s="33"/>
      <c r="F214" s="33"/>
      <c r="G214" s="40"/>
      <c r="H214" s="40"/>
      <c r="I214" s="40"/>
      <c r="J214" s="40"/>
      <c r="K214" s="40"/>
      <c r="L214" s="64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>
      <c r="A215" s="33"/>
      <c r="B215" s="33"/>
      <c r="C215" s="33"/>
      <c r="D215" s="33"/>
      <c r="E215" s="33"/>
      <c r="F215" s="33"/>
      <c r="G215" s="40"/>
      <c r="H215" s="40"/>
      <c r="I215" s="40"/>
      <c r="J215" s="40"/>
      <c r="K215" s="40"/>
      <c r="L215" s="64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>
      <c r="A216" s="33"/>
      <c r="B216" s="33"/>
      <c r="C216" s="33"/>
      <c r="D216" s="33"/>
      <c r="E216" s="33"/>
      <c r="F216" s="33"/>
      <c r="G216" s="40"/>
      <c r="H216" s="40"/>
      <c r="I216" s="40"/>
      <c r="J216" s="40"/>
      <c r="K216" s="40"/>
      <c r="L216" s="64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</row>
    <row r="217">
      <c r="A217" s="33"/>
      <c r="B217" s="33"/>
      <c r="C217" s="33"/>
      <c r="D217" s="33"/>
      <c r="E217" s="33"/>
      <c r="F217" s="33"/>
      <c r="G217" s="40"/>
      <c r="H217" s="40"/>
      <c r="I217" s="40"/>
      <c r="J217" s="40"/>
      <c r="K217" s="40"/>
      <c r="L217" s="64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>
      <c r="A218" s="33"/>
      <c r="B218" s="33"/>
      <c r="C218" s="33"/>
      <c r="D218" s="33"/>
      <c r="E218" s="33"/>
      <c r="F218" s="33"/>
      <c r="G218" s="40"/>
      <c r="H218" s="40"/>
      <c r="I218" s="40"/>
      <c r="J218" s="40"/>
      <c r="K218" s="40"/>
      <c r="L218" s="64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>
      <c r="A219" s="33"/>
      <c r="B219" s="33"/>
      <c r="C219" s="33"/>
      <c r="D219" s="33"/>
      <c r="E219" s="33"/>
      <c r="F219" s="33"/>
      <c r="G219" s="40"/>
      <c r="H219" s="40"/>
      <c r="I219" s="40"/>
      <c r="J219" s="40"/>
      <c r="K219" s="40"/>
      <c r="L219" s="64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>
      <c r="A220" s="33"/>
      <c r="B220" s="33"/>
      <c r="C220" s="33"/>
      <c r="D220" s="33"/>
      <c r="E220" s="33"/>
      <c r="F220" s="33"/>
      <c r="G220" s="40"/>
      <c r="H220" s="40"/>
      <c r="I220" s="40"/>
      <c r="J220" s="40"/>
      <c r="K220" s="40"/>
      <c r="L220" s="64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</row>
    <row r="221">
      <c r="A221" s="33"/>
      <c r="B221" s="33"/>
      <c r="C221" s="33"/>
      <c r="D221" s="33"/>
      <c r="E221" s="33"/>
      <c r="F221" s="33"/>
      <c r="G221" s="40"/>
      <c r="H221" s="40"/>
      <c r="I221" s="40"/>
      <c r="J221" s="40"/>
      <c r="K221" s="40"/>
      <c r="L221" s="64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>
      <c r="A222" s="33"/>
      <c r="B222" s="33"/>
      <c r="C222" s="33"/>
      <c r="D222" s="33"/>
      <c r="E222" s="33"/>
      <c r="F222" s="33"/>
      <c r="G222" s="40"/>
      <c r="H222" s="40"/>
      <c r="I222" s="40"/>
      <c r="J222" s="40"/>
      <c r="K222" s="40"/>
      <c r="L222" s="64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>
      <c r="A223" s="33"/>
      <c r="B223" s="33"/>
      <c r="C223" s="33"/>
      <c r="D223" s="33"/>
      <c r="E223" s="33"/>
      <c r="F223" s="33"/>
      <c r="G223" s="40"/>
      <c r="H223" s="40"/>
      <c r="I223" s="40"/>
      <c r="J223" s="40"/>
      <c r="K223" s="40"/>
      <c r="L223" s="64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</row>
    <row r="224">
      <c r="A224" s="33"/>
      <c r="B224" s="33"/>
      <c r="C224" s="33"/>
      <c r="D224" s="33"/>
      <c r="E224" s="33"/>
      <c r="F224" s="33"/>
      <c r="G224" s="40"/>
      <c r="H224" s="40"/>
      <c r="I224" s="40"/>
      <c r="J224" s="40"/>
      <c r="K224" s="40"/>
      <c r="L224" s="64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>
      <c r="A225" s="33"/>
      <c r="B225" s="33"/>
      <c r="C225" s="33"/>
      <c r="D225" s="33"/>
      <c r="E225" s="33"/>
      <c r="F225" s="33"/>
      <c r="G225" s="40"/>
      <c r="H225" s="40"/>
      <c r="I225" s="40"/>
      <c r="J225" s="40"/>
      <c r="K225" s="40"/>
      <c r="L225" s="64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>
      <c r="A226" s="33"/>
      <c r="B226" s="33"/>
      <c r="C226" s="33"/>
      <c r="D226" s="33"/>
      <c r="E226" s="33"/>
      <c r="F226" s="33"/>
      <c r="G226" s="40"/>
      <c r="H226" s="40"/>
      <c r="I226" s="40"/>
      <c r="J226" s="40"/>
      <c r="K226" s="40"/>
      <c r="L226" s="64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>
      <c r="A227" s="33"/>
      <c r="B227" s="33"/>
      <c r="C227" s="33"/>
      <c r="D227" s="33"/>
      <c r="E227" s="33"/>
      <c r="F227" s="33"/>
      <c r="G227" s="40"/>
      <c r="H227" s="40"/>
      <c r="I227" s="40"/>
      <c r="J227" s="40"/>
      <c r="K227" s="40"/>
      <c r="L227" s="64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</row>
    <row r="228">
      <c r="A228" s="33"/>
      <c r="B228" s="33"/>
      <c r="C228" s="33"/>
      <c r="D228" s="33"/>
      <c r="E228" s="33"/>
      <c r="F228" s="33"/>
      <c r="G228" s="40"/>
      <c r="H228" s="40"/>
      <c r="I228" s="40"/>
      <c r="J228" s="40"/>
      <c r="K228" s="40"/>
      <c r="L228" s="64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>
      <c r="A229" s="33"/>
      <c r="B229" s="33"/>
      <c r="C229" s="33"/>
      <c r="D229" s="33"/>
      <c r="E229" s="33"/>
      <c r="F229" s="33"/>
      <c r="G229" s="40"/>
      <c r="H229" s="40"/>
      <c r="I229" s="40"/>
      <c r="J229" s="40"/>
      <c r="K229" s="40"/>
      <c r="L229" s="64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>
      <c r="A230" s="33"/>
      <c r="B230" s="33"/>
      <c r="C230" s="33"/>
      <c r="D230" s="33"/>
      <c r="E230" s="33"/>
      <c r="F230" s="33"/>
      <c r="G230" s="40"/>
      <c r="H230" s="40"/>
      <c r="I230" s="40"/>
      <c r="J230" s="40"/>
      <c r="K230" s="40"/>
      <c r="L230" s="64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</row>
    <row r="231">
      <c r="A231" s="33"/>
      <c r="B231" s="33"/>
      <c r="C231" s="33"/>
      <c r="D231" s="33"/>
      <c r="E231" s="33"/>
      <c r="F231" s="33"/>
      <c r="G231" s="40"/>
      <c r="H231" s="40"/>
      <c r="I231" s="40"/>
      <c r="J231" s="40"/>
      <c r="K231" s="40"/>
      <c r="L231" s="64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>
      <c r="A232" s="33"/>
      <c r="B232" s="33"/>
      <c r="C232" s="33"/>
      <c r="D232" s="33"/>
      <c r="E232" s="33"/>
      <c r="F232" s="33"/>
      <c r="G232" s="40"/>
      <c r="H232" s="40"/>
      <c r="I232" s="40"/>
      <c r="J232" s="40"/>
      <c r="K232" s="40"/>
      <c r="L232" s="64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>
      <c r="A233" s="33"/>
      <c r="B233" s="33"/>
      <c r="C233" s="33"/>
      <c r="D233" s="33"/>
      <c r="E233" s="33"/>
      <c r="F233" s="33"/>
      <c r="G233" s="40"/>
      <c r="H233" s="40"/>
      <c r="I233" s="40"/>
      <c r="J233" s="40"/>
      <c r="K233" s="40"/>
      <c r="L233" s="64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>
      <c r="A234" s="33"/>
      <c r="B234" s="33"/>
      <c r="C234" s="33"/>
      <c r="D234" s="33"/>
      <c r="E234" s="33"/>
      <c r="F234" s="33"/>
      <c r="G234" s="40"/>
      <c r="H234" s="40"/>
      <c r="I234" s="40"/>
      <c r="J234" s="40"/>
      <c r="K234" s="40"/>
      <c r="L234" s="64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</row>
    <row r="235">
      <c r="A235" s="33"/>
      <c r="B235" s="33"/>
      <c r="C235" s="33"/>
      <c r="D235" s="33"/>
      <c r="E235" s="33"/>
      <c r="F235" s="33"/>
      <c r="G235" s="40"/>
      <c r="H235" s="40"/>
      <c r="I235" s="40"/>
      <c r="J235" s="40"/>
      <c r="K235" s="40"/>
      <c r="L235" s="64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>
      <c r="A236" s="33"/>
      <c r="B236" s="33"/>
      <c r="C236" s="33"/>
      <c r="D236" s="33"/>
      <c r="E236" s="33"/>
      <c r="F236" s="33"/>
      <c r="G236" s="40"/>
      <c r="H236" s="40"/>
      <c r="I236" s="40"/>
      <c r="J236" s="40"/>
      <c r="K236" s="40"/>
      <c r="L236" s="64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>
      <c r="A237" s="33"/>
      <c r="B237" s="33"/>
      <c r="C237" s="33"/>
      <c r="D237" s="33"/>
      <c r="E237" s="33"/>
      <c r="F237" s="33"/>
      <c r="G237" s="40"/>
      <c r="H237" s="40"/>
      <c r="I237" s="40"/>
      <c r="J237" s="40"/>
      <c r="K237" s="40"/>
      <c r="L237" s="64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</row>
    <row r="238">
      <c r="A238" s="33"/>
      <c r="B238" s="33"/>
      <c r="C238" s="33"/>
      <c r="D238" s="33"/>
      <c r="E238" s="33"/>
      <c r="F238" s="33"/>
      <c r="G238" s="40"/>
      <c r="H238" s="40"/>
      <c r="I238" s="40"/>
      <c r="J238" s="40"/>
      <c r="K238" s="40"/>
      <c r="L238" s="64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>
      <c r="A239" s="33"/>
      <c r="B239" s="33"/>
      <c r="C239" s="33"/>
      <c r="D239" s="33"/>
      <c r="E239" s="33"/>
      <c r="F239" s="33"/>
      <c r="G239" s="40"/>
      <c r="H239" s="40"/>
      <c r="I239" s="40"/>
      <c r="J239" s="40"/>
      <c r="K239" s="40"/>
      <c r="L239" s="64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>
      <c r="A240" s="33"/>
      <c r="B240" s="33"/>
      <c r="C240" s="33"/>
      <c r="D240" s="33"/>
      <c r="E240" s="33"/>
      <c r="F240" s="33"/>
      <c r="G240" s="40"/>
      <c r="H240" s="40"/>
      <c r="I240" s="40"/>
      <c r="J240" s="40"/>
      <c r="K240" s="40"/>
      <c r="L240" s="64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>
      <c r="A241" s="33"/>
      <c r="B241" s="33"/>
      <c r="C241" s="33"/>
      <c r="D241" s="33"/>
      <c r="E241" s="33"/>
      <c r="F241" s="33"/>
      <c r="G241" s="40"/>
      <c r="H241" s="40"/>
      <c r="I241" s="40"/>
      <c r="J241" s="40"/>
      <c r="K241" s="40"/>
      <c r="L241" s="64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</row>
    <row r="242">
      <c r="A242" s="33"/>
      <c r="B242" s="33"/>
      <c r="C242" s="33"/>
      <c r="D242" s="33"/>
      <c r="E242" s="33"/>
      <c r="F242" s="33"/>
      <c r="G242" s="40"/>
      <c r="H242" s="40"/>
      <c r="I242" s="40"/>
      <c r="J242" s="40"/>
      <c r="K242" s="40"/>
      <c r="L242" s="64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>
      <c r="A243" s="33"/>
      <c r="B243" s="33"/>
      <c r="C243" s="33"/>
      <c r="D243" s="33"/>
      <c r="E243" s="33"/>
      <c r="F243" s="33"/>
      <c r="G243" s="40"/>
      <c r="H243" s="40"/>
      <c r="I243" s="40"/>
      <c r="J243" s="40"/>
      <c r="K243" s="40"/>
      <c r="L243" s="64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>
      <c r="A244" s="33"/>
      <c r="B244" s="33"/>
      <c r="C244" s="33"/>
      <c r="D244" s="33"/>
      <c r="E244" s="33"/>
      <c r="F244" s="33"/>
      <c r="G244" s="40"/>
      <c r="H244" s="40"/>
      <c r="I244" s="40"/>
      <c r="J244" s="40"/>
      <c r="K244" s="40"/>
      <c r="L244" s="64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</row>
    <row r="245">
      <c r="A245" s="33"/>
      <c r="B245" s="33"/>
      <c r="C245" s="33"/>
      <c r="D245" s="33"/>
      <c r="E245" s="33"/>
      <c r="F245" s="33"/>
      <c r="G245" s="40"/>
      <c r="H245" s="40"/>
      <c r="I245" s="40"/>
      <c r="J245" s="40"/>
      <c r="K245" s="40"/>
      <c r="L245" s="64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>
      <c r="A246" s="33"/>
      <c r="B246" s="33"/>
      <c r="C246" s="33"/>
      <c r="D246" s="33"/>
      <c r="E246" s="33"/>
      <c r="F246" s="33"/>
      <c r="G246" s="40"/>
      <c r="H246" s="40"/>
      <c r="I246" s="40"/>
      <c r="J246" s="40"/>
      <c r="K246" s="40"/>
      <c r="L246" s="64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>
      <c r="A247" s="33"/>
      <c r="B247" s="33"/>
      <c r="C247" s="33"/>
      <c r="D247" s="33"/>
      <c r="E247" s="33"/>
      <c r="F247" s="33"/>
      <c r="G247" s="40"/>
      <c r="H247" s="40"/>
      <c r="I247" s="40"/>
      <c r="J247" s="40"/>
      <c r="K247" s="40"/>
      <c r="L247" s="64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>
      <c r="A248" s="33"/>
      <c r="B248" s="33"/>
      <c r="C248" s="33"/>
      <c r="D248" s="33"/>
      <c r="E248" s="33"/>
      <c r="F248" s="33"/>
      <c r="G248" s="40"/>
      <c r="H248" s="40"/>
      <c r="I248" s="40"/>
      <c r="J248" s="40"/>
      <c r="K248" s="40"/>
      <c r="L248" s="64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</row>
    <row r="249">
      <c r="A249" s="33"/>
      <c r="B249" s="33"/>
      <c r="C249" s="33"/>
      <c r="D249" s="33"/>
      <c r="E249" s="33"/>
      <c r="F249" s="33"/>
      <c r="G249" s="40"/>
      <c r="H249" s="40"/>
      <c r="I249" s="40"/>
      <c r="J249" s="40"/>
      <c r="K249" s="40"/>
      <c r="L249" s="64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>
      <c r="A250" s="33"/>
      <c r="B250" s="33"/>
      <c r="C250" s="33"/>
      <c r="D250" s="33"/>
      <c r="E250" s="33"/>
      <c r="F250" s="33"/>
      <c r="G250" s="40"/>
      <c r="H250" s="40"/>
      <c r="I250" s="40"/>
      <c r="J250" s="40"/>
      <c r="K250" s="40"/>
      <c r="L250" s="64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>
      <c r="A251" s="33"/>
      <c r="B251" s="33"/>
      <c r="C251" s="33"/>
      <c r="D251" s="33"/>
      <c r="E251" s="33"/>
      <c r="F251" s="33"/>
      <c r="G251" s="40"/>
      <c r="H251" s="40"/>
      <c r="I251" s="40"/>
      <c r="J251" s="40"/>
      <c r="K251" s="40"/>
      <c r="L251" s="64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</row>
    <row r="252">
      <c r="A252" s="33"/>
      <c r="B252" s="33"/>
      <c r="C252" s="33"/>
      <c r="D252" s="33"/>
      <c r="E252" s="33"/>
      <c r="F252" s="33"/>
      <c r="G252" s="40"/>
      <c r="H252" s="40"/>
      <c r="I252" s="40"/>
      <c r="J252" s="40"/>
      <c r="K252" s="40"/>
      <c r="L252" s="64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>
      <c r="A253" s="33"/>
      <c r="B253" s="33"/>
      <c r="C253" s="33"/>
      <c r="D253" s="33"/>
      <c r="E253" s="33"/>
      <c r="F253" s="33"/>
      <c r="G253" s="40"/>
      <c r="H253" s="40"/>
      <c r="I253" s="40"/>
      <c r="J253" s="40"/>
      <c r="K253" s="40"/>
      <c r="L253" s="64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>
      <c r="A254" s="33"/>
      <c r="B254" s="33"/>
      <c r="C254" s="33"/>
      <c r="D254" s="33"/>
      <c r="E254" s="33"/>
      <c r="F254" s="33"/>
      <c r="G254" s="40"/>
      <c r="H254" s="40"/>
      <c r="I254" s="40"/>
      <c r="J254" s="40"/>
      <c r="K254" s="40"/>
      <c r="L254" s="64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</row>
    <row r="255">
      <c r="A255" s="33"/>
      <c r="B255" s="33"/>
      <c r="C255" s="33"/>
      <c r="D255" s="33"/>
      <c r="E255" s="33"/>
      <c r="F255" s="33"/>
      <c r="G255" s="40"/>
      <c r="H255" s="40"/>
      <c r="I255" s="40"/>
      <c r="J255" s="40"/>
      <c r="K255" s="40"/>
      <c r="L255" s="64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>
      <c r="A256" s="33"/>
      <c r="B256" s="33"/>
      <c r="C256" s="33"/>
      <c r="D256" s="33"/>
      <c r="E256" s="33"/>
      <c r="F256" s="33"/>
      <c r="G256" s="40"/>
      <c r="H256" s="40"/>
      <c r="I256" s="40"/>
      <c r="J256" s="40"/>
      <c r="K256" s="40"/>
      <c r="L256" s="64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>
      <c r="A257" s="33"/>
      <c r="B257" s="33"/>
      <c r="C257" s="33"/>
      <c r="D257" s="33"/>
      <c r="E257" s="33"/>
      <c r="F257" s="33"/>
      <c r="G257" s="40"/>
      <c r="H257" s="40"/>
      <c r="I257" s="40"/>
      <c r="J257" s="40"/>
      <c r="K257" s="40"/>
      <c r="L257" s="64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</row>
    <row r="258">
      <c r="A258" s="33"/>
      <c r="B258" s="33"/>
      <c r="C258" s="33"/>
      <c r="D258" s="33"/>
      <c r="E258" s="33"/>
      <c r="F258" s="33"/>
      <c r="G258" s="40"/>
      <c r="H258" s="40"/>
      <c r="I258" s="40"/>
      <c r="J258" s="40"/>
      <c r="K258" s="40"/>
      <c r="L258" s="64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>
      <c r="A259" s="33"/>
      <c r="B259" s="33"/>
      <c r="C259" s="33"/>
      <c r="D259" s="33"/>
      <c r="E259" s="33"/>
      <c r="F259" s="33"/>
      <c r="G259" s="40"/>
      <c r="H259" s="40"/>
      <c r="I259" s="40"/>
      <c r="J259" s="40"/>
      <c r="K259" s="40"/>
      <c r="L259" s="64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>
      <c r="A260" s="33"/>
      <c r="B260" s="33"/>
      <c r="C260" s="33"/>
      <c r="D260" s="33"/>
      <c r="E260" s="33"/>
      <c r="F260" s="33"/>
      <c r="G260" s="40"/>
      <c r="H260" s="40"/>
      <c r="I260" s="40"/>
      <c r="J260" s="40"/>
      <c r="K260" s="40"/>
      <c r="L260" s="64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</row>
    <row r="261">
      <c r="A261" s="33"/>
      <c r="B261" s="33"/>
      <c r="C261" s="33"/>
      <c r="D261" s="33"/>
      <c r="E261" s="33"/>
      <c r="F261" s="33"/>
      <c r="G261" s="40"/>
      <c r="H261" s="40"/>
      <c r="I261" s="40"/>
      <c r="J261" s="40"/>
      <c r="K261" s="40"/>
      <c r="L261" s="64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>
      <c r="A262" s="33"/>
      <c r="B262" s="33"/>
      <c r="C262" s="33"/>
      <c r="D262" s="33"/>
      <c r="E262" s="33"/>
      <c r="F262" s="33"/>
      <c r="G262" s="40"/>
      <c r="H262" s="40"/>
      <c r="I262" s="40"/>
      <c r="J262" s="40"/>
      <c r="K262" s="40"/>
      <c r="L262" s="64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>
      <c r="A263" s="33"/>
      <c r="B263" s="33"/>
      <c r="C263" s="33"/>
      <c r="D263" s="33"/>
      <c r="E263" s="33"/>
      <c r="F263" s="33"/>
      <c r="G263" s="40"/>
      <c r="H263" s="40"/>
      <c r="I263" s="40"/>
      <c r="J263" s="40"/>
      <c r="K263" s="40"/>
      <c r="L263" s="64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</row>
    <row r="264">
      <c r="A264" s="33"/>
      <c r="B264" s="33"/>
      <c r="C264" s="33"/>
      <c r="D264" s="33"/>
      <c r="E264" s="33"/>
      <c r="F264" s="33"/>
      <c r="G264" s="40"/>
      <c r="H264" s="40"/>
      <c r="I264" s="40"/>
      <c r="J264" s="40"/>
      <c r="K264" s="40"/>
      <c r="L264" s="64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>
      <c r="A265" s="33"/>
      <c r="B265" s="33"/>
      <c r="C265" s="33"/>
      <c r="D265" s="33"/>
      <c r="E265" s="33"/>
      <c r="F265" s="33"/>
      <c r="G265" s="40"/>
      <c r="H265" s="40"/>
      <c r="I265" s="40"/>
      <c r="J265" s="40"/>
      <c r="K265" s="40"/>
      <c r="L265" s="64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</row>
    <row r="266">
      <c r="A266" s="33"/>
      <c r="B266" s="33"/>
      <c r="C266" s="33"/>
      <c r="D266" s="33"/>
      <c r="E266" s="33"/>
      <c r="F266" s="33"/>
      <c r="G266" s="40"/>
      <c r="H266" s="40"/>
      <c r="I266" s="40"/>
      <c r="J266" s="40"/>
      <c r="K266" s="40"/>
      <c r="L266" s="64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>
      <c r="A267" s="33"/>
      <c r="B267" s="33"/>
      <c r="C267" s="33"/>
      <c r="D267" s="33"/>
      <c r="E267" s="33"/>
      <c r="F267" s="33"/>
      <c r="G267" s="40"/>
      <c r="H267" s="40"/>
      <c r="I267" s="40"/>
      <c r="J267" s="40"/>
      <c r="K267" s="40"/>
      <c r="L267" s="64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>
      <c r="A268" s="33"/>
      <c r="B268" s="33"/>
      <c r="C268" s="33"/>
      <c r="D268" s="33"/>
      <c r="E268" s="33"/>
      <c r="F268" s="33"/>
      <c r="G268" s="40"/>
      <c r="H268" s="40"/>
      <c r="I268" s="40"/>
      <c r="J268" s="40"/>
      <c r="K268" s="40"/>
      <c r="L268" s="64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>
      <c r="A269" s="33"/>
      <c r="B269" s="33"/>
      <c r="C269" s="33"/>
      <c r="D269" s="33"/>
      <c r="E269" s="33"/>
      <c r="F269" s="33"/>
      <c r="G269" s="40"/>
      <c r="H269" s="40"/>
      <c r="I269" s="40"/>
      <c r="J269" s="40"/>
      <c r="K269" s="40"/>
      <c r="L269" s="64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>
      <c r="A270" s="33"/>
      <c r="B270" s="33"/>
      <c r="C270" s="33"/>
      <c r="D270" s="33"/>
      <c r="E270" s="33"/>
      <c r="F270" s="33"/>
      <c r="G270" s="40"/>
      <c r="H270" s="40"/>
      <c r="I270" s="40"/>
      <c r="J270" s="40"/>
      <c r="K270" s="40"/>
      <c r="L270" s="64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>
      <c r="A271" s="33"/>
      <c r="B271" s="33"/>
      <c r="C271" s="33"/>
      <c r="D271" s="33"/>
      <c r="E271" s="33"/>
      <c r="F271" s="33"/>
      <c r="G271" s="40"/>
      <c r="H271" s="40"/>
      <c r="I271" s="40"/>
      <c r="J271" s="40"/>
      <c r="K271" s="40"/>
      <c r="L271" s="64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</row>
    <row r="272">
      <c r="A272" s="33"/>
      <c r="B272" s="33"/>
      <c r="C272" s="33"/>
      <c r="D272" s="33"/>
      <c r="E272" s="33"/>
      <c r="F272" s="33"/>
      <c r="G272" s="40"/>
      <c r="H272" s="40"/>
      <c r="I272" s="40"/>
      <c r="J272" s="40"/>
      <c r="K272" s="40"/>
      <c r="L272" s="64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>
      <c r="A273" s="33"/>
      <c r="B273" s="33"/>
      <c r="C273" s="33"/>
      <c r="D273" s="33"/>
      <c r="E273" s="33"/>
      <c r="F273" s="33"/>
      <c r="G273" s="40"/>
      <c r="H273" s="40"/>
      <c r="I273" s="40"/>
      <c r="J273" s="40"/>
      <c r="K273" s="40"/>
      <c r="L273" s="64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>
      <c r="A274" s="33"/>
      <c r="B274" s="33"/>
      <c r="C274" s="33"/>
      <c r="D274" s="33"/>
      <c r="E274" s="33"/>
      <c r="F274" s="33"/>
      <c r="G274" s="40"/>
      <c r="H274" s="40"/>
      <c r="I274" s="40"/>
      <c r="J274" s="40"/>
      <c r="K274" s="40"/>
      <c r="L274" s="64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>
      <c r="A275" s="33"/>
      <c r="B275" s="33"/>
      <c r="C275" s="33"/>
      <c r="D275" s="33"/>
      <c r="E275" s="33"/>
      <c r="F275" s="33"/>
      <c r="G275" s="40"/>
      <c r="H275" s="40"/>
      <c r="I275" s="40"/>
      <c r="J275" s="40"/>
      <c r="K275" s="40"/>
      <c r="L275" s="64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>
      <c r="A276" s="33"/>
      <c r="B276" s="33"/>
      <c r="C276" s="33"/>
      <c r="D276" s="33"/>
      <c r="E276" s="33"/>
      <c r="F276" s="33"/>
      <c r="G276" s="40"/>
      <c r="H276" s="40"/>
      <c r="I276" s="40"/>
      <c r="J276" s="40"/>
      <c r="K276" s="40"/>
      <c r="L276" s="64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</row>
    <row r="277">
      <c r="A277" s="33"/>
      <c r="B277" s="33"/>
      <c r="C277" s="33"/>
      <c r="D277" s="33"/>
      <c r="E277" s="33"/>
      <c r="F277" s="33"/>
      <c r="G277" s="40"/>
      <c r="H277" s="40"/>
      <c r="I277" s="40"/>
      <c r="J277" s="40"/>
      <c r="K277" s="40"/>
      <c r="L277" s="64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>
      <c r="A278" s="33"/>
      <c r="B278" s="33"/>
      <c r="C278" s="33"/>
      <c r="D278" s="33"/>
      <c r="E278" s="33"/>
      <c r="F278" s="33"/>
      <c r="G278" s="40"/>
      <c r="H278" s="40"/>
      <c r="I278" s="40"/>
      <c r="J278" s="40"/>
      <c r="K278" s="40"/>
      <c r="L278" s="64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>
      <c r="A279" s="33"/>
      <c r="B279" s="33"/>
      <c r="C279" s="33"/>
      <c r="D279" s="33"/>
      <c r="E279" s="33"/>
      <c r="F279" s="33"/>
      <c r="G279" s="40"/>
      <c r="H279" s="40"/>
      <c r="I279" s="40"/>
      <c r="J279" s="40"/>
      <c r="K279" s="40"/>
      <c r="L279" s="64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>
      <c r="A280" s="33"/>
      <c r="B280" s="33"/>
      <c r="C280" s="33"/>
      <c r="D280" s="33"/>
      <c r="E280" s="33"/>
      <c r="F280" s="33"/>
      <c r="G280" s="40"/>
      <c r="H280" s="40"/>
      <c r="I280" s="40"/>
      <c r="J280" s="40"/>
      <c r="K280" s="40"/>
      <c r="L280" s="64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</row>
    <row r="281">
      <c r="A281" s="33"/>
      <c r="B281" s="33"/>
      <c r="C281" s="33"/>
      <c r="D281" s="33"/>
      <c r="E281" s="33"/>
      <c r="F281" s="33"/>
      <c r="G281" s="40"/>
      <c r="H281" s="40"/>
      <c r="I281" s="40"/>
      <c r="J281" s="40"/>
      <c r="K281" s="40"/>
      <c r="L281" s="64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</row>
    <row r="282">
      <c r="A282" s="33"/>
      <c r="B282" s="33"/>
      <c r="C282" s="33"/>
      <c r="D282" s="33"/>
      <c r="E282" s="33"/>
      <c r="F282" s="33"/>
      <c r="G282" s="40"/>
      <c r="H282" s="40"/>
      <c r="I282" s="40"/>
      <c r="J282" s="40"/>
      <c r="K282" s="40"/>
      <c r="L282" s="64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</row>
    <row r="283">
      <c r="A283" s="33"/>
      <c r="B283" s="33"/>
      <c r="C283" s="33"/>
      <c r="D283" s="33"/>
      <c r="E283" s="33"/>
      <c r="F283" s="33"/>
      <c r="G283" s="40"/>
      <c r="H283" s="40"/>
      <c r="I283" s="40"/>
      <c r="J283" s="40"/>
      <c r="K283" s="40"/>
      <c r="L283" s="64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</row>
    <row r="284">
      <c r="A284" s="33"/>
      <c r="B284" s="33"/>
      <c r="C284" s="33"/>
      <c r="D284" s="33"/>
      <c r="E284" s="33"/>
      <c r="F284" s="33"/>
      <c r="G284" s="40"/>
      <c r="H284" s="40"/>
      <c r="I284" s="40"/>
      <c r="J284" s="40"/>
      <c r="K284" s="40"/>
      <c r="L284" s="64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>
      <c r="A285" s="33"/>
      <c r="B285" s="33"/>
      <c r="C285" s="33"/>
      <c r="D285" s="33"/>
      <c r="E285" s="33"/>
      <c r="F285" s="33"/>
      <c r="G285" s="40"/>
      <c r="H285" s="40"/>
      <c r="I285" s="40"/>
      <c r="J285" s="40"/>
      <c r="K285" s="40"/>
      <c r="L285" s="64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</row>
    <row r="286">
      <c r="A286" s="33"/>
      <c r="B286" s="33"/>
      <c r="C286" s="33"/>
      <c r="D286" s="33"/>
      <c r="E286" s="33"/>
      <c r="F286" s="33"/>
      <c r="G286" s="40"/>
      <c r="H286" s="40"/>
      <c r="I286" s="40"/>
      <c r="J286" s="40"/>
      <c r="K286" s="40"/>
      <c r="L286" s="64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</row>
    <row r="287">
      <c r="A287" s="33"/>
      <c r="B287" s="33"/>
      <c r="C287" s="33"/>
      <c r="D287" s="33"/>
      <c r="E287" s="33"/>
      <c r="F287" s="33"/>
      <c r="G287" s="40"/>
      <c r="H287" s="40"/>
      <c r="I287" s="40"/>
      <c r="J287" s="40"/>
      <c r="K287" s="40"/>
      <c r="L287" s="64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</row>
    <row r="288">
      <c r="A288" s="33"/>
      <c r="B288" s="33"/>
      <c r="C288" s="33"/>
      <c r="D288" s="33"/>
      <c r="E288" s="33"/>
      <c r="F288" s="33"/>
      <c r="G288" s="40"/>
      <c r="H288" s="40"/>
      <c r="I288" s="40"/>
      <c r="J288" s="40"/>
      <c r="K288" s="40"/>
      <c r="L288" s="64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</row>
    <row r="289">
      <c r="A289" s="33"/>
      <c r="B289" s="33"/>
      <c r="C289" s="33"/>
      <c r="D289" s="33"/>
      <c r="E289" s="33"/>
      <c r="F289" s="33"/>
      <c r="G289" s="40"/>
      <c r="H289" s="40"/>
      <c r="I289" s="40"/>
      <c r="J289" s="40"/>
      <c r="K289" s="40"/>
      <c r="L289" s="64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</row>
    <row r="290">
      <c r="A290" s="33"/>
      <c r="B290" s="33"/>
      <c r="C290" s="33"/>
      <c r="D290" s="33"/>
      <c r="E290" s="33"/>
      <c r="F290" s="33"/>
      <c r="G290" s="40"/>
      <c r="H290" s="40"/>
      <c r="I290" s="40"/>
      <c r="J290" s="40"/>
      <c r="K290" s="40"/>
      <c r="L290" s="64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</row>
    <row r="291">
      <c r="A291" s="33"/>
      <c r="B291" s="33"/>
      <c r="C291" s="33"/>
      <c r="D291" s="33"/>
      <c r="E291" s="33"/>
      <c r="F291" s="33"/>
      <c r="G291" s="40"/>
      <c r="H291" s="40"/>
      <c r="I291" s="40"/>
      <c r="J291" s="40"/>
      <c r="K291" s="40"/>
      <c r="L291" s="64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</row>
    <row r="292">
      <c r="A292" s="33"/>
      <c r="B292" s="33"/>
      <c r="C292" s="33"/>
      <c r="D292" s="33"/>
      <c r="E292" s="33"/>
      <c r="F292" s="33"/>
      <c r="G292" s="40"/>
      <c r="H292" s="40"/>
      <c r="I292" s="40"/>
      <c r="J292" s="40"/>
      <c r="K292" s="40"/>
      <c r="L292" s="64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</row>
    <row r="293">
      <c r="A293" s="33"/>
      <c r="B293" s="33"/>
      <c r="C293" s="33"/>
      <c r="D293" s="33"/>
      <c r="E293" s="33"/>
      <c r="F293" s="33"/>
      <c r="G293" s="40"/>
      <c r="H293" s="40"/>
      <c r="I293" s="40"/>
      <c r="J293" s="40"/>
      <c r="K293" s="40"/>
      <c r="L293" s="64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</row>
    <row r="294">
      <c r="A294" s="33"/>
      <c r="B294" s="33"/>
      <c r="C294" s="33"/>
      <c r="D294" s="33"/>
      <c r="E294" s="33"/>
      <c r="F294" s="33"/>
      <c r="G294" s="40"/>
      <c r="H294" s="40"/>
      <c r="I294" s="40"/>
      <c r="J294" s="40"/>
      <c r="K294" s="40"/>
      <c r="L294" s="64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</row>
    <row r="295">
      <c r="A295" s="33"/>
      <c r="B295" s="33"/>
      <c r="C295" s="33"/>
      <c r="D295" s="33"/>
      <c r="E295" s="33"/>
      <c r="F295" s="33"/>
      <c r="G295" s="40"/>
      <c r="H295" s="40"/>
      <c r="I295" s="40"/>
      <c r="J295" s="40"/>
      <c r="K295" s="40"/>
      <c r="L295" s="64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</row>
    <row r="296">
      <c r="A296" s="33"/>
      <c r="B296" s="33"/>
      <c r="C296" s="33"/>
      <c r="D296" s="33"/>
      <c r="E296" s="33"/>
      <c r="F296" s="33"/>
      <c r="G296" s="40"/>
      <c r="H296" s="40"/>
      <c r="I296" s="40"/>
      <c r="J296" s="40"/>
      <c r="K296" s="40"/>
      <c r="L296" s="64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</row>
    <row r="297">
      <c r="A297" s="33"/>
      <c r="B297" s="33"/>
      <c r="C297" s="33"/>
      <c r="D297" s="33"/>
      <c r="E297" s="33"/>
      <c r="F297" s="33"/>
      <c r="G297" s="40"/>
      <c r="H297" s="40"/>
      <c r="I297" s="40"/>
      <c r="J297" s="40"/>
      <c r="K297" s="40"/>
      <c r="L297" s="64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</row>
    <row r="298">
      <c r="A298" s="33"/>
      <c r="B298" s="33"/>
      <c r="C298" s="33"/>
      <c r="D298" s="33"/>
      <c r="E298" s="33"/>
      <c r="F298" s="33"/>
      <c r="G298" s="40"/>
      <c r="H298" s="40"/>
      <c r="I298" s="40"/>
      <c r="J298" s="40"/>
      <c r="K298" s="40"/>
      <c r="L298" s="64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</row>
    <row r="299">
      <c r="A299" s="33"/>
      <c r="B299" s="33"/>
      <c r="C299" s="33"/>
      <c r="D299" s="33"/>
      <c r="E299" s="33"/>
      <c r="F299" s="33"/>
      <c r="G299" s="40"/>
      <c r="H299" s="40"/>
      <c r="I299" s="40"/>
      <c r="J299" s="40"/>
      <c r="K299" s="40"/>
      <c r="L299" s="64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</row>
    <row r="300">
      <c r="A300" s="33"/>
      <c r="B300" s="33"/>
      <c r="C300" s="33"/>
      <c r="D300" s="33"/>
      <c r="E300" s="33"/>
      <c r="F300" s="33"/>
      <c r="G300" s="40"/>
      <c r="H300" s="40"/>
      <c r="I300" s="40"/>
      <c r="J300" s="40"/>
      <c r="K300" s="40"/>
      <c r="L300" s="64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</row>
    <row r="301">
      <c r="A301" s="33"/>
      <c r="B301" s="33"/>
      <c r="C301" s="33"/>
      <c r="D301" s="33"/>
      <c r="E301" s="33"/>
      <c r="F301" s="33"/>
      <c r="G301" s="40"/>
      <c r="H301" s="40"/>
      <c r="I301" s="40"/>
      <c r="J301" s="40"/>
      <c r="K301" s="40"/>
      <c r="L301" s="64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</row>
    <row r="302">
      <c r="A302" s="33"/>
      <c r="B302" s="33"/>
      <c r="C302" s="33"/>
      <c r="D302" s="33"/>
      <c r="E302" s="33"/>
      <c r="F302" s="33"/>
      <c r="G302" s="40"/>
      <c r="H302" s="40"/>
      <c r="I302" s="40"/>
      <c r="J302" s="40"/>
      <c r="K302" s="40"/>
      <c r="L302" s="64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</row>
    <row r="303">
      <c r="A303" s="33"/>
      <c r="B303" s="33"/>
      <c r="C303" s="33"/>
      <c r="D303" s="33"/>
      <c r="E303" s="33"/>
      <c r="F303" s="33"/>
      <c r="G303" s="40"/>
      <c r="H303" s="40"/>
      <c r="I303" s="40"/>
      <c r="J303" s="40"/>
      <c r="K303" s="40"/>
      <c r="L303" s="64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</row>
    <row r="304">
      <c r="A304" s="33"/>
      <c r="B304" s="33"/>
      <c r="C304" s="33"/>
      <c r="D304" s="33"/>
      <c r="E304" s="33"/>
      <c r="F304" s="33"/>
      <c r="G304" s="40"/>
      <c r="H304" s="40"/>
      <c r="I304" s="40"/>
      <c r="J304" s="40"/>
      <c r="K304" s="40"/>
      <c r="L304" s="64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</row>
    <row r="305">
      <c r="A305" s="33"/>
      <c r="B305" s="33"/>
      <c r="C305" s="33"/>
      <c r="D305" s="33"/>
      <c r="E305" s="33"/>
      <c r="F305" s="33"/>
      <c r="G305" s="40"/>
      <c r="H305" s="40"/>
      <c r="I305" s="40"/>
      <c r="J305" s="40"/>
      <c r="K305" s="40"/>
      <c r="L305" s="64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</row>
    <row r="306">
      <c r="A306" s="33"/>
      <c r="B306" s="33"/>
      <c r="C306" s="33"/>
      <c r="D306" s="33"/>
      <c r="E306" s="33"/>
      <c r="F306" s="33"/>
      <c r="G306" s="40"/>
      <c r="H306" s="40"/>
      <c r="I306" s="40"/>
      <c r="J306" s="40"/>
      <c r="K306" s="40"/>
      <c r="L306" s="64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</row>
    <row r="307">
      <c r="A307" s="33"/>
      <c r="B307" s="33"/>
      <c r="C307" s="33"/>
      <c r="D307" s="33"/>
      <c r="E307" s="33"/>
      <c r="F307" s="33"/>
      <c r="G307" s="40"/>
      <c r="H307" s="40"/>
      <c r="I307" s="40"/>
      <c r="J307" s="40"/>
      <c r="K307" s="40"/>
      <c r="L307" s="64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</row>
    <row r="308">
      <c r="A308" s="33"/>
      <c r="B308" s="33"/>
      <c r="C308" s="33"/>
      <c r="D308" s="33"/>
      <c r="E308" s="33"/>
      <c r="F308" s="33"/>
      <c r="G308" s="40"/>
      <c r="H308" s="40"/>
      <c r="I308" s="40"/>
      <c r="J308" s="40"/>
      <c r="K308" s="40"/>
      <c r="L308" s="64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</row>
    <row r="309">
      <c r="A309" s="33"/>
      <c r="B309" s="33"/>
      <c r="C309" s="33"/>
      <c r="D309" s="33"/>
      <c r="E309" s="33"/>
      <c r="F309" s="33"/>
      <c r="G309" s="40"/>
      <c r="H309" s="40"/>
      <c r="I309" s="40"/>
      <c r="J309" s="40"/>
      <c r="K309" s="40"/>
      <c r="L309" s="64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</row>
    <row r="310">
      <c r="A310" s="33"/>
      <c r="B310" s="33"/>
      <c r="C310" s="33"/>
      <c r="D310" s="33"/>
      <c r="E310" s="33"/>
      <c r="F310" s="33"/>
      <c r="G310" s="40"/>
      <c r="H310" s="40"/>
      <c r="I310" s="40"/>
      <c r="J310" s="40"/>
      <c r="K310" s="40"/>
      <c r="L310" s="64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</row>
    <row r="311">
      <c r="A311" s="33"/>
      <c r="B311" s="33"/>
      <c r="C311" s="33"/>
      <c r="D311" s="33"/>
      <c r="E311" s="33"/>
      <c r="F311" s="33"/>
      <c r="G311" s="40"/>
      <c r="H311" s="40"/>
      <c r="I311" s="40"/>
      <c r="J311" s="40"/>
      <c r="K311" s="40"/>
      <c r="L311" s="64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</row>
    <row r="312">
      <c r="A312" s="33"/>
      <c r="B312" s="33"/>
      <c r="C312" s="33"/>
      <c r="D312" s="33"/>
      <c r="E312" s="33"/>
      <c r="F312" s="33"/>
      <c r="G312" s="40"/>
      <c r="H312" s="40"/>
      <c r="I312" s="40"/>
      <c r="J312" s="40"/>
      <c r="K312" s="40"/>
      <c r="L312" s="64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</row>
    <row r="313">
      <c r="A313" s="33"/>
      <c r="B313" s="33"/>
      <c r="C313" s="33"/>
      <c r="D313" s="33"/>
      <c r="E313" s="33"/>
      <c r="F313" s="33"/>
      <c r="G313" s="40"/>
      <c r="H313" s="40"/>
      <c r="I313" s="40"/>
      <c r="J313" s="40"/>
      <c r="K313" s="40"/>
      <c r="L313" s="64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</row>
    <row r="314">
      <c r="A314" s="33"/>
      <c r="B314" s="33"/>
      <c r="C314" s="33"/>
      <c r="D314" s="33"/>
      <c r="E314" s="33"/>
      <c r="F314" s="33"/>
      <c r="G314" s="40"/>
      <c r="H314" s="40"/>
      <c r="I314" s="40"/>
      <c r="J314" s="40"/>
      <c r="K314" s="40"/>
      <c r="L314" s="64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</row>
    <row r="315">
      <c r="A315" s="33"/>
      <c r="B315" s="33"/>
      <c r="C315" s="33"/>
      <c r="D315" s="33"/>
      <c r="E315" s="33"/>
      <c r="F315" s="33"/>
      <c r="G315" s="40"/>
      <c r="H315" s="40"/>
      <c r="I315" s="40"/>
      <c r="J315" s="40"/>
      <c r="K315" s="40"/>
      <c r="L315" s="64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</row>
    <row r="316">
      <c r="A316" s="33"/>
      <c r="B316" s="33"/>
      <c r="C316" s="33"/>
      <c r="D316" s="33"/>
      <c r="E316" s="33"/>
      <c r="F316" s="33"/>
      <c r="G316" s="40"/>
      <c r="H316" s="40"/>
      <c r="I316" s="40"/>
      <c r="J316" s="40"/>
      <c r="K316" s="40"/>
      <c r="L316" s="64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</row>
    <row r="317">
      <c r="A317" s="33"/>
      <c r="B317" s="33"/>
      <c r="C317" s="33"/>
      <c r="D317" s="33"/>
      <c r="E317" s="33"/>
      <c r="F317" s="33"/>
      <c r="G317" s="40"/>
      <c r="H317" s="40"/>
      <c r="I317" s="40"/>
      <c r="J317" s="40"/>
      <c r="K317" s="40"/>
      <c r="L317" s="64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</row>
    <row r="318">
      <c r="A318" s="33"/>
      <c r="B318" s="33"/>
      <c r="C318" s="33"/>
      <c r="D318" s="33"/>
      <c r="E318" s="33"/>
      <c r="F318" s="33"/>
      <c r="G318" s="40"/>
      <c r="H318" s="40"/>
      <c r="I318" s="40"/>
      <c r="J318" s="40"/>
      <c r="K318" s="40"/>
      <c r="L318" s="64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</row>
    <row r="319">
      <c r="A319" s="33"/>
      <c r="B319" s="33"/>
      <c r="C319" s="33"/>
      <c r="D319" s="33"/>
      <c r="E319" s="33"/>
      <c r="F319" s="33"/>
      <c r="G319" s="40"/>
      <c r="H319" s="40"/>
      <c r="I319" s="40"/>
      <c r="J319" s="40"/>
      <c r="K319" s="40"/>
      <c r="L319" s="64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</row>
    <row r="320">
      <c r="A320" s="33"/>
      <c r="B320" s="33"/>
      <c r="C320" s="33"/>
      <c r="D320" s="33"/>
      <c r="E320" s="33"/>
      <c r="F320" s="33"/>
      <c r="G320" s="40"/>
      <c r="H320" s="40"/>
      <c r="I320" s="40"/>
      <c r="J320" s="40"/>
      <c r="K320" s="40"/>
      <c r="L320" s="64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</row>
    <row r="321">
      <c r="A321" s="33"/>
      <c r="B321" s="33"/>
      <c r="C321" s="33"/>
      <c r="D321" s="33"/>
      <c r="E321" s="33"/>
      <c r="F321" s="33"/>
      <c r="G321" s="40"/>
      <c r="H321" s="40"/>
      <c r="I321" s="40"/>
      <c r="J321" s="40"/>
      <c r="K321" s="40"/>
      <c r="L321" s="64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</row>
    <row r="322">
      <c r="A322" s="33"/>
      <c r="B322" s="33"/>
      <c r="C322" s="33"/>
      <c r="D322" s="33"/>
      <c r="E322" s="33"/>
      <c r="F322" s="33"/>
      <c r="G322" s="40"/>
      <c r="H322" s="40"/>
      <c r="I322" s="40"/>
      <c r="J322" s="40"/>
      <c r="K322" s="40"/>
      <c r="L322" s="64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</row>
    <row r="323">
      <c r="A323" s="33"/>
      <c r="B323" s="33"/>
      <c r="C323" s="33"/>
      <c r="D323" s="33"/>
      <c r="E323" s="33"/>
      <c r="F323" s="33"/>
      <c r="G323" s="40"/>
      <c r="H323" s="40"/>
      <c r="I323" s="40"/>
      <c r="J323" s="40"/>
      <c r="K323" s="40"/>
      <c r="L323" s="64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</row>
    <row r="324">
      <c r="A324" s="33"/>
      <c r="B324" s="33"/>
      <c r="C324" s="33"/>
      <c r="D324" s="33"/>
      <c r="E324" s="33"/>
      <c r="F324" s="33"/>
      <c r="G324" s="40"/>
      <c r="H324" s="40"/>
      <c r="I324" s="40"/>
      <c r="J324" s="40"/>
      <c r="K324" s="40"/>
      <c r="L324" s="64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</row>
    <row r="325">
      <c r="A325" s="33"/>
      <c r="B325" s="33"/>
      <c r="C325" s="33"/>
      <c r="D325" s="33"/>
      <c r="E325" s="33"/>
      <c r="F325" s="33"/>
      <c r="G325" s="40"/>
      <c r="H325" s="40"/>
      <c r="I325" s="40"/>
      <c r="J325" s="40"/>
      <c r="K325" s="40"/>
      <c r="L325" s="64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</row>
    <row r="326">
      <c r="A326" s="33"/>
      <c r="B326" s="33"/>
      <c r="C326" s="33"/>
      <c r="D326" s="33"/>
      <c r="E326" s="33"/>
      <c r="F326" s="33"/>
      <c r="G326" s="40"/>
      <c r="H326" s="40"/>
      <c r="I326" s="40"/>
      <c r="J326" s="40"/>
      <c r="K326" s="40"/>
      <c r="L326" s="64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</row>
    <row r="327">
      <c r="A327" s="33"/>
      <c r="B327" s="33"/>
      <c r="C327" s="33"/>
      <c r="D327" s="33"/>
      <c r="E327" s="33"/>
      <c r="F327" s="33"/>
      <c r="G327" s="40"/>
      <c r="H327" s="40"/>
      <c r="I327" s="40"/>
      <c r="J327" s="40"/>
      <c r="K327" s="40"/>
      <c r="L327" s="64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</row>
    <row r="328">
      <c r="A328" s="33"/>
      <c r="B328" s="33"/>
      <c r="C328" s="33"/>
      <c r="D328" s="33"/>
      <c r="E328" s="33"/>
      <c r="F328" s="33"/>
      <c r="G328" s="40"/>
      <c r="H328" s="40"/>
      <c r="I328" s="40"/>
      <c r="J328" s="40"/>
      <c r="K328" s="40"/>
      <c r="L328" s="64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</row>
    <row r="329">
      <c r="A329" s="33"/>
      <c r="B329" s="33"/>
      <c r="C329" s="33"/>
      <c r="D329" s="33"/>
      <c r="E329" s="33"/>
      <c r="F329" s="33"/>
      <c r="G329" s="40"/>
      <c r="H329" s="40"/>
      <c r="I329" s="40"/>
      <c r="J329" s="40"/>
      <c r="K329" s="40"/>
      <c r="L329" s="64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</row>
    <row r="330">
      <c r="A330" s="33"/>
      <c r="B330" s="33"/>
      <c r="C330" s="33"/>
      <c r="D330" s="33"/>
      <c r="E330" s="33"/>
      <c r="F330" s="33"/>
      <c r="G330" s="40"/>
      <c r="H330" s="40"/>
      <c r="I330" s="40"/>
      <c r="J330" s="40"/>
      <c r="K330" s="40"/>
      <c r="L330" s="64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</row>
    <row r="331">
      <c r="A331" s="33"/>
      <c r="B331" s="33"/>
      <c r="C331" s="33"/>
      <c r="D331" s="33"/>
      <c r="E331" s="33"/>
      <c r="F331" s="33"/>
      <c r="G331" s="40"/>
      <c r="H331" s="40"/>
      <c r="I331" s="40"/>
      <c r="J331" s="40"/>
      <c r="K331" s="40"/>
      <c r="L331" s="64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</row>
    <row r="332">
      <c r="A332" s="33"/>
      <c r="B332" s="33"/>
      <c r="C332" s="33"/>
      <c r="D332" s="33"/>
      <c r="E332" s="33"/>
      <c r="F332" s="33"/>
      <c r="G332" s="40"/>
      <c r="H332" s="40"/>
      <c r="I332" s="40"/>
      <c r="J332" s="40"/>
      <c r="K332" s="40"/>
      <c r="L332" s="64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</row>
    <row r="333">
      <c r="A333" s="33"/>
      <c r="B333" s="33"/>
      <c r="C333" s="33"/>
      <c r="D333" s="33"/>
      <c r="E333" s="33"/>
      <c r="F333" s="33"/>
      <c r="G333" s="40"/>
      <c r="H333" s="40"/>
      <c r="I333" s="40"/>
      <c r="J333" s="40"/>
      <c r="K333" s="40"/>
      <c r="L333" s="64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</row>
    <row r="334">
      <c r="A334" s="33"/>
      <c r="B334" s="33"/>
      <c r="C334" s="33"/>
      <c r="D334" s="33"/>
      <c r="E334" s="33"/>
      <c r="F334" s="33"/>
      <c r="G334" s="40"/>
      <c r="H334" s="40"/>
      <c r="I334" s="40"/>
      <c r="J334" s="40"/>
      <c r="K334" s="40"/>
      <c r="L334" s="64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</row>
    <row r="335">
      <c r="A335" s="33"/>
      <c r="B335" s="33"/>
      <c r="C335" s="33"/>
      <c r="D335" s="33"/>
      <c r="E335" s="33"/>
      <c r="F335" s="33"/>
      <c r="G335" s="40"/>
      <c r="H335" s="40"/>
      <c r="I335" s="40"/>
      <c r="J335" s="40"/>
      <c r="K335" s="40"/>
      <c r="L335" s="64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</row>
    <row r="336">
      <c r="A336" s="33"/>
      <c r="B336" s="33"/>
      <c r="C336" s="33"/>
      <c r="D336" s="33"/>
      <c r="E336" s="33"/>
      <c r="F336" s="33"/>
      <c r="G336" s="40"/>
      <c r="H336" s="40"/>
      <c r="I336" s="40"/>
      <c r="J336" s="40"/>
      <c r="K336" s="40"/>
      <c r="L336" s="64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</row>
    <row r="337">
      <c r="A337" s="33"/>
      <c r="B337" s="33"/>
      <c r="C337" s="33"/>
      <c r="D337" s="33"/>
      <c r="E337" s="33"/>
      <c r="F337" s="33"/>
      <c r="G337" s="40"/>
      <c r="H337" s="40"/>
      <c r="I337" s="40"/>
      <c r="J337" s="40"/>
      <c r="K337" s="40"/>
      <c r="L337" s="64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</row>
    <row r="338">
      <c r="A338" s="33"/>
      <c r="B338" s="33"/>
      <c r="C338" s="33"/>
      <c r="D338" s="33"/>
      <c r="E338" s="33"/>
      <c r="F338" s="33"/>
      <c r="G338" s="40"/>
      <c r="H338" s="40"/>
      <c r="I338" s="40"/>
      <c r="J338" s="40"/>
      <c r="K338" s="40"/>
      <c r="L338" s="64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</row>
    <row r="339">
      <c r="A339" s="33"/>
      <c r="B339" s="33"/>
      <c r="C339" s="33"/>
      <c r="D339" s="33"/>
      <c r="E339" s="33"/>
      <c r="F339" s="33"/>
      <c r="G339" s="40"/>
      <c r="H339" s="40"/>
      <c r="I339" s="40"/>
      <c r="J339" s="40"/>
      <c r="K339" s="40"/>
      <c r="L339" s="64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</row>
    <row r="340">
      <c r="A340" s="33"/>
      <c r="B340" s="33"/>
      <c r="C340" s="33"/>
      <c r="D340" s="33"/>
      <c r="E340" s="33"/>
      <c r="F340" s="33"/>
      <c r="G340" s="40"/>
      <c r="H340" s="40"/>
      <c r="I340" s="40"/>
      <c r="J340" s="40"/>
      <c r="K340" s="40"/>
      <c r="L340" s="64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</row>
    <row r="341">
      <c r="A341" s="33"/>
      <c r="B341" s="33"/>
      <c r="C341" s="33"/>
      <c r="D341" s="33"/>
      <c r="E341" s="33"/>
      <c r="F341" s="33"/>
      <c r="G341" s="40"/>
      <c r="H341" s="40"/>
      <c r="I341" s="40"/>
      <c r="J341" s="40"/>
      <c r="K341" s="40"/>
      <c r="L341" s="64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</row>
    <row r="342">
      <c r="A342" s="33"/>
      <c r="B342" s="33"/>
      <c r="C342" s="33"/>
      <c r="D342" s="33"/>
      <c r="E342" s="33"/>
      <c r="F342" s="33"/>
      <c r="G342" s="40"/>
      <c r="H342" s="40"/>
      <c r="I342" s="40"/>
      <c r="J342" s="40"/>
      <c r="K342" s="40"/>
      <c r="L342" s="64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</row>
    <row r="343">
      <c r="A343" s="33"/>
      <c r="B343" s="33"/>
      <c r="C343" s="33"/>
      <c r="D343" s="33"/>
      <c r="E343" s="33"/>
      <c r="F343" s="33"/>
      <c r="G343" s="40"/>
      <c r="H343" s="40"/>
      <c r="I343" s="40"/>
      <c r="J343" s="40"/>
      <c r="K343" s="40"/>
      <c r="L343" s="64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</row>
    <row r="344">
      <c r="A344" s="33"/>
      <c r="B344" s="33"/>
      <c r="C344" s="33"/>
      <c r="D344" s="33"/>
      <c r="E344" s="33"/>
      <c r="F344" s="33"/>
      <c r="G344" s="40"/>
      <c r="H344" s="40"/>
      <c r="I344" s="40"/>
      <c r="J344" s="40"/>
      <c r="K344" s="40"/>
      <c r="L344" s="64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</row>
    <row r="345">
      <c r="A345" s="33"/>
      <c r="B345" s="33"/>
      <c r="C345" s="33"/>
      <c r="D345" s="33"/>
      <c r="E345" s="33"/>
      <c r="F345" s="33"/>
      <c r="G345" s="40"/>
      <c r="H345" s="40"/>
      <c r="I345" s="40"/>
      <c r="J345" s="40"/>
      <c r="K345" s="40"/>
      <c r="L345" s="64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</row>
    <row r="346">
      <c r="A346" s="33"/>
      <c r="B346" s="33"/>
      <c r="C346" s="33"/>
      <c r="D346" s="33"/>
      <c r="E346" s="33"/>
      <c r="F346" s="33"/>
      <c r="G346" s="40"/>
      <c r="H346" s="40"/>
      <c r="I346" s="40"/>
      <c r="J346" s="40"/>
      <c r="K346" s="40"/>
      <c r="L346" s="64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</row>
    <row r="347">
      <c r="A347" s="33"/>
      <c r="B347" s="33"/>
      <c r="C347" s="33"/>
      <c r="D347" s="33"/>
      <c r="E347" s="33"/>
      <c r="F347" s="33"/>
      <c r="G347" s="40"/>
      <c r="H347" s="40"/>
      <c r="I347" s="40"/>
      <c r="J347" s="40"/>
      <c r="K347" s="40"/>
      <c r="L347" s="64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</row>
    <row r="348">
      <c r="A348" s="33"/>
      <c r="B348" s="33"/>
      <c r="C348" s="33"/>
      <c r="D348" s="33"/>
      <c r="E348" s="33"/>
      <c r="F348" s="33"/>
      <c r="G348" s="40"/>
      <c r="H348" s="40"/>
      <c r="I348" s="40"/>
      <c r="J348" s="40"/>
      <c r="K348" s="40"/>
      <c r="L348" s="64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</row>
    <row r="349">
      <c r="A349" s="33"/>
      <c r="B349" s="33"/>
      <c r="C349" s="33"/>
      <c r="D349" s="33"/>
      <c r="E349" s="33"/>
      <c r="F349" s="33"/>
      <c r="G349" s="40"/>
      <c r="H349" s="40"/>
      <c r="I349" s="40"/>
      <c r="J349" s="40"/>
      <c r="K349" s="40"/>
      <c r="L349" s="64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</row>
    <row r="350">
      <c r="A350" s="33"/>
      <c r="B350" s="33"/>
      <c r="C350" s="33"/>
      <c r="D350" s="33"/>
      <c r="E350" s="33"/>
      <c r="F350" s="33"/>
      <c r="G350" s="40"/>
      <c r="H350" s="40"/>
      <c r="I350" s="40"/>
      <c r="J350" s="40"/>
      <c r="K350" s="40"/>
      <c r="L350" s="64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</row>
    <row r="351">
      <c r="A351" s="33"/>
      <c r="B351" s="33"/>
      <c r="C351" s="33"/>
      <c r="D351" s="33"/>
      <c r="E351" s="33"/>
      <c r="F351" s="33"/>
      <c r="G351" s="40"/>
      <c r="H351" s="40"/>
      <c r="I351" s="40"/>
      <c r="J351" s="40"/>
      <c r="K351" s="40"/>
      <c r="L351" s="64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</row>
    <row r="352">
      <c r="A352" s="33"/>
      <c r="B352" s="33"/>
      <c r="C352" s="33"/>
      <c r="D352" s="33"/>
      <c r="E352" s="33"/>
      <c r="F352" s="33"/>
      <c r="G352" s="40"/>
      <c r="H352" s="40"/>
      <c r="I352" s="40"/>
      <c r="J352" s="40"/>
      <c r="K352" s="40"/>
      <c r="L352" s="64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</row>
    <row r="353">
      <c r="A353" s="33"/>
      <c r="B353" s="33"/>
      <c r="C353" s="33"/>
      <c r="D353" s="33"/>
      <c r="E353" s="33"/>
      <c r="F353" s="33"/>
      <c r="G353" s="40"/>
      <c r="H353" s="40"/>
      <c r="I353" s="40"/>
      <c r="J353" s="40"/>
      <c r="K353" s="40"/>
      <c r="L353" s="64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</row>
    <row r="354">
      <c r="A354" s="33"/>
      <c r="B354" s="33"/>
      <c r="C354" s="33"/>
      <c r="D354" s="33"/>
      <c r="E354" s="33"/>
      <c r="F354" s="33"/>
      <c r="G354" s="40"/>
      <c r="H354" s="40"/>
      <c r="I354" s="40"/>
      <c r="J354" s="40"/>
      <c r="K354" s="40"/>
      <c r="L354" s="64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</row>
    <row r="355">
      <c r="A355" s="33"/>
      <c r="B355" s="33"/>
      <c r="C355" s="33"/>
      <c r="D355" s="33"/>
      <c r="E355" s="33"/>
      <c r="F355" s="33"/>
      <c r="G355" s="40"/>
      <c r="H355" s="40"/>
      <c r="I355" s="40"/>
      <c r="J355" s="40"/>
      <c r="K355" s="40"/>
      <c r="L355" s="64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</row>
    <row r="356">
      <c r="A356" s="33"/>
      <c r="B356" s="33"/>
      <c r="C356" s="33"/>
      <c r="D356" s="33"/>
      <c r="E356" s="33"/>
      <c r="F356" s="33"/>
      <c r="G356" s="40"/>
      <c r="H356" s="40"/>
      <c r="I356" s="40"/>
      <c r="J356" s="40"/>
      <c r="K356" s="40"/>
      <c r="L356" s="64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</row>
    <row r="357">
      <c r="A357" s="33"/>
      <c r="B357" s="33"/>
      <c r="C357" s="33"/>
      <c r="D357" s="33"/>
      <c r="E357" s="33"/>
      <c r="F357" s="33"/>
      <c r="G357" s="40"/>
      <c r="H357" s="40"/>
      <c r="I357" s="40"/>
      <c r="J357" s="40"/>
      <c r="K357" s="40"/>
      <c r="L357" s="64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</row>
    <row r="358">
      <c r="A358" s="33"/>
      <c r="B358" s="33"/>
      <c r="C358" s="33"/>
      <c r="D358" s="33"/>
      <c r="E358" s="33"/>
      <c r="F358" s="33"/>
      <c r="G358" s="40"/>
      <c r="H358" s="40"/>
      <c r="I358" s="40"/>
      <c r="J358" s="40"/>
      <c r="K358" s="40"/>
      <c r="L358" s="64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</row>
    <row r="359">
      <c r="A359" s="33"/>
      <c r="B359" s="33"/>
      <c r="C359" s="33"/>
      <c r="D359" s="33"/>
      <c r="E359" s="33"/>
      <c r="F359" s="33"/>
      <c r="G359" s="40"/>
      <c r="H359" s="40"/>
      <c r="I359" s="40"/>
      <c r="J359" s="40"/>
      <c r="K359" s="40"/>
      <c r="L359" s="64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</row>
    <row r="360">
      <c r="A360" s="33"/>
      <c r="B360" s="33"/>
      <c r="C360" s="33"/>
      <c r="D360" s="33"/>
      <c r="E360" s="33"/>
      <c r="F360" s="33"/>
      <c r="G360" s="40"/>
      <c r="H360" s="40"/>
      <c r="I360" s="40"/>
      <c r="J360" s="40"/>
      <c r="K360" s="40"/>
      <c r="L360" s="64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</row>
    <row r="361">
      <c r="A361" s="33"/>
      <c r="B361" s="33"/>
      <c r="C361" s="33"/>
      <c r="D361" s="33"/>
      <c r="E361" s="33"/>
      <c r="F361" s="33"/>
      <c r="G361" s="40"/>
      <c r="H361" s="40"/>
      <c r="I361" s="40"/>
      <c r="J361" s="40"/>
      <c r="K361" s="40"/>
      <c r="L361" s="64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</row>
    <row r="362">
      <c r="A362" s="33"/>
      <c r="B362" s="33"/>
      <c r="C362" s="33"/>
      <c r="D362" s="33"/>
      <c r="E362" s="33"/>
      <c r="F362" s="33"/>
      <c r="G362" s="40"/>
      <c r="H362" s="40"/>
      <c r="I362" s="40"/>
      <c r="J362" s="40"/>
      <c r="K362" s="40"/>
      <c r="L362" s="64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</row>
    <row r="363">
      <c r="A363" s="33"/>
      <c r="B363" s="33"/>
      <c r="C363" s="33"/>
      <c r="D363" s="33"/>
      <c r="E363" s="33"/>
      <c r="F363" s="33"/>
      <c r="G363" s="40"/>
      <c r="H363" s="40"/>
      <c r="I363" s="40"/>
      <c r="J363" s="40"/>
      <c r="K363" s="40"/>
      <c r="L363" s="64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</row>
    <row r="364">
      <c r="A364" s="33"/>
      <c r="B364" s="33"/>
      <c r="C364" s="33"/>
      <c r="D364" s="33"/>
      <c r="E364" s="33"/>
      <c r="F364" s="33"/>
      <c r="G364" s="40"/>
      <c r="H364" s="40"/>
      <c r="I364" s="40"/>
      <c r="J364" s="40"/>
      <c r="K364" s="40"/>
      <c r="L364" s="64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</row>
    <row r="365">
      <c r="A365" s="33"/>
      <c r="B365" s="33"/>
      <c r="C365" s="33"/>
      <c r="D365" s="33"/>
      <c r="E365" s="33"/>
      <c r="F365" s="33"/>
      <c r="G365" s="40"/>
      <c r="H365" s="40"/>
      <c r="I365" s="40"/>
      <c r="J365" s="40"/>
      <c r="K365" s="40"/>
      <c r="L365" s="64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</row>
    <row r="366">
      <c r="A366" s="33"/>
      <c r="B366" s="33"/>
      <c r="C366" s="33"/>
      <c r="D366" s="33"/>
      <c r="E366" s="33"/>
      <c r="F366" s="33"/>
      <c r="G366" s="40"/>
      <c r="H366" s="40"/>
      <c r="I366" s="40"/>
      <c r="J366" s="40"/>
      <c r="K366" s="40"/>
      <c r="L366" s="64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</row>
    <row r="367">
      <c r="A367" s="33"/>
      <c r="B367" s="33"/>
      <c r="C367" s="33"/>
      <c r="D367" s="33"/>
      <c r="E367" s="33"/>
      <c r="F367" s="33"/>
      <c r="G367" s="40"/>
      <c r="H367" s="40"/>
      <c r="I367" s="40"/>
      <c r="J367" s="40"/>
      <c r="K367" s="40"/>
      <c r="L367" s="64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</row>
    <row r="368">
      <c r="A368" s="33"/>
      <c r="B368" s="33"/>
      <c r="C368" s="33"/>
      <c r="D368" s="33"/>
      <c r="E368" s="33"/>
      <c r="F368" s="33"/>
      <c r="G368" s="40"/>
      <c r="H368" s="40"/>
      <c r="I368" s="40"/>
      <c r="J368" s="40"/>
      <c r="K368" s="40"/>
      <c r="L368" s="64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</row>
    <row r="369">
      <c r="A369" s="33"/>
      <c r="B369" s="33"/>
      <c r="C369" s="33"/>
      <c r="D369" s="33"/>
      <c r="E369" s="33"/>
      <c r="F369" s="33"/>
      <c r="G369" s="40"/>
      <c r="H369" s="40"/>
      <c r="I369" s="40"/>
      <c r="J369" s="40"/>
      <c r="K369" s="40"/>
      <c r="L369" s="64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</row>
    <row r="370">
      <c r="A370" s="33"/>
      <c r="B370" s="33"/>
      <c r="C370" s="33"/>
      <c r="D370" s="33"/>
      <c r="E370" s="33"/>
      <c r="F370" s="33"/>
      <c r="G370" s="40"/>
      <c r="H370" s="40"/>
      <c r="I370" s="40"/>
      <c r="J370" s="40"/>
      <c r="K370" s="40"/>
      <c r="L370" s="64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</row>
    <row r="371">
      <c r="A371" s="33"/>
      <c r="B371" s="33"/>
      <c r="C371" s="33"/>
      <c r="D371" s="33"/>
      <c r="E371" s="33"/>
      <c r="F371" s="33"/>
      <c r="G371" s="40"/>
      <c r="H371" s="40"/>
      <c r="I371" s="40"/>
      <c r="J371" s="40"/>
      <c r="K371" s="40"/>
      <c r="L371" s="64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</row>
    <row r="372">
      <c r="A372" s="33"/>
      <c r="B372" s="33"/>
      <c r="C372" s="33"/>
      <c r="D372" s="33"/>
      <c r="E372" s="33"/>
      <c r="F372" s="33"/>
      <c r="G372" s="40"/>
      <c r="H372" s="40"/>
      <c r="I372" s="40"/>
      <c r="J372" s="40"/>
      <c r="K372" s="40"/>
      <c r="L372" s="64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</row>
    <row r="373">
      <c r="A373" s="33"/>
      <c r="B373" s="33"/>
      <c r="C373" s="33"/>
      <c r="D373" s="33"/>
      <c r="E373" s="33"/>
      <c r="F373" s="33"/>
      <c r="G373" s="40"/>
      <c r="H373" s="40"/>
      <c r="I373" s="40"/>
      <c r="J373" s="40"/>
      <c r="K373" s="40"/>
      <c r="L373" s="64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</row>
    <row r="374">
      <c r="A374" s="33"/>
      <c r="B374" s="33"/>
      <c r="C374" s="33"/>
      <c r="D374" s="33"/>
      <c r="E374" s="33"/>
      <c r="F374" s="33"/>
      <c r="G374" s="40"/>
      <c r="H374" s="40"/>
      <c r="I374" s="40"/>
      <c r="J374" s="40"/>
      <c r="K374" s="40"/>
      <c r="L374" s="64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</row>
    <row r="375">
      <c r="A375" s="33"/>
      <c r="B375" s="33"/>
      <c r="C375" s="33"/>
      <c r="D375" s="33"/>
      <c r="E375" s="33"/>
      <c r="F375" s="33"/>
      <c r="G375" s="40"/>
      <c r="H375" s="40"/>
      <c r="I375" s="40"/>
      <c r="J375" s="40"/>
      <c r="K375" s="40"/>
      <c r="L375" s="64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</row>
    <row r="376">
      <c r="A376" s="33"/>
      <c r="B376" s="33"/>
      <c r="C376" s="33"/>
      <c r="D376" s="33"/>
      <c r="E376" s="33"/>
      <c r="F376" s="33"/>
      <c r="G376" s="40"/>
      <c r="H376" s="40"/>
      <c r="I376" s="40"/>
      <c r="J376" s="40"/>
      <c r="K376" s="40"/>
      <c r="L376" s="64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</row>
    <row r="377">
      <c r="A377" s="33"/>
      <c r="B377" s="33"/>
      <c r="C377" s="33"/>
      <c r="D377" s="33"/>
      <c r="E377" s="33"/>
      <c r="F377" s="33"/>
      <c r="G377" s="40"/>
      <c r="H377" s="40"/>
      <c r="I377" s="40"/>
      <c r="J377" s="40"/>
      <c r="K377" s="40"/>
      <c r="L377" s="64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</row>
    <row r="378">
      <c r="A378" s="33"/>
      <c r="B378" s="33"/>
      <c r="C378" s="33"/>
      <c r="D378" s="33"/>
      <c r="E378" s="33"/>
      <c r="F378" s="33"/>
      <c r="G378" s="40"/>
      <c r="H378" s="40"/>
      <c r="I378" s="40"/>
      <c r="J378" s="40"/>
      <c r="K378" s="40"/>
      <c r="L378" s="64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</row>
    <row r="379">
      <c r="A379" s="33"/>
      <c r="B379" s="33"/>
      <c r="C379" s="33"/>
      <c r="D379" s="33"/>
      <c r="E379" s="33"/>
      <c r="F379" s="33"/>
      <c r="G379" s="40"/>
      <c r="H379" s="40"/>
      <c r="I379" s="40"/>
      <c r="J379" s="40"/>
      <c r="K379" s="40"/>
      <c r="L379" s="64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</row>
    <row r="380">
      <c r="A380" s="33"/>
      <c r="B380" s="33"/>
      <c r="C380" s="33"/>
      <c r="D380" s="33"/>
      <c r="E380" s="33"/>
      <c r="F380" s="33"/>
      <c r="G380" s="40"/>
      <c r="H380" s="40"/>
      <c r="I380" s="40"/>
      <c r="J380" s="40"/>
      <c r="K380" s="40"/>
      <c r="L380" s="64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</row>
    <row r="381">
      <c r="A381" s="33"/>
      <c r="B381" s="33"/>
      <c r="C381" s="33"/>
      <c r="D381" s="33"/>
      <c r="E381" s="33"/>
      <c r="F381" s="33"/>
      <c r="G381" s="40"/>
      <c r="H381" s="40"/>
      <c r="I381" s="40"/>
      <c r="J381" s="40"/>
      <c r="K381" s="40"/>
      <c r="L381" s="64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</row>
    <row r="382">
      <c r="A382" s="33"/>
      <c r="B382" s="33"/>
      <c r="C382" s="33"/>
      <c r="D382" s="33"/>
      <c r="E382" s="33"/>
      <c r="F382" s="33"/>
      <c r="G382" s="40"/>
      <c r="H382" s="40"/>
      <c r="I382" s="40"/>
      <c r="J382" s="40"/>
      <c r="K382" s="40"/>
      <c r="L382" s="64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</row>
    <row r="383">
      <c r="A383" s="33"/>
      <c r="B383" s="33"/>
      <c r="C383" s="33"/>
      <c r="D383" s="33"/>
      <c r="E383" s="33"/>
      <c r="F383" s="33"/>
      <c r="G383" s="40"/>
      <c r="H383" s="40"/>
      <c r="I383" s="40"/>
      <c r="J383" s="40"/>
      <c r="K383" s="40"/>
      <c r="L383" s="64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</row>
    <row r="384">
      <c r="A384" s="33"/>
      <c r="B384" s="33"/>
      <c r="C384" s="33"/>
      <c r="D384" s="33"/>
      <c r="E384" s="33"/>
      <c r="F384" s="33"/>
      <c r="G384" s="40"/>
      <c r="H384" s="40"/>
      <c r="I384" s="40"/>
      <c r="J384" s="40"/>
      <c r="K384" s="40"/>
      <c r="L384" s="64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</row>
    <row r="385">
      <c r="A385" s="33"/>
      <c r="B385" s="33"/>
      <c r="C385" s="33"/>
      <c r="D385" s="33"/>
      <c r="E385" s="33"/>
      <c r="F385" s="33"/>
      <c r="G385" s="40"/>
      <c r="H385" s="40"/>
      <c r="I385" s="40"/>
      <c r="J385" s="40"/>
      <c r="K385" s="40"/>
      <c r="L385" s="64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</row>
    <row r="386">
      <c r="A386" s="33"/>
      <c r="B386" s="33"/>
      <c r="C386" s="33"/>
      <c r="D386" s="33"/>
      <c r="E386" s="33"/>
      <c r="F386" s="33"/>
      <c r="G386" s="40"/>
      <c r="H386" s="40"/>
      <c r="I386" s="40"/>
      <c r="J386" s="40"/>
      <c r="K386" s="40"/>
      <c r="L386" s="64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</row>
    <row r="387">
      <c r="A387" s="33"/>
      <c r="B387" s="33"/>
      <c r="C387" s="33"/>
      <c r="D387" s="33"/>
      <c r="E387" s="33"/>
      <c r="F387" s="33"/>
      <c r="G387" s="40"/>
      <c r="H387" s="40"/>
      <c r="I387" s="40"/>
      <c r="J387" s="40"/>
      <c r="K387" s="40"/>
      <c r="L387" s="64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</row>
    <row r="388">
      <c r="A388" s="33"/>
      <c r="B388" s="33"/>
      <c r="C388" s="33"/>
      <c r="D388" s="33"/>
      <c r="E388" s="33"/>
      <c r="F388" s="33"/>
      <c r="G388" s="40"/>
      <c r="H388" s="40"/>
      <c r="I388" s="40"/>
      <c r="J388" s="40"/>
      <c r="K388" s="40"/>
      <c r="L388" s="64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</row>
    <row r="389">
      <c r="A389" s="33"/>
      <c r="B389" s="33"/>
      <c r="C389" s="33"/>
      <c r="D389" s="33"/>
      <c r="E389" s="33"/>
      <c r="F389" s="33"/>
      <c r="G389" s="40"/>
      <c r="H389" s="40"/>
      <c r="I389" s="40"/>
      <c r="J389" s="40"/>
      <c r="K389" s="40"/>
      <c r="L389" s="64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</row>
    <row r="390">
      <c r="A390" s="33"/>
      <c r="B390" s="33"/>
      <c r="C390" s="33"/>
      <c r="D390" s="33"/>
      <c r="E390" s="33"/>
      <c r="F390" s="33"/>
      <c r="G390" s="40"/>
      <c r="H390" s="40"/>
      <c r="I390" s="40"/>
      <c r="J390" s="40"/>
      <c r="K390" s="40"/>
      <c r="L390" s="64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</row>
    <row r="391">
      <c r="A391" s="33"/>
      <c r="B391" s="33"/>
      <c r="C391" s="33"/>
      <c r="D391" s="33"/>
      <c r="E391" s="33"/>
      <c r="F391" s="33"/>
      <c r="G391" s="40"/>
      <c r="H391" s="40"/>
      <c r="I391" s="40"/>
      <c r="J391" s="40"/>
      <c r="K391" s="40"/>
      <c r="L391" s="64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</row>
    <row r="392">
      <c r="A392" s="33"/>
      <c r="B392" s="33"/>
      <c r="C392" s="33"/>
      <c r="D392" s="33"/>
      <c r="E392" s="33"/>
      <c r="F392" s="33"/>
      <c r="G392" s="40"/>
      <c r="H392" s="40"/>
      <c r="I392" s="40"/>
      <c r="J392" s="40"/>
      <c r="K392" s="40"/>
      <c r="L392" s="64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</row>
    <row r="393">
      <c r="A393" s="33"/>
      <c r="B393" s="33"/>
      <c r="C393" s="33"/>
      <c r="D393" s="33"/>
      <c r="E393" s="33"/>
      <c r="F393" s="33"/>
      <c r="G393" s="40"/>
      <c r="H393" s="40"/>
      <c r="I393" s="40"/>
      <c r="J393" s="40"/>
      <c r="K393" s="40"/>
      <c r="L393" s="64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</row>
    <row r="394">
      <c r="A394" s="33"/>
      <c r="B394" s="33"/>
      <c r="C394" s="33"/>
      <c r="D394" s="33"/>
      <c r="E394" s="33"/>
      <c r="F394" s="33"/>
      <c r="G394" s="40"/>
      <c r="H394" s="40"/>
      <c r="I394" s="40"/>
      <c r="J394" s="40"/>
      <c r="K394" s="40"/>
      <c r="L394" s="64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</row>
    <row r="395">
      <c r="A395" s="33"/>
      <c r="B395" s="33"/>
      <c r="C395" s="33"/>
      <c r="D395" s="33"/>
      <c r="E395" s="33"/>
      <c r="F395" s="33"/>
      <c r="G395" s="40"/>
      <c r="H395" s="40"/>
      <c r="I395" s="40"/>
      <c r="J395" s="40"/>
      <c r="K395" s="40"/>
      <c r="L395" s="64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</row>
    <row r="396">
      <c r="A396" s="33"/>
      <c r="B396" s="33"/>
      <c r="C396" s="33"/>
      <c r="D396" s="33"/>
      <c r="E396" s="33"/>
      <c r="F396" s="33"/>
      <c r="G396" s="40"/>
      <c r="H396" s="40"/>
      <c r="I396" s="40"/>
      <c r="J396" s="40"/>
      <c r="K396" s="40"/>
      <c r="L396" s="64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</row>
    <row r="397">
      <c r="A397" s="33"/>
      <c r="B397" s="33"/>
      <c r="C397" s="33"/>
      <c r="D397" s="33"/>
      <c r="E397" s="33"/>
      <c r="F397" s="33"/>
      <c r="G397" s="40"/>
      <c r="H397" s="40"/>
      <c r="I397" s="40"/>
      <c r="J397" s="40"/>
      <c r="K397" s="40"/>
      <c r="L397" s="64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</row>
    <row r="398">
      <c r="A398" s="33"/>
      <c r="B398" s="33"/>
      <c r="C398" s="33"/>
      <c r="D398" s="33"/>
      <c r="E398" s="33"/>
      <c r="F398" s="33"/>
      <c r="G398" s="40"/>
      <c r="H398" s="40"/>
      <c r="I398" s="40"/>
      <c r="J398" s="40"/>
      <c r="K398" s="40"/>
      <c r="L398" s="64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</row>
    <row r="399">
      <c r="A399" s="33"/>
      <c r="B399" s="33"/>
      <c r="C399" s="33"/>
      <c r="D399" s="33"/>
      <c r="E399" s="33"/>
      <c r="F399" s="33"/>
      <c r="G399" s="40"/>
      <c r="H399" s="40"/>
      <c r="I399" s="40"/>
      <c r="J399" s="40"/>
      <c r="K399" s="40"/>
      <c r="L399" s="64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</row>
    <row r="400">
      <c r="A400" s="33"/>
      <c r="B400" s="33"/>
      <c r="C400" s="33"/>
      <c r="D400" s="33"/>
      <c r="E400" s="33"/>
      <c r="F400" s="33"/>
      <c r="G400" s="40"/>
      <c r="H400" s="40"/>
      <c r="I400" s="40"/>
      <c r="J400" s="40"/>
      <c r="K400" s="40"/>
      <c r="L400" s="64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</row>
    <row r="401">
      <c r="A401" s="33"/>
      <c r="B401" s="33"/>
      <c r="C401" s="33"/>
      <c r="D401" s="33"/>
      <c r="E401" s="33"/>
      <c r="F401" s="33"/>
      <c r="G401" s="40"/>
      <c r="H401" s="40"/>
      <c r="I401" s="40"/>
      <c r="J401" s="40"/>
      <c r="K401" s="40"/>
      <c r="L401" s="64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</row>
    <row r="402">
      <c r="A402" s="33"/>
      <c r="B402" s="33"/>
      <c r="C402" s="33"/>
      <c r="D402" s="33"/>
      <c r="E402" s="33"/>
      <c r="F402" s="33"/>
      <c r="G402" s="40"/>
      <c r="H402" s="40"/>
      <c r="I402" s="40"/>
      <c r="J402" s="40"/>
      <c r="K402" s="40"/>
      <c r="L402" s="64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</row>
    <row r="403">
      <c r="A403" s="33"/>
      <c r="B403" s="33"/>
      <c r="C403" s="33"/>
      <c r="D403" s="33"/>
      <c r="E403" s="33"/>
      <c r="F403" s="33"/>
      <c r="G403" s="40"/>
      <c r="H403" s="40"/>
      <c r="I403" s="40"/>
      <c r="J403" s="40"/>
      <c r="K403" s="40"/>
      <c r="L403" s="64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</row>
    <row r="404">
      <c r="A404" s="33"/>
      <c r="B404" s="33"/>
      <c r="C404" s="33"/>
      <c r="D404" s="33"/>
      <c r="E404" s="33"/>
      <c r="F404" s="33"/>
      <c r="G404" s="40"/>
      <c r="H404" s="40"/>
      <c r="I404" s="40"/>
      <c r="J404" s="40"/>
      <c r="K404" s="40"/>
      <c r="L404" s="64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</row>
    <row r="405">
      <c r="A405" s="33"/>
      <c r="B405" s="33"/>
      <c r="C405" s="33"/>
      <c r="D405" s="33"/>
      <c r="E405" s="33"/>
      <c r="F405" s="33"/>
      <c r="G405" s="40"/>
      <c r="H405" s="40"/>
      <c r="I405" s="40"/>
      <c r="J405" s="40"/>
      <c r="K405" s="40"/>
      <c r="L405" s="64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</row>
    <row r="406">
      <c r="A406" s="33"/>
      <c r="B406" s="33"/>
      <c r="C406" s="33"/>
      <c r="D406" s="33"/>
      <c r="E406" s="33"/>
      <c r="F406" s="33"/>
      <c r="G406" s="40"/>
      <c r="H406" s="40"/>
      <c r="I406" s="40"/>
      <c r="J406" s="40"/>
      <c r="K406" s="40"/>
      <c r="L406" s="64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</row>
    <row r="407">
      <c r="A407" s="33"/>
      <c r="B407" s="33"/>
      <c r="C407" s="33"/>
      <c r="D407" s="33"/>
      <c r="E407" s="33"/>
      <c r="F407" s="33"/>
      <c r="G407" s="40"/>
      <c r="H407" s="40"/>
      <c r="I407" s="40"/>
      <c r="J407" s="40"/>
      <c r="K407" s="40"/>
      <c r="L407" s="64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</row>
    <row r="408">
      <c r="A408" s="33"/>
      <c r="B408" s="33"/>
      <c r="C408" s="33"/>
      <c r="D408" s="33"/>
      <c r="E408" s="33"/>
      <c r="F408" s="33"/>
      <c r="G408" s="40"/>
      <c r="H408" s="40"/>
      <c r="I408" s="40"/>
      <c r="J408" s="40"/>
      <c r="K408" s="40"/>
      <c r="L408" s="64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</row>
    <row r="409">
      <c r="A409" s="33"/>
      <c r="B409" s="33"/>
      <c r="C409" s="33"/>
      <c r="D409" s="33"/>
      <c r="E409" s="33"/>
      <c r="F409" s="33"/>
      <c r="G409" s="40"/>
      <c r="H409" s="40"/>
      <c r="I409" s="40"/>
      <c r="J409" s="40"/>
      <c r="K409" s="40"/>
      <c r="L409" s="64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</row>
    <row r="410">
      <c r="A410" s="33"/>
      <c r="B410" s="33"/>
      <c r="C410" s="33"/>
      <c r="D410" s="33"/>
      <c r="E410" s="33"/>
      <c r="F410" s="33"/>
      <c r="G410" s="40"/>
      <c r="H410" s="40"/>
      <c r="I410" s="40"/>
      <c r="J410" s="40"/>
      <c r="K410" s="40"/>
      <c r="L410" s="64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</row>
    <row r="411">
      <c r="A411" s="33"/>
      <c r="B411" s="33"/>
      <c r="C411" s="33"/>
      <c r="D411" s="33"/>
      <c r="E411" s="33"/>
      <c r="F411" s="33"/>
      <c r="G411" s="40"/>
      <c r="H411" s="40"/>
      <c r="I411" s="40"/>
      <c r="J411" s="40"/>
      <c r="K411" s="40"/>
      <c r="L411" s="64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</row>
    <row r="412">
      <c r="A412" s="33"/>
      <c r="B412" s="33"/>
      <c r="C412" s="33"/>
      <c r="D412" s="33"/>
      <c r="E412" s="33"/>
      <c r="F412" s="33"/>
      <c r="G412" s="40"/>
      <c r="H412" s="40"/>
      <c r="I412" s="40"/>
      <c r="J412" s="40"/>
      <c r="K412" s="40"/>
      <c r="L412" s="64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</row>
    <row r="413">
      <c r="A413" s="33"/>
      <c r="B413" s="33"/>
      <c r="C413" s="33"/>
      <c r="D413" s="33"/>
      <c r="E413" s="33"/>
      <c r="F413" s="33"/>
      <c r="G413" s="40"/>
      <c r="H413" s="40"/>
      <c r="I413" s="40"/>
      <c r="J413" s="40"/>
      <c r="K413" s="40"/>
      <c r="L413" s="64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</row>
    <row r="414">
      <c r="A414" s="33"/>
      <c r="B414" s="33"/>
      <c r="C414" s="33"/>
      <c r="D414" s="33"/>
      <c r="E414" s="33"/>
      <c r="F414" s="33"/>
      <c r="G414" s="40"/>
      <c r="H414" s="40"/>
      <c r="I414" s="40"/>
      <c r="J414" s="40"/>
      <c r="K414" s="40"/>
      <c r="L414" s="64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</row>
    <row r="415">
      <c r="A415" s="33"/>
      <c r="B415" s="33"/>
      <c r="C415" s="33"/>
      <c r="D415" s="33"/>
      <c r="E415" s="33"/>
      <c r="F415" s="33"/>
      <c r="G415" s="40"/>
      <c r="H415" s="40"/>
      <c r="I415" s="40"/>
      <c r="J415" s="40"/>
      <c r="K415" s="40"/>
      <c r="L415" s="64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</row>
    <row r="416">
      <c r="A416" s="33"/>
      <c r="B416" s="33"/>
      <c r="C416" s="33"/>
      <c r="D416" s="33"/>
      <c r="E416" s="33"/>
      <c r="F416" s="33"/>
      <c r="G416" s="40"/>
      <c r="H416" s="40"/>
      <c r="I416" s="40"/>
      <c r="J416" s="40"/>
      <c r="K416" s="40"/>
      <c r="L416" s="64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</row>
    <row r="417">
      <c r="A417" s="33"/>
      <c r="B417" s="33"/>
      <c r="C417" s="33"/>
      <c r="D417" s="33"/>
      <c r="E417" s="33"/>
      <c r="F417" s="33"/>
      <c r="G417" s="40"/>
      <c r="H417" s="40"/>
      <c r="I417" s="40"/>
      <c r="J417" s="40"/>
      <c r="K417" s="40"/>
      <c r="L417" s="64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</row>
    <row r="418">
      <c r="A418" s="33"/>
      <c r="B418" s="33"/>
      <c r="C418" s="33"/>
      <c r="D418" s="33"/>
      <c r="E418" s="33"/>
      <c r="F418" s="33"/>
      <c r="G418" s="40"/>
      <c r="H418" s="40"/>
      <c r="I418" s="40"/>
      <c r="J418" s="40"/>
      <c r="K418" s="40"/>
      <c r="L418" s="64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</row>
    <row r="419">
      <c r="A419" s="33"/>
      <c r="B419" s="33"/>
      <c r="C419" s="33"/>
      <c r="D419" s="33"/>
      <c r="E419" s="33"/>
      <c r="F419" s="33"/>
      <c r="G419" s="40"/>
      <c r="H419" s="40"/>
      <c r="I419" s="40"/>
      <c r="J419" s="40"/>
      <c r="K419" s="40"/>
      <c r="L419" s="64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</row>
    <row r="420">
      <c r="A420" s="33"/>
      <c r="B420" s="33"/>
      <c r="C420" s="33"/>
      <c r="D420" s="33"/>
      <c r="E420" s="33"/>
      <c r="F420" s="33"/>
      <c r="G420" s="40"/>
      <c r="H420" s="40"/>
      <c r="I420" s="40"/>
      <c r="J420" s="40"/>
      <c r="K420" s="40"/>
      <c r="L420" s="64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</row>
    <row r="421">
      <c r="A421" s="33"/>
      <c r="B421" s="33"/>
      <c r="C421" s="33"/>
      <c r="D421" s="33"/>
      <c r="E421" s="33"/>
      <c r="F421" s="33"/>
      <c r="G421" s="40"/>
      <c r="H421" s="40"/>
      <c r="I421" s="40"/>
      <c r="J421" s="40"/>
      <c r="K421" s="40"/>
      <c r="L421" s="64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</row>
    <row r="422">
      <c r="A422" s="33"/>
      <c r="B422" s="33"/>
      <c r="C422" s="33"/>
      <c r="D422" s="33"/>
      <c r="E422" s="33"/>
      <c r="F422" s="33"/>
      <c r="G422" s="40"/>
      <c r="H422" s="40"/>
      <c r="I422" s="40"/>
      <c r="J422" s="40"/>
      <c r="K422" s="40"/>
      <c r="L422" s="64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</row>
    <row r="423">
      <c r="A423" s="33"/>
      <c r="B423" s="33"/>
      <c r="C423" s="33"/>
      <c r="D423" s="33"/>
      <c r="E423" s="33"/>
      <c r="F423" s="33"/>
      <c r="G423" s="40"/>
      <c r="H423" s="40"/>
      <c r="I423" s="40"/>
      <c r="J423" s="40"/>
      <c r="K423" s="40"/>
      <c r="L423" s="64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</row>
    <row r="424">
      <c r="A424" s="33"/>
      <c r="B424" s="33"/>
      <c r="C424" s="33"/>
      <c r="D424" s="33"/>
      <c r="E424" s="33"/>
      <c r="F424" s="33"/>
      <c r="G424" s="40"/>
      <c r="H424" s="40"/>
      <c r="I424" s="40"/>
      <c r="J424" s="40"/>
      <c r="K424" s="40"/>
      <c r="L424" s="64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</row>
    <row r="425">
      <c r="A425" s="33"/>
      <c r="B425" s="33"/>
      <c r="C425" s="33"/>
      <c r="D425" s="33"/>
      <c r="E425" s="33"/>
      <c r="F425" s="33"/>
      <c r="G425" s="40"/>
      <c r="H425" s="40"/>
      <c r="I425" s="40"/>
      <c r="J425" s="40"/>
      <c r="K425" s="40"/>
      <c r="L425" s="64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</row>
    <row r="426">
      <c r="A426" s="33"/>
      <c r="B426" s="33"/>
      <c r="C426" s="33"/>
      <c r="D426" s="33"/>
      <c r="E426" s="33"/>
      <c r="F426" s="33"/>
      <c r="G426" s="40"/>
      <c r="H426" s="40"/>
      <c r="I426" s="40"/>
      <c r="J426" s="40"/>
      <c r="K426" s="40"/>
      <c r="L426" s="64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</row>
    <row r="427">
      <c r="A427" s="33"/>
      <c r="B427" s="33"/>
      <c r="C427" s="33"/>
      <c r="D427" s="33"/>
      <c r="E427" s="33"/>
      <c r="F427" s="33"/>
      <c r="G427" s="40"/>
      <c r="H427" s="40"/>
      <c r="I427" s="40"/>
      <c r="J427" s="40"/>
      <c r="K427" s="40"/>
      <c r="L427" s="64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</row>
    <row r="428">
      <c r="A428" s="33"/>
      <c r="B428" s="33"/>
      <c r="C428" s="33"/>
      <c r="D428" s="33"/>
      <c r="E428" s="33"/>
      <c r="F428" s="33"/>
      <c r="G428" s="40"/>
      <c r="H428" s="40"/>
      <c r="I428" s="40"/>
      <c r="J428" s="40"/>
      <c r="K428" s="40"/>
      <c r="L428" s="64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</row>
    <row r="429">
      <c r="A429" s="33"/>
      <c r="B429" s="33"/>
      <c r="C429" s="33"/>
      <c r="D429" s="33"/>
      <c r="E429" s="33"/>
      <c r="F429" s="33"/>
      <c r="G429" s="40"/>
      <c r="H429" s="40"/>
      <c r="I429" s="40"/>
      <c r="J429" s="40"/>
      <c r="K429" s="40"/>
      <c r="L429" s="64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</row>
    <row r="430">
      <c r="A430" s="33"/>
      <c r="B430" s="33"/>
      <c r="C430" s="33"/>
      <c r="D430" s="33"/>
      <c r="E430" s="33"/>
      <c r="F430" s="33"/>
      <c r="G430" s="40"/>
      <c r="H430" s="40"/>
      <c r="I430" s="40"/>
      <c r="J430" s="40"/>
      <c r="K430" s="40"/>
      <c r="L430" s="64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</row>
    <row r="431">
      <c r="A431" s="33"/>
      <c r="B431" s="33"/>
      <c r="C431" s="33"/>
      <c r="D431" s="33"/>
      <c r="E431" s="33"/>
      <c r="F431" s="33"/>
      <c r="G431" s="40"/>
      <c r="H431" s="40"/>
      <c r="I431" s="40"/>
      <c r="J431" s="40"/>
      <c r="K431" s="40"/>
      <c r="L431" s="64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</row>
    <row r="432">
      <c r="A432" s="33"/>
      <c r="B432" s="33"/>
      <c r="C432" s="33"/>
      <c r="D432" s="33"/>
      <c r="E432" s="33"/>
      <c r="F432" s="33"/>
      <c r="G432" s="40"/>
      <c r="H432" s="40"/>
      <c r="I432" s="40"/>
      <c r="J432" s="40"/>
      <c r="K432" s="40"/>
      <c r="L432" s="64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</row>
    <row r="433">
      <c r="A433" s="33"/>
      <c r="B433" s="33"/>
      <c r="C433" s="33"/>
      <c r="D433" s="33"/>
      <c r="E433" s="33"/>
      <c r="F433" s="33"/>
      <c r="G433" s="40"/>
      <c r="H433" s="40"/>
      <c r="I433" s="40"/>
      <c r="J433" s="40"/>
      <c r="K433" s="40"/>
      <c r="L433" s="64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</row>
    <row r="434">
      <c r="A434" s="33"/>
      <c r="B434" s="33"/>
      <c r="C434" s="33"/>
      <c r="D434" s="33"/>
      <c r="E434" s="33"/>
      <c r="F434" s="33"/>
      <c r="G434" s="40"/>
      <c r="H434" s="40"/>
      <c r="I434" s="40"/>
      <c r="J434" s="40"/>
      <c r="K434" s="40"/>
      <c r="L434" s="64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</row>
    <row r="435">
      <c r="A435" s="33"/>
      <c r="B435" s="33"/>
      <c r="C435" s="33"/>
      <c r="D435" s="33"/>
      <c r="E435" s="33"/>
      <c r="F435" s="33"/>
      <c r="G435" s="40"/>
      <c r="H435" s="40"/>
      <c r="I435" s="40"/>
      <c r="J435" s="40"/>
      <c r="K435" s="40"/>
      <c r="L435" s="64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</row>
    <row r="436">
      <c r="A436" s="33"/>
      <c r="B436" s="33"/>
      <c r="C436" s="33"/>
      <c r="D436" s="33"/>
      <c r="E436" s="33"/>
      <c r="F436" s="33"/>
      <c r="G436" s="40"/>
      <c r="H436" s="40"/>
      <c r="I436" s="40"/>
      <c r="J436" s="40"/>
      <c r="K436" s="40"/>
      <c r="L436" s="64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</row>
    <row r="437">
      <c r="A437" s="33"/>
      <c r="B437" s="33"/>
      <c r="C437" s="33"/>
      <c r="D437" s="33"/>
      <c r="E437" s="33"/>
      <c r="F437" s="33"/>
      <c r="G437" s="40"/>
      <c r="H437" s="40"/>
      <c r="I437" s="40"/>
      <c r="J437" s="40"/>
      <c r="K437" s="40"/>
      <c r="L437" s="64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</row>
    <row r="438">
      <c r="A438" s="33"/>
      <c r="B438" s="33"/>
      <c r="C438" s="33"/>
      <c r="D438" s="33"/>
      <c r="E438" s="33"/>
      <c r="F438" s="33"/>
      <c r="G438" s="40"/>
      <c r="H438" s="40"/>
      <c r="I438" s="40"/>
      <c r="J438" s="40"/>
      <c r="K438" s="40"/>
      <c r="L438" s="64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</row>
    <row r="439">
      <c r="A439" s="33"/>
      <c r="B439" s="33"/>
      <c r="C439" s="33"/>
      <c r="D439" s="33"/>
      <c r="E439" s="33"/>
      <c r="F439" s="33"/>
      <c r="G439" s="40"/>
      <c r="H439" s="40"/>
      <c r="I439" s="40"/>
      <c r="J439" s="40"/>
      <c r="K439" s="40"/>
      <c r="L439" s="64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</row>
    <row r="440">
      <c r="A440" s="33"/>
      <c r="B440" s="33"/>
      <c r="C440" s="33"/>
      <c r="D440" s="33"/>
      <c r="E440" s="33"/>
      <c r="F440" s="33"/>
      <c r="G440" s="40"/>
      <c r="H440" s="40"/>
      <c r="I440" s="40"/>
      <c r="J440" s="40"/>
      <c r="K440" s="40"/>
      <c r="L440" s="64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</row>
    <row r="441">
      <c r="A441" s="33"/>
      <c r="B441" s="33"/>
      <c r="C441" s="33"/>
      <c r="D441" s="33"/>
      <c r="E441" s="33"/>
      <c r="F441" s="33"/>
      <c r="G441" s="40"/>
      <c r="H441" s="40"/>
      <c r="I441" s="40"/>
      <c r="J441" s="40"/>
      <c r="K441" s="40"/>
      <c r="L441" s="64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</row>
    <row r="442">
      <c r="A442" s="33"/>
      <c r="B442" s="33"/>
      <c r="C442" s="33"/>
      <c r="D442" s="33"/>
      <c r="E442" s="33"/>
      <c r="F442" s="33"/>
      <c r="G442" s="40"/>
      <c r="H442" s="40"/>
      <c r="I442" s="40"/>
      <c r="J442" s="40"/>
      <c r="K442" s="40"/>
      <c r="L442" s="64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</row>
    <row r="443">
      <c r="A443" s="33"/>
      <c r="B443" s="33"/>
      <c r="C443" s="33"/>
      <c r="D443" s="33"/>
      <c r="E443" s="33"/>
      <c r="F443" s="33"/>
      <c r="G443" s="40"/>
      <c r="H443" s="40"/>
      <c r="I443" s="40"/>
      <c r="J443" s="40"/>
      <c r="K443" s="40"/>
      <c r="L443" s="64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</row>
    <row r="444">
      <c r="A444" s="33"/>
      <c r="B444" s="33"/>
      <c r="C444" s="33"/>
      <c r="D444" s="33"/>
      <c r="E444" s="33"/>
      <c r="F444" s="33"/>
      <c r="G444" s="40"/>
      <c r="H444" s="40"/>
      <c r="I444" s="40"/>
      <c r="J444" s="40"/>
      <c r="K444" s="40"/>
      <c r="L444" s="64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</row>
    <row r="445">
      <c r="A445" s="33"/>
      <c r="B445" s="33"/>
      <c r="C445" s="33"/>
      <c r="D445" s="33"/>
      <c r="E445" s="33"/>
      <c r="F445" s="33"/>
      <c r="G445" s="40"/>
      <c r="H445" s="40"/>
      <c r="I445" s="40"/>
      <c r="J445" s="40"/>
      <c r="K445" s="40"/>
      <c r="L445" s="64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</row>
    <row r="446">
      <c r="A446" s="33"/>
      <c r="B446" s="33"/>
      <c r="C446" s="33"/>
      <c r="D446" s="33"/>
      <c r="E446" s="33"/>
      <c r="F446" s="33"/>
      <c r="G446" s="40"/>
      <c r="H446" s="40"/>
      <c r="I446" s="40"/>
      <c r="J446" s="40"/>
      <c r="K446" s="40"/>
      <c r="L446" s="64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</row>
    <row r="447">
      <c r="A447" s="33"/>
      <c r="B447" s="33"/>
      <c r="C447" s="33"/>
      <c r="D447" s="33"/>
      <c r="E447" s="33"/>
      <c r="F447" s="33"/>
      <c r="G447" s="40"/>
      <c r="H447" s="40"/>
      <c r="I447" s="40"/>
      <c r="J447" s="40"/>
      <c r="K447" s="40"/>
      <c r="L447" s="64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</row>
    <row r="448">
      <c r="A448" s="33"/>
      <c r="B448" s="33"/>
      <c r="C448" s="33"/>
      <c r="D448" s="33"/>
      <c r="E448" s="33"/>
      <c r="F448" s="33"/>
      <c r="G448" s="40"/>
      <c r="H448" s="40"/>
      <c r="I448" s="40"/>
      <c r="J448" s="40"/>
      <c r="K448" s="40"/>
      <c r="L448" s="64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</row>
    <row r="449">
      <c r="A449" s="33"/>
      <c r="B449" s="33"/>
      <c r="C449" s="33"/>
      <c r="D449" s="33"/>
      <c r="E449" s="33"/>
      <c r="F449" s="33"/>
      <c r="G449" s="40"/>
      <c r="H449" s="40"/>
      <c r="I449" s="40"/>
      <c r="J449" s="40"/>
      <c r="K449" s="40"/>
      <c r="L449" s="64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</row>
    <row r="450">
      <c r="A450" s="33"/>
      <c r="B450" s="33"/>
      <c r="C450" s="33"/>
      <c r="D450" s="33"/>
      <c r="E450" s="33"/>
      <c r="F450" s="33"/>
      <c r="G450" s="40"/>
      <c r="H450" s="40"/>
      <c r="I450" s="40"/>
      <c r="J450" s="40"/>
      <c r="K450" s="40"/>
      <c r="L450" s="64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</row>
    <row r="451">
      <c r="A451" s="33"/>
      <c r="B451" s="33"/>
      <c r="C451" s="33"/>
      <c r="D451" s="33"/>
      <c r="E451" s="33"/>
      <c r="F451" s="33"/>
      <c r="G451" s="40"/>
      <c r="H451" s="40"/>
      <c r="I451" s="40"/>
      <c r="J451" s="40"/>
      <c r="K451" s="40"/>
      <c r="L451" s="64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</row>
    <row r="452">
      <c r="A452" s="33"/>
      <c r="B452" s="33"/>
      <c r="C452" s="33"/>
      <c r="D452" s="33"/>
      <c r="E452" s="33"/>
      <c r="F452" s="33"/>
      <c r="G452" s="40"/>
      <c r="H452" s="40"/>
      <c r="I452" s="40"/>
      <c r="J452" s="40"/>
      <c r="K452" s="40"/>
      <c r="L452" s="64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</row>
    <row r="453">
      <c r="A453" s="33"/>
      <c r="B453" s="33"/>
      <c r="C453" s="33"/>
      <c r="D453" s="33"/>
      <c r="E453" s="33"/>
      <c r="F453" s="33"/>
      <c r="G453" s="40"/>
      <c r="H453" s="40"/>
      <c r="I453" s="40"/>
      <c r="J453" s="40"/>
      <c r="K453" s="40"/>
      <c r="L453" s="64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</row>
    <row r="454">
      <c r="A454" s="33"/>
      <c r="B454" s="33"/>
      <c r="C454" s="33"/>
      <c r="D454" s="33"/>
      <c r="E454" s="33"/>
      <c r="F454" s="33"/>
      <c r="G454" s="40"/>
      <c r="H454" s="40"/>
      <c r="I454" s="40"/>
      <c r="J454" s="40"/>
      <c r="K454" s="40"/>
      <c r="L454" s="64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</row>
    <row r="455">
      <c r="A455" s="33"/>
      <c r="B455" s="33"/>
      <c r="C455" s="33"/>
      <c r="D455" s="33"/>
      <c r="E455" s="33"/>
      <c r="F455" s="33"/>
      <c r="G455" s="40"/>
      <c r="H455" s="40"/>
      <c r="I455" s="40"/>
      <c r="J455" s="40"/>
      <c r="K455" s="40"/>
      <c r="L455" s="64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</row>
    <row r="456">
      <c r="A456" s="33"/>
      <c r="B456" s="33"/>
      <c r="C456" s="33"/>
      <c r="D456" s="33"/>
      <c r="E456" s="33"/>
      <c r="F456" s="33"/>
      <c r="G456" s="40"/>
      <c r="H456" s="40"/>
      <c r="I456" s="40"/>
      <c r="J456" s="40"/>
      <c r="K456" s="40"/>
      <c r="L456" s="64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</row>
    <row r="457">
      <c r="A457" s="33"/>
      <c r="B457" s="33"/>
      <c r="C457" s="33"/>
      <c r="D457" s="33"/>
      <c r="E457" s="33"/>
      <c r="F457" s="33"/>
      <c r="G457" s="40"/>
      <c r="H457" s="40"/>
      <c r="I457" s="40"/>
      <c r="J457" s="40"/>
      <c r="K457" s="40"/>
      <c r="L457" s="64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</row>
    <row r="458">
      <c r="A458" s="33"/>
      <c r="B458" s="33"/>
      <c r="C458" s="33"/>
      <c r="D458" s="33"/>
      <c r="E458" s="33"/>
      <c r="F458" s="33"/>
      <c r="G458" s="40"/>
      <c r="H458" s="40"/>
      <c r="I458" s="40"/>
      <c r="J458" s="40"/>
      <c r="K458" s="40"/>
      <c r="L458" s="64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</row>
    <row r="459">
      <c r="A459" s="33"/>
      <c r="B459" s="33"/>
      <c r="C459" s="33"/>
      <c r="D459" s="33"/>
      <c r="E459" s="33"/>
      <c r="F459" s="33"/>
      <c r="G459" s="40"/>
      <c r="H459" s="40"/>
      <c r="I459" s="40"/>
      <c r="J459" s="40"/>
      <c r="K459" s="40"/>
      <c r="L459" s="64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</row>
    <row r="460">
      <c r="A460" s="33"/>
      <c r="B460" s="33"/>
      <c r="C460" s="33"/>
      <c r="D460" s="33"/>
      <c r="E460" s="33"/>
      <c r="F460" s="33"/>
      <c r="G460" s="40"/>
      <c r="H460" s="40"/>
      <c r="I460" s="40"/>
      <c r="J460" s="40"/>
      <c r="K460" s="40"/>
      <c r="L460" s="64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</row>
    <row r="461">
      <c r="A461" s="33"/>
      <c r="B461" s="33"/>
      <c r="C461" s="33"/>
      <c r="D461" s="33"/>
      <c r="E461" s="33"/>
      <c r="F461" s="33"/>
      <c r="G461" s="40"/>
      <c r="H461" s="40"/>
      <c r="I461" s="40"/>
      <c r="J461" s="40"/>
      <c r="K461" s="40"/>
      <c r="L461" s="64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</row>
    <row r="462">
      <c r="A462" s="33"/>
      <c r="B462" s="33"/>
      <c r="C462" s="33"/>
      <c r="D462" s="33"/>
      <c r="E462" s="33"/>
      <c r="F462" s="33"/>
      <c r="G462" s="40"/>
      <c r="H462" s="40"/>
      <c r="I462" s="40"/>
      <c r="J462" s="40"/>
      <c r="K462" s="40"/>
      <c r="L462" s="64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</row>
    <row r="463">
      <c r="A463" s="33"/>
      <c r="B463" s="33"/>
      <c r="C463" s="33"/>
      <c r="D463" s="33"/>
      <c r="E463" s="33"/>
      <c r="F463" s="33"/>
      <c r="G463" s="40"/>
      <c r="H463" s="40"/>
      <c r="I463" s="40"/>
      <c r="J463" s="40"/>
      <c r="K463" s="40"/>
      <c r="L463" s="64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</row>
    <row r="464">
      <c r="A464" s="33"/>
      <c r="B464" s="33"/>
      <c r="C464" s="33"/>
      <c r="D464" s="33"/>
      <c r="E464" s="33"/>
      <c r="F464" s="33"/>
      <c r="G464" s="40"/>
      <c r="H464" s="40"/>
      <c r="I464" s="40"/>
      <c r="J464" s="40"/>
      <c r="K464" s="40"/>
      <c r="L464" s="64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</row>
    <row r="465">
      <c r="A465" s="33"/>
      <c r="B465" s="33"/>
      <c r="C465" s="33"/>
      <c r="D465" s="33"/>
      <c r="E465" s="33"/>
      <c r="F465" s="33"/>
      <c r="G465" s="40"/>
      <c r="H465" s="40"/>
      <c r="I465" s="40"/>
      <c r="J465" s="40"/>
      <c r="K465" s="40"/>
      <c r="L465" s="64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</row>
    <row r="466">
      <c r="A466" s="33"/>
      <c r="B466" s="33"/>
      <c r="C466" s="33"/>
      <c r="D466" s="33"/>
      <c r="E466" s="33"/>
      <c r="F466" s="33"/>
      <c r="G466" s="40"/>
      <c r="H466" s="40"/>
      <c r="I466" s="40"/>
      <c r="J466" s="40"/>
      <c r="K466" s="40"/>
      <c r="L466" s="64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</row>
    <row r="467">
      <c r="A467" s="33"/>
      <c r="B467" s="33"/>
      <c r="C467" s="33"/>
      <c r="D467" s="33"/>
      <c r="E467" s="33"/>
      <c r="F467" s="33"/>
      <c r="G467" s="40"/>
      <c r="H467" s="40"/>
      <c r="I467" s="40"/>
      <c r="J467" s="40"/>
      <c r="K467" s="40"/>
      <c r="L467" s="64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</row>
    <row r="468">
      <c r="A468" s="33"/>
      <c r="B468" s="33"/>
      <c r="C468" s="33"/>
      <c r="D468" s="33"/>
      <c r="E468" s="33"/>
      <c r="F468" s="33"/>
      <c r="G468" s="40"/>
      <c r="H468" s="40"/>
      <c r="I468" s="40"/>
      <c r="J468" s="40"/>
      <c r="K468" s="40"/>
      <c r="L468" s="64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</row>
    <row r="469">
      <c r="A469" s="33"/>
      <c r="B469" s="33"/>
      <c r="C469" s="33"/>
      <c r="D469" s="33"/>
      <c r="E469" s="33"/>
      <c r="F469" s="33"/>
      <c r="G469" s="40"/>
      <c r="H469" s="40"/>
      <c r="I469" s="40"/>
      <c r="J469" s="40"/>
      <c r="K469" s="40"/>
      <c r="L469" s="64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</row>
    <row r="470">
      <c r="A470" s="33"/>
      <c r="B470" s="33"/>
      <c r="C470" s="33"/>
      <c r="D470" s="33"/>
      <c r="E470" s="33"/>
      <c r="F470" s="33"/>
      <c r="G470" s="40"/>
      <c r="H470" s="40"/>
      <c r="I470" s="40"/>
      <c r="J470" s="40"/>
      <c r="K470" s="40"/>
      <c r="L470" s="64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</row>
    <row r="471">
      <c r="A471" s="33"/>
      <c r="B471" s="33"/>
      <c r="C471" s="33"/>
      <c r="D471" s="33"/>
      <c r="E471" s="33"/>
      <c r="F471" s="33"/>
      <c r="G471" s="40"/>
      <c r="H471" s="40"/>
      <c r="I471" s="40"/>
      <c r="J471" s="40"/>
      <c r="K471" s="40"/>
      <c r="L471" s="64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</row>
    <row r="472">
      <c r="A472" s="33"/>
      <c r="B472" s="33"/>
      <c r="C472" s="33"/>
      <c r="D472" s="33"/>
      <c r="E472" s="33"/>
      <c r="F472" s="33"/>
      <c r="G472" s="40"/>
      <c r="H472" s="40"/>
      <c r="I472" s="40"/>
      <c r="J472" s="40"/>
      <c r="K472" s="40"/>
      <c r="L472" s="64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</row>
    <row r="473">
      <c r="A473" s="33"/>
      <c r="B473" s="33"/>
      <c r="C473" s="33"/>
      <c r="D473" s="33"/>
      <c r="E473" s="33"/>
      <c r="F473" s="33"/>
      <c r="G473" s="40"/>
      <c r="H473" s="40"/>
      <c r="I473" s="40"/>
      <c r="J473" s="40"/>
      <c r="K473" s="40"/>
      <c r="L473" s="64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</row>
    <row r="474">
      <c r="A474" s="33"/>
      <c r="B474" s="33"/>
      <c r="C474" s="33"/>
      <c r="D474" s="33"/>
      <c r="E474" s="33"/>
      <c r="F474" s="33"/>
      <c r="G474" s="40"/>
      <c r="H474" s="40"/>
      <c r="I474" s="40"/>
      <c r="J474" s="40"/>
      <c r="K474" s="40"/>
      <c r="L474" s="64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</row>
    <row r="475">
      <c r="A475" s="33"/>
      <c r="B475" s="33"/>
      <c r="C475" s="33"/>
      <c r="D475" s="33"/>
      <c r="E475" s="33"/>
      <c r="F475" s="33"/>
      <c r="G475" s="40"/>
      <c r="H475" s="40"/>
      <c r="I475" s="40"/>
      <c r="J475" s="40"/>
      <c r="K475" s="40"/>
      <c r="L475" s="64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</row>
    <row r="476">
      <c r="A476" s="33"/>
      <c r="B476" s="33"/>
      <c r="C476" s="33"/>
      <c r="D476" s="33"/>
      <c r="E476" s="33"/>
      <c r="F476" s="33"/>
      <c r="G476" s="40"/>
      <c r="H476" s="40"/>
      <c r="I476" s="40"/>
      <c r="J476" s="40"/>
      <c r="K476" s="40"/>
      <c r="L476" s="64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</row>
    <row r="477">
      <c r="A477" s="33"/>
      <c r="B477" s="33"/>
      <c r="C477" s="33"/>
      <c r="D477" s="33"/>
      <c r="E477" s="33"/>
      <c r="F477" s="33"/>
      <c r="G477" s="40"/>
      <c r="H477" s="40"/>
      <c r="I477" s="40"/>
      <c r="J477" s="40"/>
      <c r="K477" s="40"/>
      <c r="L477" s="64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</row>
    <row r="478">
      <c r="A478" s="33"/>
      <c r="B478" s="33"/>
      <c r="C478" s="33"/>
      <c r="D478" s="33"/>
      <c r="E478" s="33"/>
      <c r="F478" s="33"/>
      <c r="G478" s="40"/>
      <c r="H478" s="40"/>
      <c r="I478" s="40"/>
      <c r="J478" s="40"/>
      <c r="K478" s="40"/>
      <c r="L478" s="64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</row>
    <row r="479">
      <c r="A479" s="33"/>
      <c r="B479" s="33"/>
      <c r="C479" s="33"/>
      <c r="D479" s="33"/>
      <c r="E479" s="33"/>
      <c r="F479" s="33"/>
      <c r="G479" s="40"/>
      <c r="H479" s="40"/>
      <c r="I479" s="40"/>
      <c r="J479" s="40"/>
      <c r="K479" s="40"/>
      <c r="L479" s="64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</row>
    <row r="480">
      <c r="A480" s="33"/>
      <c r="B480" s="33"/>
      <c r="C480" s="33"/>
      <c r="D480" s="33"/>
      <c r="E480" s="33"/>
      <c r="F480" s="33"/>
      <c r="G480" s="40"/>
      <c r="H480" s="40"/>
      <c r="I480" s="40"/>
      <c r="J480" s="40"/>
      <c r="K480" s="40"/>
      <c r="L480" s="64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</row>
    <row r="481">
      <c r="A481" s="33"/>
      <c r="B481" s="33"/>
      <c r="C481" s="33"/>
      <c r="D481" s="33"/>
      <c r="E481" s="33"/>
      <c r="F481" s="33"/>
      <c r="G481" s="40"/>
      <c r="H481" s="40"/>
      <c r="I481" s="40"/>
      <c r="J481" s="40"/>
      <c r="K481" s="40"/>
      <c r="L481" s="64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</row>
    <row r="482">
      <c r="A482" s="33"/>
      <c r="B482" s="33"/>
      <c r="C482" s="33"/>
      <c r="D482" s="33"/>
      <c r="E482" s="33"/>
      <c r="F482" s="33"/>
      <c r="G482" s="40"/>
      <c r="H482" s="40"/>
      <c r="I482" s="40"/>
      <c r="J482" s="40"/>
      <c r="K482" s="40"/>
      <c r="L482" s="64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</row>
    <row r="483">
      <c r="A483" s="33"/>
      <c r="B483" s="33"/>
      <c r="C483" s="33"/>
      <c r="D483" s="33"/>
      <c r="E483" s="33"/>
      <c r="F483" s="33"/>
      <c r="G483" s="40"/>
      <c r="H483" s="40"/>
      <c r="I483" s="40"/>
      <c r="J483" s="40"/>
      <c r="K483" s="40"/>
      <c r="L483" s="64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</row>
    <row r="484">
      <c r="A484" s="33"/>
      <c r="B484" s="33"/>
      <c r="C484" s="33"/>
      <c r="D484" s="33"/>
      <c r="E484" s="33"/>
      <c r="F484" s="33"/>
      <c r="G484" s="40"/>
      <c r="H484" s="40"/>
      <c r="I484" s="40"/>
      <c r="J484" s="40"/>
      <c r="K484" s="40"/>
      <c r="L484" s="64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</row>
    <row r="485">
      <c r="A485" s="33"/>
      <c r="B485" s="33"/>
      <c r="C485" s="33"/>
      <c r="D485" s="33"/>
      <c r="E485" s="33"/>
      <c r="F485" s="33"/>
      <c r="G485" s="40"/>
      <c r="H485" s="40"/>
      <c r="I485" s="40"/>
      <c r="J485" s="40"/>
      <c r="K485" s="40"/>
      <c r="L485" s="64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</row>
    <row r="486">
      <c r="A486" s="33"/>
      <c r="B486" s="33"/>
      <c r="C486" s="33"/>
      <c r="D486" s="33"/>
      <c r="E486" s="33"/>
      <c r="F486" s="33"/>
      <c r="G486" s="40"/>
      <c r="H486" s="40"/>
      <c r="I486" s="40"/>
      <c r="J486" s="40"/>
      <c r="K486" s="40"/>
      <c r="L486" s="64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</row>
    <row r="487">
      <c r="A487" s="33"/>
      <c r="B487" s="33"/>
      <c r="C487" s="33"/>
      <c r="D487" s="33"/>
      <c r="E487" s="33"/>
      <c r="F487" s="33"/>
      <c r="G487" s="40"/>
      <c r="H487" s="40"/>
      <c r="I487" s="40"/>
      <c r="J487" s="40"/>
      <c r="K487" s="40"/>
      <c r="L487" s="64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</row>
    <row r="488">
      <c r="A488" s="33"/>
      <c r="B488" s="33"/>
      <c r="C488" s="33"/>
      <c r="D488" s="33"/>
      <c r="E488" s="33"/>
      <c r="F488" s="33"/>
      <c r="G488" s="40"/>
      <c r="H488" s="40"/>
      <c r="I488" s="40"/>
      <c r="J488" s="40"/>
      <c r="K488" s="40"/>
      <c r="L488" s="64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</row>
    <row r="489">
      <c r="A489" s="33"/>
      <c r="B489" s="33"/>
      <c r="C489" s="33"/>
      <c r="D489" s="33"/>
      <c r="E489" s="33"/>
      <c r="F489" s="33"/>
      <c r="G489" s="40"/>
      <c r="H489" s="40"/>
      <c r="I489" s="40"/>
      <c r="J489" s="40"/>
      <c r="K489" s="40"/>
      <c r="L489" s="64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</row>
    <row r="490">
      <c r="A490" s="33"/>
      <c r="B490" s="33"/>
      <c r="C490" s="33"/>
      <c r="D490" s="33"/>
      <c r="E490" s="33"/>
      <c r="F490" s="33"/>
      <c r="G490" s="40"/>
      <c r="H490" s="40"/>
      <c r="I490" s="40"/>
      <c r="J490" s="40"/>
      <c r="K490" s="40"/>
      <c r="L490" s="64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</row>
    <row r="491">
      <c r="A491" s="33"/>
      <c r="B491" s="33"/>
      <c r="C491" s="33"/>
      <c r="D491" s="33"/>
      <c r="E491" s="33"/>
      <c r="F491" s="33"/>
      <c r="G491" s="40"/>
      <c r="H491" s="40"/>
      <c r="I491" s="40"/>
      <c r="J491" s="40"/>
      <c r="K491" s="40"/>
      <c r="L491" s="64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</row>
    <row r="492">
      <c r="A492" s="33"/>
      <c r="B492" s="33"/>
      <c r="C492" s="33"/>
      <c r="D492" s="33"/>
      <c r="E492" s="33"/>
      <c r="F492" s="33"/>
      <c r="G492" s="40"/>
      <c r="H492" s="40"/>
      <c r="I492" s="40"/>
      <c r="J492" s="40"/>
      <c r="K492" s="40"/>
      <c r="L492" s="64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</row>
    <row r="493">
      <c r="A493" s="33"/>
      <c r="B493" s="33"/>
      <c r="C493" s="33"/>
      <c r="D493" s="33"/>
      <c r="E493" s="33"/>
      <c r="F493" s="33"/>
      <c r="G493" s="40"/>
      <c r="H493" s="40"/>
      <c r="I493" s="40"/>
      <c r="J493" s="40"/>
      <c r="K493" s="40"/>
      <c r="L493" s="64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</row>
    <row r="494">
      <c r="A494" s="33"/>
      <c r="B494" s="33"/>
      <c r="C494" s="33"/>
      <c r="D494" s="33"/>
      <c r="E494" s="33"/>
      <c r="F494" s="33"/>
      <c r="G494" s="40"/>
      <c r="H494" s="40"/>
      <c r="I494" s="40"/>
      <c r="J494" s="40"/>
      <c r="K494" s="40"/>
      <c r="L494" s="64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</row>
    <row r="495">
      <c r="A495" s="33"/>
      <c r="B495" s="33"/>
      <c r="C495" s="33"/>
      <c r="D495" s="33"/>
      <c r="E495" s="33"/>
      <c r="F495" s="33"/>
      <c r="G495" s="40"/>
      <c r="H495" s="40"/>
      <c r="I495" s="40"/>
      <c r="J495" s="40"/>
      <c r="K495" s="40"/>
      <c r="L495" s="64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</row>
    <row r="496">
      <c r="A496" s="33"/>
      <c r="B496" s="33"/>
      <c r="C496" s="33"/>
      <c r="D496" s="33"/>
      <c r="E496" s="33"/>
      <c r="F496" s="33"/>
      <c r="G496" s="40"/>
      <c r="H496" s="40"/>
      <c r="I496" s="40"/>
      <c r="J496" s="40"/>
      <c r="K496" s="40"/>
      <c r="L496" s="64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</row>
    <row r="497">
      <c r="A497" s="33"/>
      <c r="B497" s="33"/>
      <c r="C497" s="33"/>
      <c r="D497" s="33"/>
      <c r="E497" s="33"/>
      <c r="F497" s="33"/>
      <c r="G497" s="40"/>
      <c r="H497" s="40"/>
      <c r="I497" s="40"/>
      <c r="J497" s="40"/>
      <c r="K497" s="40"/>
      <c r="L497" s="64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</row>
    <row r="498">
      <c r="A498" s="33"/>
      <c r="B498" s="33"/>
      <c r="C498" s="33"/>
      <c r="D498" s="33"/>
      <c r="E498" s="33"/>
      <c r="F498" s="33"/>
      <c r="G498" s="40"/>
      <c r="H498" s="40"/>
      <c r="I498" s="40"/>
      <c r="J498" s="40"/>
      <c r="K498" s="40"/>
      <c r="L498" s="64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</row>
    <row r="499">
      <c r="A499" s="33"/>
      <c r="B499" s="33"/>
      <c r="C499" s="33"/>
      <c r="D499" s="33"/>
      <c r="E499" s="33"/>
      <c r="F499" s="33"/>
      <c r="G499" s="40"/>
      <c r="H499" s="40"/>
      <c r="I499" s="40"/>
      <c r="J499" s="40"/>
      <c r="K499" s="40"/>
      <c r="L499" s="64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</row>
    <row r="500">
      <c r="A500" s="33"/>
      <c r="B500" s="33"/>
      <c r="C500" s="33"/>
      <c r="D500" s="33"/>
      <c r="E500" s="33"/>
      <c r="F500" s="33"/>
      <c r="G500" s="40"/>
      <c r="H500" s="40"/>
      <c r="I500" s="40"/>
      <c r="J500" s="40"/>
      <c r="K500" s="40"/>
      <c r="L500" s="64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</row>
    <row r="501">
      <c r="A501" s="33"/>
      <c r="B501" s="33"/>
      <c r="C501" s="33"/>
      <c r="D501" s="33"/>
      <c r="E501" s="33"/>
      <c r="F501" s="33"/>
      <c r="G501" s="40"/>
      <c r="H501" s="40"/>
      <c r="I501" s="40"/>
      <c r="J501" s="40"/>
      <c r="K501" s="40"/>
      <c r="L501" s="64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</row>
    <row r="502">
      <c r="A502" s="33"/>
      <c r="B502" s="33"/>
      <c r="C502" s="33"/>
      <c r="D502" s="33"/>
      <c r="E502" s="33"/>
      <c r="F502" s="33"/>
      <c r="G502" s="40"/>
      <c r="H502" s="40"/>
      <c r="I502" s="40"/>
      <c r="J502" s="40"/>
      <c r="K502" s="40"/>
      <c r="L502" s="64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</row>
    <row r="503">
      <c r="A503" s="33"/>
      <c r="B503" s="33"/>
      <c r="C503" s="33"/>
      <c r="D503" s="33"/>
      <c r="E503" s="33"/>
      <c r="F503" s="33"/>
      <c r="G503" s="40"/>
      <c r="H503" s="40"/>
      <c r="I503" s="40"/>
      <c r="J503" s="40"/>
      <c r="K503" s="40"/>
      <c r="L503" s="64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</row>
    <row r="504">
      <c r="A504" s="33"/>
      <c r="B504" s="33"/>
      <c r="C504" s="33"/>
      <c r="D504" s="33"/>
      <c r="E504" s="33"/>
      <c r="F504" s="33"/>
      <c r="G504" s="40"/>
      <c r="H504" s="40"/>
      <c r="I504" s="40"/>
      <c r="J504" s="40"/>
      <c r="K504" s="40"/>
      <c r="L504" s="64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</row>
    <row r="505">
      <c r="A505" s="33"/>
      <c r="B505" s="33"/>
      <c r="C505" s="33"/>
      <c r="D505" s="33"/>
      <c r="E505" s="33"/>
      <c r="F505" s="33"/>
      <c r="G505" s="40"/>
      <c r="H505" s="40"/>
      <c r="I505" s="40"/>
      <c r="J505" s="40"/>
      <c r="K505" s="40"/>
      <c r="L505" s="64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</row>
    <row r="506">
      <c r="A506" s="33"/>
      <c r="B506" s="33"/>
      <c r="C506" s="33"/>
      <c r="D506" s="33"/>
      <c r="E506" s="33"/>
      <c r="F506" s="33"/>
      <c r="G506" s="40"/>
      <c r="H506" s="40"/>
      <c r="I506" s="40"/>
      <c r="J506" s="40"/>
      <c r="K506" s="40"/>
      <c r="L506" s="64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</row>
    <row r="507">
      <c r="A507" s="33"/>
      <c r="B507" s="33"/>
      <c r="C507" s="33"/>
      <c r="D507" s="33"/>
      <c r="E507" s="33"/>
      <c r="F507" s="33"/>
      <c r="G507" s="40"/>
      <c r="H507" s="40"/>
      <c r="I507" s="40"/>
      <c r="J507" s="40"/>
      <c r="K507" s="40"/>
      <c r="L507" s="64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</row>
    <row r="508">
      <c r="A508" s="33"/>
      <c r="B508" s="33"/>
      <c r="C508" s="33"/>
      <c r="D508" s="33"/>
      <c r="E508" s="33"/>
      <c r="F508" s="33"/>
      <c r="G508" s="40"/>
      <c r="H508" s="40"/>
      <c r="I508" s="40"/>
      <c r="J508" s="40"/>
      <c r="K508" s="40"/>
      <c r="L508" s="64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</row>
    <row r="509">
      <c r="A509" s="33"/>
      <c r="B509" s="33"/>
      <c r="C509" s="33"/>
      <c r="D509" s="33"/>
      <c r="E509" s="33"/>
      <c r="F509" s="33"/>
      <c r="G509" s="40"/>
      <c r="H509" s="40"/>
      <c r="I509" s="40"/>
      <c r="J509" s="40"/>
      <c r="K509" s="40"/>
      <c r="L509" s="64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</row>
    <row r="510">
      <c r="A510" s="33"/>
      <c r="B510" s="33"/>
      <c r="C510" s="33"/>
      <c r="D510" s="33"/>
      <c r="E510" s="33"/>
      <c r="F510" s="33"/>
      <c r="G510" s="40"/>
      <c r="H510" s="40"/>
      <c r="I510" s="40"/>
      <c r="J510" s="40"/>
      <c r="K510" s="40"/>
      <c r="L510" s="64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</row>
    <row r="511">
      <c r="A511" s="33"/>
      <c r="B511" s="33"/>
      <c r="C511" s="33"/>
      <c r="D511" s="33"/>
      <c r="E511" s="33"/>
      <c r="F511" s="33"/>
      <c r="G511" s="40"/>
      <c r="H511" s="40"/>
      <c r="I511" s="40"/>
      <c r="J511" s="40"/>
      <c r="K511" s="40"/>
      <c r="L511" s="64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</row>
    <row r="512">
      <c r="A512" s="33"/>
      <c r="B512" s="33"/>
      <c r="C512" s="33"/>
      <c r="D512" s="33"/>
      <c r="E512" s="33"/>
      <c r="F512" s="33"/>
      <c r="G512" s="40"/>
      <c r="H512" s="40"/>
      <c r="I512" s="40"/>
      <c r="J512" s="40"/>
      <c r="K512" s="40"/>
      <c r="L512" s="64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</row>
    <row r="513">
      <c r="A513" s="33"/>
      <c r="B513" s="33"/>
      <c r="C513" s="33"/>
      <c r="D513" s="33"/>
      <c r="E513" s="33"/>
      <c r="F513" s="33"/>
      <c r="G513" s="40"/>
      <c r="H513" s="40"/>
      <c r="I513" s="40"/>
      <c r="J513" s="40"/>
      <c r="K513" s="40"/>
      <c r="L513" s="64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</row>
    <row r="514">
      <c r="A514" s="33"/>
      <c r="B514" s="33"/>
      <c r="C514" s="33"/>
      <c r="D514" s="33"/>
      <c r="E514" s="33"/>
      <c r="F514" s="33"/>
      <c r="G514" s="40"/>
      <c r="H514" s="40"/>
      <c r="I514" s="40"/>
      <c r="J514" s="40"/>
      <c r="K514" s="40"/>
      <c r="L514" s="64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</row>
    <row r="515">
      <c r="A515" s="33"/>
      <c r="B515" s="33"/>
      <c r="C515" s="33"/>
      <c r="D515" s="33"/>
      <c r="E515" s="33"/>
      <c r="F515" s="33"/>
      <c r="G515" s="40"/>
      <c r="H515" s="40"/>
      <c r="I515" s="40"/>
      <c r="J515" s="40"/>
      <c r="K515" s="40"/>
      <c r="L515" s="64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</row>
    <row r="516">
      <c r="A516" s="33"/>
      <c r="B516" s="33"/>
      <c r="C516" s="33"/>
      <c r="D516" s="33"/>
      <c r="E516" s="33"/>
      <c r="F516" s="33"/>
      <c r="G516" s="40"/>
      <c r="H516" s="40"/>
      <c r="I516" s="40"/>
      <c r="J516" s="40"/>
      <c r="K516" s="40"/>
      <c r="L516" s="64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</row>
    <row r="517">
      <c r="A517" s="33"/>
      <c r="B517" s="33"/>
      <c r="C517" s="33"/>
      <c r="D517" s="33"/>
      <c r="E517" s="33"/>
      <c r="F517" s="33"/>
      <c r="G517" s="40"/>
      <c r="H517" s="40"/>
      <c r="I517" s="40"/>
      <c r="J517" s="40"/>
      <c r="K517" s="40"/>
      <c r="L517" s="64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</row>
    <row r="518">
      <c r="A518" s="33"/>
      <c r="B518" s="33"/>
      <c r="C518" s="33"/>
      <c r="D518" s="33"/>
      <c r="E518" s="33"/>
      <c r="F518" s="33"/>
      <c r="G518" s="40"/>
      <c r="H518" s="40"/>
      <c r="I518" s="40"/>
      <c r="J518" s="40"/>
      <c r="K518" s="40"/>
      <c r="L518" s="64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</row>
    <row r="519">
      <c r="A519" s="33"/>
      <c r="B519" s="33"/>
      <c r="C519" s="33"/>
      <c r="D519" s="33"/>
      <c r="E519" s="33"/>
      <c r="F519" s="33"/>
      <c r="G519" s="40"/>
      <c r="H519" s="40"/>
      <c r="I519" s="40"/>
      <c r="J519" s="40"/>
      <c r="K519" s="40"/>
      <c r="L519" s="64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</row>
    <row r="520">
      <c r="A520" s="33"/>
      <c r="B520" s="33"/>
      <c r="C520" s="33"/>
      <c r="D520" s="33"/>
      <c r="E520" s="33"/>
      <c r="F520" s="33"/>
      <c r="G520" s="40"/>
      <c r="H520" s="40"/>
      <c r="I520" s="40"/>
      <c r="J520" s="40"/>
      <c r="K520" s="40"/>
      <c r="L520" s="64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</row>
    <row r="521">
      <c r="A521" s="33"/>
      <c r="B521" s="33"/>
      <c r="C521" s="33"/>
      <c r="D521" s="33"/>
      <c r="E521" s="33"/>
      <c r="F521" s="33"/>
      <c r="G521" s="40"/>
      <c r="H521" s="40"/>
      <c r="I521" s="40"/>
      <c r="J521" s="40"/>
      <c r="K521" s="40"/>
      <c r="L521" s="64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</row>
    <row r="522">
      <c r="A522" s="33"/>
      <c r="B522" s="33"/>
      <c r="C522" s="33"/>
      <c r="D522" s="33"/>
      <c r="E522" s="33"/>
      <c r="F522" s="33"/>
      <c r="G522" s="40"/>
      <c r="H522" s="40"/>
      <c r="I522" s="40"/>
      <c r="J522" s="40"/>
      <c r="K522" s="40"/>
      <c r="L522" s="64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</row>
    <row r="523">
      <c r="A523" s="33"/>
      <c r="B523" s="33"/>
      <c r="C523" s="33"/>
      <c r="D523" s="33"/>
      <c r="E523" s="33"/>
      <c r="F523" s="33"/>
      <c r="G523" s="40"/>
      <c r="H523" s="40"/>
      <c r="I523" s="40"/>
      <c r="J523" s="40"/>
      <c r="K523" s="40"/>
      <c r="L523" s="64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</row>
    <row r="524">
      <c r="A524" s="33"/>
      <c r="B524" s="33"/>
      <c r="C524" s="33"/>
      <c r="D524" s="33"/>
      <c r="E524" s="33"/>
      <c r="F524" s="33"/>
      <c r="G524" s="40"/>
      <c r="H524" s="40"/>
      <c r="I524" s="40"/>
      <c r="J524" s="40"/>
      <c r="K524" s="40"/>
      <c r="L524" s="64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</row>
    <row r="525">
      <c r="A525" s="33"/>
      <c r="B525" s="33"/>
      <c r="C525" s="33"/>
      <c r="D525" s="33"/>
      <c r="E525" s="33"/>
      <c r="F525" s="33"/>
      <c r="G525" s="40"/>
      <c r="H525" s="40"/>
      <c r="I525" s="40"/>
      <c r="J525" s="40"/>
      <c r="K525" s="40"/>
      <c r="L525" s="64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</row>
    <row r="526">
      <c r="A526" s="33"/>
      <c r="B526" s="33"/>
      <c r="C526" s="33"/>
      <c r="D526" s="33"/>
      <c r="E526" s="33"/>
      <c r="F526" s="33"/>
      <c r="G526" s="40"/>
      <c r="H526" s="40"/>
      <c r="I526" s="40"/>
      <c r="J526" s="40"/>
      <c r="K526" s="40"/>
      <c r="L526" s="64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</row>
    <row r="527">
      <c r="A527" s="33"/>
      <c r="B527" s="33"/>
      <c r="C527" s="33"/>
      <c r="D527" s="33"/>
      <c r="E527" s="33"/>
      <c r="F527" s="33"/>
      <c r="G527" s="40"/>
      <c r="H527" s="40"/>
      <c r="I527" s="40"/>
      <c r="J527" s="40"/>
      <c r="K527" s="40"/>
      <c r="L527" s="64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</row>
    <row r="528">
      <c r="A528" s="33"/>
      <c r="B528" s="33"/>
      <c r="C528" s="33"/>
      <c r="D528" s="33"/>
      <c r="E528" s="33"/>
      <c r="F528" s="33"/>
      <c r="G528" s="40"/>
      <c r="H528" s="40"/>
      <c r="I528" s="40"/>
      <c r="J528" s="40"/>
      <c r="K528" s="40"/>
      <c r="L528" s="64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</row>
    <row r="529">
      <c r="A529" s="33"/>
      <c r="B529" s="33"/>
      <c r="C529" s="33"/>
      <c r="D529" s="33"/>
      <c r="E529" s="33"/>
      <c r="F529" s="33"/>
      <c r="G529" s="40"/>
      <c r="H529" s="40"/>
      <c r="I529" s="40"/>
      <c r="J529" s="40"/>
      <c r="K529" s="40"/>
      <c r="L529" s="64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</row>
    <row r="530">
      <c r="A530" s="33"/>
      <c r="B530" s="33"/>
      <c r="C530" s="33"/>
      <c r="D530" s="33"/>
      <c r="E530" s="33"/>
      <c r="F530" s="33"/>
      <c r="G530" s="40"/>
      <c r="H530" s="40"/>
      <c r="I530" s="40"/>
      <c r="J530" s="40"/>
      <c r="K530" s="40"/>
      <c r="L530" s="64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</row>
    <row r="531">
      <c r="A531" s="33"/>
      <c r="B531" s="33"/>
      <c r="C531" s="33"/>
      <c r="D531" s="33"/>
      <c r="E531" s="33"/>
      <c r="F531" s="33"/>
      <c r="G531" s="40"/>
      <c r="H531" s="40"/>
      <c r="I531" s="40"/>
      <c r="J531" s="40"/>
      <c r="K531" s="40"/>
      <c r="L531" s="64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</row>
    <row r="532">
      <c r="A532" s="33"/>
      <c r="B532" s="33"/>
      <c r="C532" s="33"/>
      <c r="D532" s="33"/>
      <c r="E532" s="33"/>
      <c r="F532" s="33"/>
      <c r="G532" s="40"/>
      <c r="H532" s="40"/>
      <c r="I532" s="40"/>
      <c r="J532" s="40"/>
      <c r="K532" s="40"/>
      <c r="L532" s="64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</row>
    <row r="533">
      <c r="A533" s="33"/>
      <c r="B533" s="33"/>
      <c r="C533" s="33"/>
      <c r="D533" s="33"/>
      <c r="E533" s="33"/>
      <c r="F533" s="33"/>
      <c r="G533" s="40"/>
      <c r="H533" s="40"/>
      <c r="I533" s="40"/>
      <c r="J533" s="40"/>
      <c r="K533" s="40"/>
      <c r="L533" s="64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</row>
    <row r="534">
      <c r="A534" s="33"/>
      <c r="B534" s="33"/>
      <c r="C534" s="33"/>
      <c r="D534" s="33"/>
      <c r="E534" s="33"/>
      <c r="F534" s="33"/>
      <c r="G534" s="40"/>
      <c r="H534" s="40"/>
      <c r="I534" s="40"/>
      <c r="J534" s="40"/>
      <c r="K534" s="40"/>
      <c r="L534" s="64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</row>
    <row r="535">
      <c r="A535" s="33"/>
      <c r="B535" s="33"/>
      <c r="C535" s="33"/>
      <c r="D535" s="33"/>
      <c r="E535" s="33"/>
      <c r="F535" s="33"/>
      <c r="G535" s="40"/>
      <c r="H535" s="40"/>
      <c r="I535" s="40"/>
      <c r="J535" s="40"/>
      <c r="K535" s="40"/>
      <c r="L535" s="64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</row>
    <row r="536">
      <c r="A536" s="33"/>
      <c r="B536" s="33"/>
      <c r="C536" s="33"/>
      <c r="D536" s="33"/>
      <c r="E536" s="33"/>
      <c r="F536" s="33"/>
      <c r="G536" s="40"/>
      <c r="H536" s="40"/>
      <c r="I536" s="40"/>
      <c r="J536" s="40"/>
      <c r="K536" s="40"/>
      <c r="L536" s="64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</row>
    <row r="537">
      <c r="A537" s="33"/>
      <c r="B537" s="33"/>
      <c r="C537" s="33"/>
      <c r="D537" s="33"/>
      <c r="E537" s="33"/>
      <c r="F537" s="33"/>
      <c r="G537" s="40"/>
      <c r="H537" s="40"/>
      <c r="I537" s="40"/>
      <c r="J537" s="40"/>
      <c r="K537" s="40"/>
      <c r="L537" s="64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</row>
    <row r="538">
      <c r="A538" s="33"/>
      <c r="B538" s="33"/>
      <c r="C538" s="33"/>
      <c r="D538" s="33"/>
      <c r="E538" s="33"/>
      <c r="F538" s="33"/>
      <c r="G538" s="40"/>
      <c r="H538" s="40"/>
      <c r="I538" s="40"/>
      <c r="J538" s="40"/>
      <c r="K538" s="40"/>
      <c r="L538" s="64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</row>
    <row r="539">
      <c r="A539" s="33"/>
      <c r="B539" s="33"/>
      <c r="C539" s="33"/>
      <c r="D539" s="33"/>
      <c r="E539" s="33"/>
      <c r="F539" s="33"/>
      <c r="G539" s="40"/>
      <c r="H539" s="40"/>
      <c r="I539" s="40"/>
      <c r="J539" s="40"/>
      <c r="K539" s="40"/>
      <c r="L539" s="64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</row>
    <row r="540">
      <c r="A540" s="33"/>
      <c r="B540" s="33"/>
      <c r="C540" s="33"/>
      <c r="D540" s="33"/>
      <c r="E540" s="33"/>
      <c r="F540" s="33"/>
      <c r="G540" s="40"/>
      <c r="H540" s="40"/>
      <c r="I540" s="40"/>
      <c r="J540" s="40"/>
      <c r="K540" s="40"/>
      <c r="L540" s="64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</row>
    <row r="541">
      <c r="A541" s="33"/>
      <c r="B541" s="33"/>
      <c r="C541" s="33"/>
      <c r="D541" s="33"/>
      <c r="E541" s="33"/>
      <c r="F541" s="33"/>
      <c r="G541" s="40"/>
      <c r="H541" s="40"/>
      <c r="I541" s="40"/>
      <c r="J541" s="40"/>
      <c r="K541" s="40"/>
      <c r="L541" s="64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</row>
    <row r="542">
      <c r="A542" s="33"/>
      <c r="B542" s="33"/>
      <c r="C542" s="33"/>
      <c r="D542" s="33"/>
      <c r="E542" s="33"/>
      <c r="F542" s="33"/>
      <c r="G542" s="40"/>
      <c r="H542" s="40"/>
      <c r="I542" s="40"/>
      <c r="J542" s="40"/>
      <c r="K542" s="40"/>
      <c r="L542" s="64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</row>
    <row r="543">
      <c r="A543" s="33"/>
      <c r="B543" s="33"/>
      <c r="C543" s="33"/>
      <c r="D543" s="33"/>
      <c r="E543" s="33"/>
      <c r="F543" s="33"/>
      <c r="G543" s="40"/>
      <c r="H543" s="40"/>
      <c r="I543" s="40"/>
      <c r="J543" s="40"/>
      <c r="K543" s="40"/>
      <c r="L543" s="64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</row>
    <row r="544">
      <c r="A544" s="33"/>
      <c r="B544" s="33"/>
      <c r="C544" s="33"/>
      <c r="D544" s="33"/>
      <c r="E544" s="33"/>
      <c r="F544" s="33"/>
      <c r="G544" s="40"/>
      <c r="H544" s="40"/>
      <c r="I544" s="40"/>
      <c r="J544" s="40"/>
      <c r="K544" s="40"/>
      <c r="L544" s="64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</row>
    <row r="545">
      <c r="A545" s="33"/>
      <c r="B545" s="33"/>
      <c r="C545" s="33"/>
      <c r="D545" s="33"/>
      <c r="E545" s="33"/>
      <c r="F545" s="33"/>
      <c r="G545" s="40"/>
      <c r="H545" s="40"/>
      <c r="I545" s="40"/>
      <c r="J545" s="40"/>
      <c r="K545" s="40"/>
      <c r="L545" s="64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</row>
    <row r="546">
      <c r="A546" s="33"/>
      <c r="B546" s="33"/>
      <c r="C546" s="33"/>
      <c r="D546" s="33"/>
      <c r="E546" s="33"/>
      <c r="F546" s="33"/>
      <c r="G546" s="40"/>
      <c r="H546" s="40"/>
      <c r="I546" s="40"/>
      <c r="J546" s="40"/>
      <c r="K546" s="40"/>
      <c r="L546" s="64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</row>
    <row r="547">
      <c r="A547" s="33"/>
      <c r="B547" s="33"/>
      <c r="C547" s="33"/>
      <c r="D547" s="33"/>
      <c r="E547" s="33"/>
      <c r="F547" s="33"/>
      <c r="G547" s="40"/>
      <c r="H547" s="40"/>
      <c r="I547" s="40"/>
      <c r="J547" s="40"/>
      <c r="K547" s="40"/>
      <c r="L547" s="64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</row>
    <row r="548">
      <c r="A548" s="33"/>
      <c r="B548" s="33"/>
      <c r="C548" s="33"/>
      <c r="D548" s="33"/>
      <c r="E548" s="33"/>
      <c r="F548" s="33"/>
      <c r="G548" s="40"/>
      <c r="H548" s="40"/>
      <c r="I548" s="40"/>
      <c r="J548" s="40"/>
      <c r="K548" s="40"/>
      <c r="L548" s="64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</row>
    <row r="549">
      <c r="A549" s="33"/>
      <c r="B549" s="33"/>
      <c r="C549" s="33"/>
      <c r="D549" s="33"/>
      <c r="E549" s="33"/>
      <c r="F549" s="33"/>
      <c r="G549" s="40"/>
      <c r="H549" s="40"/>
      <c r="I549" s="40"/>
      <c r="J549" s="40"/>
      <c r="K549" s="40"/>
      <c r="L549" s="64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</row>
    <row r="550">
      <c r="A550" s="33"/>
      <c r="B550" s="33"/>
      <c r="C550" s="33"/>
      <c r="D550" s="33"/>
      <c r="E550" s="33"/>
      <c r="F550" s="33"/>
      <c r="G550" s="40"/>
      <c r="H550" s="40"/>
      <c r="I550" s="40"/>
      <c r="J550" s="40"/>
      <c r="K550" s="40"/>
      <c r="L550" s="64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</row>
    <row r="551">
      <c r="A551" s="33"/>
      <c r="B551" s="33"/>
      <c r="C551" s="33"/>
      <c r="D551" s="33"/>
      <c r="E551" s="33"/>
      <c r="F551" s="33"/>
      <c r="G551" s="40"/>
      <c r="H551" s="40"/>
      <c r="I551" s="40"/>
      <c r="J551" s="40"/>
      <c r="K551" s="40"/>
      <c r="L551" s="64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</row>
    <row r="552">
      <c r="A552" s="33"/>
      <c r="B552" s="33"/>
      <c r="C552" s="33"/>
      <c r="D552" s="33"/>
      <c r="E552" s="33"/>
      <c r="F552" s="33"/>
      <c r="G552" s="40"/>
      <c r="H552" s="40"/>
      <c r="I552" s="40"/>
      <c r="J552" s="40"/>
      <c r="K552" s="40"/>
      <c r="L552" s="64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</row>
    <row r="553">
      <c r="A553" s="33"/>
      <c r="B553" s="33"/>
      <c r="C553" s="33"/>
      <c r="D553" s="33"/>
      <c r="E553" s="33"/>
      <c r="F553" s="33"/>
      <c r="G553" s="40"/>
      <c r="H553" s="40"/>
      <c r="I553" s="40"/>
      <c r="J553" s="40"/>
      <c r="K553" s="40"/>
      <c r="L553" s="64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</row>
    <row r="554">
      <c r="A554" s="33"/>
      <c r="B554" s="33"/>
      <c r="C554" s="33"/>
      <c r="D554" s="33"/>
      <c r="E554" s="33"/>
      <c r="F554" s="33"/>
      <c r="G554" s="40"/>
      <c r="H554" s="40"/>
      <c r="I554" s="40"/>
      <c r="J554" s="40"/>
      <c r="K554" s="40"/>
      <c r="L554" s="64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</row>
    <row r="555">
      <c r="A555" s="33"/>
      <c r="B555" s="33"/>
      <c r="C555" s="33"/>
      <c r="D555" s="33"/>
      <c r="E555" s="33"/>
      <c r="F555" s="33"/>
      <c r="G555" s="40"/>
      <c r="H555" s="40"/>
      <c r="I555" s="40"/>
      <c r="J555" s="40"/>
      <c r="K555" s="40"/>
      <c r="L555" s="64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</row>
    <row r="556">
      <c r="A556" s="33"/>
      <c r="B556" s="33"/>
      <c r="C556" s="33"/>
      <c r="D556" s="33"/>
      <c r="E556" s="33"/>
      <c r="F556" s="33"/>
      <c r="G556" s="40"/>
      <c r="H556" s="40"/>
      <c r="I556" s="40"/>
      <c r="J556" s="40"/>
      <c r="K556" s="40"/>
      <c r="L556" s="64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</row>
    <row r="557">
      <c r="A557" s="33"/>
      <c r="B557" s="33"/>
      <c r="C557" s="33"/>
      <c r="D557" s="33"/>
      <c r="E557" s="33"/>
      <c r="F557" s="33"/>
      <c r="G557" s="40"/>
      <c r="H557" s="40"/>
      <c r="I557" s="40"/>
      <c r="J557" s="40"/>
      <c r="K557" s="40"/>
      <c r="L557" s="64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</row>
    <row r="558">
      <c r="A558" s="33"/>
      <c r="B558" s="33"/>
      <c r="C558" s="33"/>
      <c r="D558" s="33"/>
      <c r="E558" s="33"/>
      <c r="F558" s="33"/>
      <c r="G558" s="40"/>
      <c r="H558" s="40"/>
      <c r="I558" s="40"/>
      <c r="J558" s="40"/>
      <c r="K558" s="40"/>
      <c r="L558" s="64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</row>
    <row r="559">
      <c r="A559" s="33"/>
      <c r="B559" s="33"/>
      <c r="C559" s="33"/>
      <c r="D559" s="33"/>
      <c r="E559" s="33"/>
      <c r="F559" s="33"/>
      <c r="G559" s="40"/>
      <c r="H559" s="40"/>
      <c r="I559" s="40"/>
      <c r="J559" s="40"/>
      <c r="K559" s="40"/>
      <c r="L559" s="64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</row>
    <row r="560">
      <c r="A560" s="33"/>
      <c r="B560" s="33"/>
      <c r="C560" s="33"/>
      <c r="D560" s="33"/>
      <c r="E560" s="33"/>
      <c r="F560" s="33"/>
      <c r="G560" s="40"/>
      <c r="H560" s="40"/>
      <c r="I560" s="40"/>
      <c r="J560" s="40"/>
      <c r="K560" s="40"/>
      <c r="L560" s="64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</row>
    <row r="561">
      <c r="A561" s="33"/>
      <c r="B561" s="33"/>
      <c r="C561" s="33"/>
      <c r="D561" s="33"/>
      <c r="E561" s="33"/>
      <c r="F561" s="33"/>
      <c r="G561" s="40"/>
      <c r="H561" s="40"/>
      <c r="I561" s="40"/>
      <c r="J561" s="40"/>
      <c r="K561" s="40"/>
      <c r="L561" s="64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</row>
    <row r="562">
      <c r="A562" s="33"/>
      <c r="B562" s="33"/>
      <c r="C562" s="33"/>
      <c r="D562" s="33"/>
      <c r="E562" s="33"/>
      <c r="F562" s="33"/>
      <c r="G562" s="40"/>
      <c r="H562" s="40"/>
      <c r="I562" s="40"/>
      <c r="J562" s="40"/>
      <c r="K562" s="40"/>
      <c r="L562" s="64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</row>
    <row r="563">
      <c r="A563" s="33"/>
      <c r="B563" s="33"/>
      <c r="C563" s="33"/>
      <c r="D563" s="33"/>
      <c r="E563" s="33"/>
      <c r="F563" s="33"/>
      <c r="G563" s="40"/>
      <c r="H563" s="40"/>
      <c r="I563" s="40"/>
      <c r="J563" s="40"/>
      <c r="K563" s="40"/>
      <c r="L563" s="64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</row>
    <row r="564">
      <c r="A564" s="33"/>
      <c r="B564" s="33"/>
      <c r="C564" s="33"/>
      <c r="D564" s="33"/>
      <c r="E564" s="33"/>
      <c r="F564" s="33"/>
      <c r="G564" s="40"/>
      <c r="H564" s="40"/>
      <c r="I564" s="40"/>
      <c r="J564" s="40"/>
      <c r="K564" s="40"/>
      <c r="L564" s="64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</row>
    <row r="565">
      <c r="A565" s="33"/>
      <c r="B565" s="33"/>
      <c r="C565" s="33"/>
      <c r="D565" s="33"/>
      <c r="E565" s="33"/>
      <c r="F565" s="33"/>
      <c r="G565" s="40"/>
      <c r="H565" s="40"/>
      <c r="I565" s="40"/>
      <c r="J565" s="40"/>
      <c r="K565" s="40"/>
      <c r="L565" s="64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</row>
    <row r="566">
      <c r="A566" s="33"/>
      <c r="B566" s="33"/>
      <c r="C566" s="33"/>
      <c r="D566" s="33"/>
      <c r="E566" s="33"/>
      <c r="F566" s="33"/>
      <c r="G566" s="40"/>
      <c r="H566" s="40"/>
      <c r="I566" s="40"/>
      <c r="J566" s="40"/>
      <c r="K566" s="40"/>
      <c r="L566" s="64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</row>
    <row r="567">
      <c r="A567" s="33"/>
      <c r="B567" s="33"/>
      <c r="C567" s="33"/>
      <c r="D567" s="33"/>
      <c r="E567" s="33"/>
      <c r="F567" s="33"/>
      <c r="G567" s="40"/>
      <c r="H567" s="40"/>
      <c r="I567" s="40"/>
      <c r="J567" s="40"/>
      <c r="K567" s="40"/>
      <c r="L567" s="64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</row>
    <row r="568">
      <c r="A568" s="33"/>
      <c r="B568" s="33"/>
      <c r="C568" s="33"/>
      <c r="D568" s="33"/>
      <c r="E568" s="33"/>
      <c r="F568" s="33"/>
      <c r="G568" s="40"/>
      <c r="H568" s="40"/>
      <c r="I568" s="40"/>
      <c r="J568" s="40"/>
      <c r="K568" s="40"/>
      <c r="L568" s="64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</row>
    <row r="569">
      <c r="A569" s="33"/>
      <c r="B569" s="33"/>
      <c r="C569" s="33"/>
      <c r="D569" s="33"/>
      <c r="E569" s="33"/>
      <c r="F569" s="33"/>
      <c r="G569" s="40"/>
      <c r="H569" s="40"/>
      <c r="I569" s="40"/>
      <c r="J569" s="40"/>
      <c r="K569" s="40"/>
      <c r="L569" s="64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</row>
    <row r="570">
      <c r="A570" s="33"/>
      <c r="B570" s="33"/>
      <c r="C570" s="33"/>
      <c r="D570" s="33"/>
      <c r="E570" s="33"/>
      <c r="F570" s="33"/>
      <c r="G570" s="40"/>
      <c r="H570" s="40"/>
      <c r="I570" s="40"/>
      <c r="J570" s="40"/>
      <c r="K570" s="40"/>
      <c r="L570" s="64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</row>
    <row r="571">
      <c r="A571" s="33"/>
      <c r="B571" s="33"/>
      <c r="C571" s="33"/>
      <c r="D571" s="33"/>
      <c r="E571" s="33"/>
      <c r="F571" s="33"/>
      <c r="G571" s="40"/>
      <c r="H571" s="40"/>
      <c r="I571" s="40"/>
      <c r="J571" s="40"/>
      <c r="K571" s="40"/>
      <c r="L571" s="64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</row>
    <row r="572">
      <c r="A572" s="33"/>
      <c r="B572" s="33"/>
      <c r="C572" s="33"/>
      <c r="D572" s="33"/>
      <c r="E572" s="33"/>
      <c r="F572" s="33"/>
      <c r="G572" s="40"/>
      <c r="H572" s="40"/>
      <c r="I572" s="40"/>
      <c r="J572" s="40"/>
      <c r="K572" s="40"/>
      <c r="L572" s="64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</row>
    <row r="573">
      <c r="A573" s="33"/>
      <c r="B573" s="33"/>
      <c r="C573" s="33"/>
      <c r="D573" s="33"/>
      <c r="E573" s="33"/>
      <c r="F573" s="33"/>
      <c r="G573" s="40"/>
      <c r="H573" s="40"/>
      <c r="I573" s="40"/>
      <c r="J573" s="40"/>
      <c r="K573" s="40"/>
      <c r="L573" s="64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</row>
    <row r="574">
      <c r="A574" s="33"/>
      <c r="B574" s="33"/>
      <c r="C574" s="33"/>
      <c r="D574" s="33"/>
      <c r="E574" s="33"/>
      <c r="F574" s="33"/>
      <c r="G574" s="40"/>
      <c r="H574" s="40"/>
      <c r="I574" s="40"/>
      <c r="J574" s="40"/>
      <c r="K574" s="40"/>
      <c r="L574" s="64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</row>
    <row r="575">
      <c r="A575" s="33"/>
      <c r="B575" s="33"/>
      <c r="C575" s="33"/>
      <c r="D575" s="33"/>
      <c r="E575" s="33"/>
      <c r="F575" s="33"/>
      <c r="G575" s="40"/>
      <c r="H575" s="40"/>
      <c r="I575" s="40"/>
      <c r="J575" s="40"/>
      <c r="K575" s="40"/>
      <c r="L575" s="64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</row>
    <row r="576">
      <c r="A576" s="33"/>
      <c r="B576" s="33"/>
      <c r="C576" s="33"/>
      <c r="D576" s="33"/>
      <c r="E576" s="33"/>
      <c r="F576" s="33"/>
      <c r="G576" s="40"/>
      <c r="H576" s="40"/>
      <c r="I576" s="40"/>
      <c r="J576" s="40"/>
      <c r="K576" s="40"/>
      <c r="L576" s="64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</row>
    <row r="577">
      <c r="A577" s="33"/>
      <c r="B577" s="33"/>
      <c r="C577" s="33"/>
      <c r="D577" s="33"/>
      <c r="E577" s="33"/>
      <c r="F577" s="33"/>
      <c r="G577" s="40"/>
      <c r="H577" s="40"/>
      <c r="I577" s="40"/>
      <c r="J577" s="40"/>
      <c r="K577" s="40"/>
      <c r="L577" s="64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</row>
    <row r="578">
      <c r="A578" s="33"/>
      <c r="B578" s="33"/>
      <c r="C578" s="33"/>
      <c r="D578" s="33"/>
      <c r="E578" s="33"/>
      <c r="F578" s="33"/>
      <c r="G578" s="40"/>
      <c r="H578" s="40"/>
      <c r="I578" s="40"/>
      <c r="J578" s="40"/>
      <c r="K578" s="40"/>
      <c r="L578" s="64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</row>
    <row r="579">
      <c r="A579" s="33"/>
      <c r="B579" s="33"/>
      <c r="C579" s="33"/>
      <c r="D579" s="33"/>
      <c r="E579" s="33"/>
      <c r="F579" s="33"/>
      <c r="G579" s="40"/>
      <c r="H579" s="40"/>
      <c r="I579" s="40"/>
      <c r="J579" s="40"/>
      <c r="K579" s="40"/>
      <c r="L579" s="64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</row>
    <row r="580">
      <c r="A580" s="33"/>
      <c r="B580" s="33"/>
      <c r="C580" s="33"/>
      <c r="D580" s="33"/>
      <c r="E580" s="33"/>
      <c r="F580" s="33"/>
      <c r="G580" s="40"/>
      <c r="H580" s="40"/>
      <c r="I580" s="40"/>
      <c r="J580" s="40"/>
      <c r="K580" s="40"/>
      <c r="L580" s="64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</row>
    <row r="581">
      <c r="A581" s="33"/>
      <c r="B581" s="33"/>
      <c r="C581" s="33"/>
      <c r="D581" s="33"/>
      <c r="E581" s="33"/>
      <c r="F581" s="33"/>
      <c r="G581" s="40"/>
      <c r="H581" s="40"/>
      <c r="I581" s="40"/>
      <c r="J581" s="40"/>
      <c r="K581" s="40"/>
      <c r="L581" s="64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</row>
    <row r="582">
      <c r="A582" s="33"/>
      <c r="B582" s="33"/>
      <c r="C582" s="33"/>
      <c r="D582" s="33"/>
      <c r="E582" s="33"/>
      <c r="F582" s="33"/>
      <c r="G582" s="40"/>
      <c r="H582" s="40"/>
      <c r="I582" s="40"/>
      <c r="J582" s="40"/>
      <c r="K582" s="40"/>
      <c r="L582" s="64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</row>
    <row r="583">
      <c r="A583" s="33"/>
      <c r="B583" s="33"/>
      <c r="C583" s="33"/>
      <c r="D583" s="33"/>
      <c r="E583" s="33"/>
      <c r="F583" s="33"/>
      <c r="G583" s="40"/>
      <c r="H583" s="40"/>
      <c r="I583" s="40"/>
      <c r="J583" s="40"/>
      <c r="K583" s="40"/>
      <c r="L583" s="64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</row>
    <row r="584">
      <c r="A584" s="33"/>
      <c r="B584" s="33"/>
      <c r="C584" s="33"/>
      <c r="D584" s="33"/>
      <c r="E584" s="33"/>
      <c r="F584" s="33"/>
      <c r="G584" s="40"/>
      <c r="H584" s="40"/>
      <c r="I584" s="40"/>
      <c r="J584" s="40"/>
      <c r="K584" s="40"/>
      <c r="L584" s="64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</row>
    <row r="585">
      <c r="A585" s="33"/>
      <c r="B585" s="33"/>
      <c r="C585" s="33"/>
      <c r="D585" s="33"/>
      <c r="E585" s="33"/>
      <c r="F585" s="33"/>
      <c r="G585" s="40"/>
      <c r="H585" s="40"/>
      <c r="I585" s="40"/>
      <c r="J585" s="40"/>
      <c r="K585" s="40"/>
      <c r="L585" s="64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</row>
    <row r="586">
      <c r="A586" s="33"/>
      <c r="B586" s="33"/>
      <c r="C586" s="33"/>
      <c r="D586" s="33"/>
      <c r="E586" s="33"/>
      <c r="F586" s="33"/>
      <c r="G586" s="40"/>
      <c r="H586" s="40"/>
      <c r="I586" s="40"/>
      <c r="J586" s="40"/>
      <c r="K586" s="40"/>
      <c r="L586" s="64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</row>
    <row r="587">
      <c r="A587" s="33"/>
      <c r="B587" s="33"/>
      <c r="C587" s="33"/>
      <c r="D587" s="33"/>
      <c r="E587" s="33"/>
      <c r="F587" s="33"/>
      <c r="G587" s="40"/>
      <c r="H587" s="40"/>
      <c r="I587" s="40"/>
      <c r="J587" s="40"/>
      <c r="K587" s="40"/>
      <c r="L587" s="64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</row>
    <row r="588">
      <c r="A588" s="33"/>
      <c r="B588" s="33"/>
      <c r="C588" s="33"/>
      <c r="D588" s="33"/>
      <c r="E588" s="33"/>
      <c r="F588" s="33"/>
      <c r="G588" s="40"/>
      <c r="H588" s="40"/>
      <c r="I588" s="40"/>
      <c r="J588" s="40"/>
      <c r="K588" s="40"/>
      <c r="L588" s="64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</row>
    <row r="589">
      <c r="A589" s="33"/>
      <c r="B589" s="33"/>
      <c r="C589" s="33"/>
      <c r="D589" s="33"/>
      <c r="E589" s="33"/>
      <c r="F589" s="33"/>
      <c r="G589" s="40"/>
      <c r="H589" s="40"/>
      <c r="I589" s="40"/>
      <c r="J589" s="40"/>
      <c r="K589" s="40"/>
      <c r="L589" s="64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</row>
    <row r="590">
      <c r="A590" s="33"/>
      <c r="B590" s="33"/>
      <c r="C590" s="33"/>
      <c r="D590" s="33"/>
      <c r="E590" s="33"/>
      <c r="F590" s="33"/>
      <c r="G590" s="40"/>
      <c r="H590" s="40"/>
      <c r="I590" s="40"/>
      <c r="J590" s="40"/>
      <c r="K590" s="40"/>
      <c r="L590" s="64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</row>
    <row r="591">
      <c r="A591" s="33"/>
      <c r="B591" s="33"/>
      <c r="C591" s="33"/>
      <c r="D591" s="33"/>
      <c r="E591" s="33"/>
      <c r="F591" s="33"/>
      <c r="G591" s="40"/>
      <c r="H591" s="40"/>
      <c r="I591" s="40"/>
      <c r="J591" s="40"/>
      <c r="K591" s="40"/>
      <c r="L591" s="64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</row>
    <row r="592">
      <c r="A592" s="33"/>
      <c r="B592" s="33"/>
      <c r="C592" s="33"/>
      <c r="D592" s="33"/>
      <c r="E592" s="33"/>
      <c r="F592" s="33"/>
      <c r="G592" s="40"/>
      <c r="H592" s="40"/>
      <c r="I592" s="40"/>
      <c r="J592" s="40"/>
      <c r="K592" s="40"/>
      <c r="L592" s="64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</row>
    <row r="593">
      <c r="A593" s="33"/>
      <c r="B593" s="33"/>
      <c r="C593" s="33"/>
      <c r="D593" s="33"/>
      <c r="E593" s="33"/>
      <c r="F593" s="33"/>
      <c r="G593" s="40"/>
      <c r="H593" s="40"/>
      <c r="I593" s="40"/>
      <c r="J593" s="40"/>
      <c r="K593" s="40"/>
      <c r="L593" s="64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</row>
    <row r="594">
      <c r="A594" s="33"/>
      <c r="B594" s="33"/>
      <c r="C594" s="33"/>
      <c r="D594" s="33"/>
      <c r="E594" s="33"/>
      <c r="F594" s="33"/>
      <c r="G594" s="40"/>
      <c r="H594" s="40"/>
      <c r="I594" s="40"/>
      <c r="J594" s="40"/>
      <c r="K594" s="40"/>
      <c r="L594" s="64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</row>
    <row r="595">
      <c r="A595" s="33"/>
      <c r="B595" s="33"/>
      <c r="C595" s="33"/>
      <c r="D595" s="33"/>
      <c r="E595" s="33"/>
      <c r="F595" s="33"/>
      <c r="G595" s="40"/>
      <c r="H595" s="40"/>
      <c r="I595" s="40"/>
      <c r="J595" s="40"/>
      <c r="K595" s="40"/>
      <c r="L595" s="64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</row>
    <row r="596">
      <c r="A596" s="33"/>
      <c r="B596" s="33"/>
      <c r="C596" s="33"/>
      <c r="D596" s="33"/>
      <c r="E596" s="33"/>
      <c r="F596" s="33"/>
      <c r="G596" s="40"/>
      <c r="H596" s="40"/>
      <c r="I596" s="40"/>
      <c r="J596" s="40"/>
      <c r="K596" s="40"/>
      <c r="L596" s="64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</row>
    <row r="597">
      <c r="A597" s="33"/>
      <c r="B597" s="33"/>
      <c r="C597" s="33"/>
      <c r="D597" s="33"/>
      <c r="E597" s="33"/>
      <c r="F597" s="33"/>
      <c r="G597" s="40"/>
      <c r="H597" s="40"/>
      <c r="I597" s="40"/>
      <c r="J597" s="40"/>
      <c r="K597" s="40"/>
      <c r="L597" s="64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</row>
    <row r="598">
      <c r="A598" s="33"/>
      <c r="B598" s="33"/>
      <c r="C598" s="33"/>
      <c r="D598" s="33"/>
      <c r="E598" s="33"/>
      <c r="F598" s="33"/>
      <c r="G598" s="40"/>
      <c r="H598" s="40"/>
      <c r="I598" s="40"/>
      <c r="J598" s="40"/>
      <c r="K598" s="40"/>
      <c r="L598" s="64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</row>
    <row r="599">
      <c r="A599" s="33"/>
      <c r="B599" s="33"/>
      <c r="C599" s="33"/>
      <c r="D599" s="33"/>
      <c r="E599" s="33"/>
      <c r="F599" s="33"/>
      <c r="G599" s="40"/>
      <c r="H599" s="40"/>
      <c r="I599" s="40"/>
      <c r="J599" s="40"/>
      <c r="K599" s="40"/>
      <c r="L599" s="64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</row>
    <row r="600">
      <c r="A600" s="33"/>
      <c r="B600" s="33"/>
      <c r="C600" s="33"/>
      <c r="D600" s="33"/>
      <c r="E600" s="33"/>
      <c r="F600" s="33"/>
      <c r="G600" s="40"/>
      <c r="H600" s="40"/>
      <c r="I600" s="40"/>
      <c r="J600" s="40"/>
      <c r="K600" s="40"/>
      <c r="L600" s="64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</row>
    <row r="601">
      <c r="A601" s="33"/>
      <c r="B601" s="33"/>
      <c r="C601" s="33"/>
      <c r="D601" s="33"/>
      <c r="E601" s="33"/>
      <c r="F601" s="33"/>
      <c r="G601" s="40"/>
      <c r="H601" s="40"/>
      <c r="I601" s="40"/>
      <c r="J601" s="40"/>
      <c r="K601" s="40"/>
      <c r="L601" s="64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</row>
    <row r="602">
      <c r="A602" s="33"/>
      <c r="B602" s="33"/>
      <c r="C602" s="33"/>
      <c r="D602" s="33"/>
      <c r="E602" s="33"/>
      <c r="F602" s="33"/>
      <c r="G602" s="40"/>
      <c r="H602" s="40"/>
      <c r="I602" s="40"/>
      <c r="J602" s="40"/>
      <c r="K602" s="40"/>
      <c r="L602" s="64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</row>
    <row r="603">
      <c r="A603" s="33"/>
      <c r="B603" s="33"/>
      <c r="C603" s="33"/>
      <c r="D603" s="33"/>
      <c r="E603" s="33"/>
      <c r="F603" s="33"/>
      <c r="G603" s="40"/>
      <c r="H603" s="40"/>
      <c r="I603" s="40"/>
      <c r="J603" s="40"/>
      <c r="K603" s="40"/>
      <c r="L603" s="64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</row>
    <row r="604">
      <c r="A604" s="33"/>
      <c r="B604" s="33"/>
      <c r="C604" s="33"/>
      <c r="D604" s="33"/>
      <c r="E604" s="33"/>
      <c r="F604" s="33"/>
      <c r="G604" s="40"/>
      <c r="H604" s="40"/>
      <c r="I604" s="40"/>
      <c r="J604" s="40"/>
      <c r="K604" s="40"/>
      <c r="L604" s="64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</row>
    <row r="605">
      <c r="A605" s="33"/>
      <c r="B605" s="33"/>
      <c r="C605" s="33"/>
      <c r="D605" s="33"/>
      <c r="E605" s="33"/>
      <c r="F605" s="33"/>
      <c r="G605" s="40"/>
      <c r="H605" s="40"/>
      <c r="I605" s="40"/>
      <c r="J605" s="40"/>
      <c r="K605" s="40"/>
      <c r="L605" s="64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</row>
    <row r="606">
      <c r="A606" s="33"/>
      <c r="B606" s="33"/>
      <c r="C606" s="33"/>
      <c r="D606" s="33"/>
      <c r="E606" s="33"/>
      <c r="F606" s="33"/>
      <c r="G606" s="40"/>
      <c r="H606" s="40"/>
      <c r="I606" s="40"/>
      <c r="J606" s="40"/>
      <c r="K606" s="40"/>
      <c r="L606" s="64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</row>
    <row r="607">
      <c r="A607" s="33"/>
      <c r="B607" s="33"/>
      <c r="C607" s="33"/>
      <c r="D607" s="33"/>
      <c r="E607" s="33"/>
      <c r="F607" s="33"/>
      <c r="G607" s="40"/>
      <c r="H607" s="40"/>
      <c r="I607" s="40"/>
      <c r="J607" s="40"/>
      <c r="K607" s="40"/>
      <c r="L607" s="64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</row>
    <row r="608">
      <c r="A608" s="33"/>
      <c r="B608" s="33"/>
      <c r="C608" s="33"/>
      <c r="D608" s="33"/>
      <c r="E608" s="33"/>
      <c r="F608" s="33"/>
      <c r="G608" s="40"/>
      <c r="H608" s="40"/>
      <c r="I608" s="40"/>
      <c r="J608" s="40"/>
      <c r="K608" s="40"/>
      <c r="L608" s="64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</row>
    <row r="609">
      <c r="A609" s="33"/>
      <c r="B609" s="33"/>
      <c r="C609" s="33"/>
      <c r="D609" s="33"/>
      <c r="E609" s="33"/>
      <c r="F609" s="33"/>
      <c r="G609" s="40"/>
      <c r="H609" s="40"/>
      <c r="I609" s="40"/>
      <c r="J609" s="40"/>
      <c r="K609" s="40"/>
      <c r="L609" s="64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</row>
    <row r="610">
      <c r="A610" s="33"/>
      <c r="B610" s="33"/>
      <c r="C610" s="33"/>
      <c r="D610" s="33"/>
      <c r="E610" s="33"/>
      <c r="F610" s="33"/>
      <c r="G610" s="40"/>
      <c r="H610" s="40"/>
      <c r="I610" s="40"/>
      <c r="J610" s="40"/>
      <c r="K610" s="40"/>
      <c r="L610" s="64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</row>
    <row r="611">
      <c r="A611" s="33"/>
      <c r="B611" s="33"/>
      <c r="C611" s="33"/>
      <c r="D611" s="33"/>
      <c r="E611" s="33"/>
      <c r="F611" s="33"/>
      <c r="G611" s="40"/>
      <c r="H611" s="40"/>
      <c r="I611" s="40"/>
      <c r="J611" s="40"/>
      <c r="K611" s="40"/>
      <c r="L611" s="64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</row>
    <row r="612">
      <c r="A612" s="33"/>
      <c r="B612" s="33"/>
      <c r="C612" s="33"/>
      <c r="D612" s="33"/>
      <c r="E612" s="33"/>
      <c r="F612" s="33"/>
      <c r="G612" s="40"/>
      <c r="H612" s="40"/>
      <c r="I612" s="40"/>
      <c r="J612" s="40"/>
      <c r="K612" s="40"/>
      <c r="L612" s="64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</row>
    <row r="613">
      <c r="A613" s="33"/>
      <c r="B613" s="33"/>
      <c r="C613" s="33"/>
      <c r="D613" s="33"/>
      <c r="E613" s="33"/>
      <c r="F613" s="33"/>
      <c r="G613" s="40"/>
      <c r="H613" s="40"/>
      <c r="I613" s="40"/>
      <c r="J613" s="40"/>
      <c r="K613" s="40"/>
      <c r="L613" s="64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</row>
    <row r="614">
      <c r="A614" s="33"/>
      <c r="B614" s="33"/>
      <c r="C614" s="33"/>
      <c r="D614" s="33"/>
      <c r="E614" s="33"/>
      <c r="F614" s="33"/>
      <c r="G614" s="40"/>
      <c r="H614" s="40"/>
      <c r="I614" s="40"/>
      <c r="J614" s="40"/>
      <c r="K614" s="40"/>
      <c r="L614" s="64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</row>
    <row r="615">
      <c r="A615" s="33"/>
      <c r="B615" s="33"/>
      <c r="C615" s="33"/>
      <c r="D615" s="33"/>
      <c r="E615" s="33"/>
      <c r="F615" s="33"/>
      <c r="G615" s="40"/>
      <c r="H615" s="40"/>
      <c r="I615" s="40"/>
      <c r="J615" s="40"/>
      <c r="K615" s="40"/>
      <c r="L615" s="64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</row>
    <row r="616">
      <c r="A616" s="33"/>
      <c r="B616" s="33"/>
      <c r="C616" s="33"/>
      <c r="D616" s="33"/>
      <c r="E616" s="33"/>
      <c r="F616" s="33"/>
      <c r="G616" s="40"/>
      <c r="H616" s="40"/>
      <c r="I616" s="40"/>
      <c r="J616" s="40"/>
      <c r="K616" s="40"/>
      <c r="L616" s="64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</row>
    <row r="617">
      <c r="A617" s="33"/>
      <c r="B617" s="33"/>
      <c r="C617" s="33"/>
      <c r="D617" s="33"/>
      <c r="E617" s="33"/>
      <c r="F617" s="33"/>
      <c r="G617" s="40"/>
      <c r="H617" s="40"/>
      <c r="I617" s="40"/>
      <c r="J617" s="40"/>
      <c r="K617" s="40"/>
      <c r="L617" s="64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</row>
    <row r="618">
      <c r="A618" s="33"/>
      <c r="B618" s="33"/>
      <c r="C618" s="33"/>
      <c r="D618" s="33"/>
      <c r="E618" s="33"/>
      <c r="F618" s="33"/>
      <c r="G618" s="40"/>
      <c r="H618" s="40"/>
      <c r="I618" s="40"/>
      <c r="J618" s="40"/>
      <c r="K618" s="40"/>
      <c r="L618" s="64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</row>
    <row r="619">
      <c r="A619" s="33"/>
      <c r="B619" s="33"/>
      <c r="C619" s="33"/>
      <c r="D619" s="33"/>
      <c r="E619" s="33"/>
      <c r="F619" s="33"/>
      <c r="G619" s="40"/>
      <c r="H619" s="40"/>
      <c r="I619" s="40"/>
      <c r="J619" s="40"/>
      <c r="K619" s="40"/>
      <c r="L619" s="64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</row>
    <row r="620">
      <c r="A620" s="33"/>
      <c r="B620" s="33"/>
      <c r="C620" s="33"/>
      <c r="D620" s="33"/>
      <c r="E620" s="33"/>
      <c r="F620" s="33"/>
      <c r="G620" s="40"/>
      <c r="H620" s="40"/>
      <c r="I620" s="40"/>
      <c r="J620" s="40"/>
      <c r="K620" s="40"/>
      <c r="L620" s="64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</row>
    <row r="621">
      <c r="A621" s="33"/>
      <c r="B621" s="33"/>
      <c r="C621" s="33"/>
      <c r="D621" s="33"/>
      <c r="E621" s="33"/>
      <c r="F621" s="33"/>
      <c r="G621" s="40"/>
      <c r="H621" s="40"/>
      <c r="I621" s="40"/>
      <c r="J621" s="40"/>
      <c r="K621" s="40"/>
      <c r="L621" s="64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</row>
    <row r="622">
      <c r="A622" s="33"/>
      <c r="B622" s="33"/>
      <c r="C622" s="33"/>
      <c r="D622" s="33"/>
      <c r="E622" s="33"/>
      <c r="F622" s="33"/>
      <c r="G622" s="40"/>
      <c r="H622" s="40"/>
      <c r="I622" s="40"/>
      <c r="J622" s="40"/>
      <c r="K622" s="40"/>
      <c r="L622" s="64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</row>
    <row r="623">
      <c r="A623" s="33"/>
      <c r="B623" s="33"/>
      <c r="C623" s="33"/>
      <c r="D623" s="33"/>
      <c r="E623" s="33"/>
      <c r="F623" s="33"/>
      <c r="G623" s="40"/>
      <c r="H623" s="40"/>
      <c r="I623" s="40"/>
      <c r="J623" s="40"/>
      <c r="K623" s="40"/>
      <c r="L623" s="64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</row>
    <row r="624">
      <c r="A624" s="33"/>
      <c r="B624" s="33"/>
      <c r="C624" s="33"/>
      <c r="D624" s="33"/>
      <c r="E624" s="33"/>
      <c r="F624" s="33"/>
      <c r="G624" s="40"/>
      <c r="H624" s="40"/>
      <c r="I624" s="40"/>
      <c r="J624" s="40"/>
      <c r="K624" s="40"/>
      <c r="L624" s="64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</row>
    <row r="625">
      <c r="A625" s="33"/>
      <c r="B625" s="33"/>
      <c r="C625" s="33"/>
      <c r="D625" s="33"/>
      <c r="E625" s="33"/>
      <c r="F625" s="33"/>
      <c r="G625" s="40"/>
      <c r="H625" s="40"/>
      <c r="I625" s="40"/>
      <c r="J625" s="40"/>
      <c r="K625" s="40"/>
      <c r="L625" s="64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</row>
    <row r="626">
      <c r="A626" s="33"/>
      <c r="B626" s="33"/>
      <c r="C626" s="33"/>
      <c r="D626" s="33"/>
      <c r="E626" s="33"/>
      <c r="F626" s="33"/>
      <c r="G626" s="40"/>
      <c r="H626" s="40"/>
      <c r="I626" s="40"/>
      <c r="J626" s="40"/>
      <c r="K626" s="40"/>
      <c r="L626" s="64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</row>
    <row r="627">
      <c r="A627" s="33"/>
      <c r="B627" s="33"/>
      <c r="C627" s="33"/>
      <c r="D627" s="33"/>
      <c r="E627" s="33"/>
      <c r="F627" s="33"/>
      <c r="G627" s="40"/>
      <c r="H627" s="40"/>
      <c r="I627" s="40"/>
      <c r="J627" s="40"/>
      <c r="K627" s="40"/>
      <c r="L627" s="64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</row>
    <row r="628">
      <c r="A628" s="33"/>
      <c r="B628" s="33"/>
      <c r="C628" s="33"/>
      <c r="D628" s="33"/>
      <c r="E628" s="33"/>
      <c r="F628" s="33"/>
      <c r="G628" s="40"/>
      <c r="H628" s="40"/>
      <c r="I628" s="40"/>
      <c r="J628" s="40"/>
      <c r="K628" s="40"/>
      <c r="L628" s="64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</row>
    <row r="629">
      <c r="A629" s="33"/>
      <c r="B629" s="33"/>
      <c r="C629" s="33"/>
      <c r="D629" s="33"/>
      <c r="E629" s="33"/>
      <c r="F629" s="33"/>
      <c r="G629" s="40"/>
      <c r="H629" s="40"/>
      <c r="I629" s="40"/>
      <c r="J629" s="40"/>
      <c r="K629" s="40"/>
      <c r="L629" s="64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</row>
    <row r="630">
      <c r="A630" s="33"/>
      <c r="B630" s="33"/>
      <c r="C630" s="33"/>
      <c r="D630" s="33"/>
      <c r="E630" s="33"/>
      <c r="F630" s="33"/>
      <c r="G630" s="40"/>
      <c r="H630" s="40"/>
      <c r="I630" s="40"/>
      <c r="J630" s="40"/>
      <c r="K630" s="40"/>
      <c r="L630" s="64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</row>
    <row r="631">
      <c r="A631" s="33"/>
      <c r="B631" s="33"/>
      <c r="C631" s="33"/>
      <c r="D631" s="33"/>
      <c r="E631" s="33"/>
      <c r="F631" s="33"/>
      <c r="G631" s="40"/>
      <c r="H631" s="40"/>
      <c r="I631" s="40"/>
      <c r="J631" s="40"/>
      <c r="K631" s="40"/>
      <c r="L631" s="64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</row>
    <row r="632">
      <c r="A632" s="33"/>
      <c r="B632" s="33"/>
      <c r="C632" s="33"/>
      <c r="D632" s="33"/>
      <c r="E632" s="33"/>
      <c r="F632" s="33"/>
      <c r="G632" s="40"/>
      <c r="H632" s="40"/>
      <c r="I632" s="40"/>
      <c r="J632" s="40"/>
      <c r="K632" s="40"/>
      <c r="L632" s="64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</row>
    <row r="633">
      <c r="A633" s="33"/>
      <c r="B633" s="33"/>
      <c r="C633" s="33"/>
      <c r="D633" s="33"/>
      <c r="E633" s="33"/>
      <c r="F633" s="33"/>
      <c r="G633" s="40"/>
      <c r="H633" s="40"/>
      <c r="I633" s="40"/>
      <c r="J633" s="40"/>
      <c r="K633" s="40"/>
      <c r="L633" s="64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</row>
    <row r="634">
      <c r="A634" s="33"/>
      <c r="B634" s="33"/>
      <c r="C634" s="33"/>
      <c r="D634" s="33"/>
      <c r="E634" s="33"/>
      <c r="F634" s="33"/>
      <c r="G634" s="40"/>
      <c r="H634" s="40"/>
      <c r="I634" s="40"/>
      <c r="J634" s="40"/>
      <c r="K634" s="40"/>
      <c r="L634" s="64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</row>
    <row r="635">
      <c r="A635" s="33"/>
      <c r="B635" s="33"/>
      <c r="C635" s="33"/>
      <c r="D635" s="33"/>
      <c r="E635" s="33"/>
      <c r="F635" s="33"/>
      <c r="G635" s="40"/>
      <c r="H635" s="40"/>
      <c r="I635" s="40"/>
      <c r="J635" s="40"/>
      <c r="K635" s="40"/>
      <c r="L635" s="64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</row>
    <row r="636">
      <c r="A636" s="33"/>
      <c r="B636" s="33"/>
      <c r="C636" s="33"/>
      <c r="D636" s="33"/>
      <c r="E636" s="33"/>
      <c r="F636" s="33"/>
      <c r="G636" s="40"/>
      <c r="H636" s="40"/>
      <c r="I636" s="40"/>
      <c r="J636" s="40"/>
      <c r="K636" s="40"/>
      <c r="L636" s="64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</row>
    <row r="637">
      <c r="A637" s="33"/>
      <c r="B637" s="33"/>
      <c r="C637" s="33"/>
      <c r="D637" s="33"/>
      <c r="E637" s="33"/>
      <c r="F637" s="33"/>
      <c r="G637" s="40"/>
      <c r="H637" s="40"/>
      <c r="I637" s="40"/>
      <c r="J637" s="40"/>
      <c r="K637" s="40"/>
      <c r="L637" s="64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</row>
    <row r="638">
      <c r="A638" s="33"/>
      <c r="B638" s="33"/>
      <c r="C638" s="33"/>
      <c r="D638" s="33"/>
      <c r="E638" s="33"/>
      <c r="F638" s="33"/>
      <c r="G638" s="40"/>
      <c r="H638" s="40"/>
      <c r="I638" s="40"/>
      <c r="J638" s="40"/>
      <c r="K638" s="40"/>
      <c r="L638" s="64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</row>
    <row r="639">
      <c r="A639" s="33"/>
      <c r="B639" s="33"/>
      <c r="C639" s="33"/>
      <c r="D639" s="33"/>
      <c r="E639" s="33"/>
      <c r="F639" s="33"/>
      <c r="G639" s="40"/>
      <c r="H639" s="40"/>
      <c r="I639" s="40"/>
      <c r="J639" s="40"/>
      <c r="K639" s="40"/>
      <c r="L639" s="64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</row>
    <row r="640">
      <c r="A640" s="33"/>
      <c r="B640" s="33"/>
      <c r="C640" s="33"/>
      <c r="D640" s="33"/>
      <c r="E640" s="33"/>
      <c r="F640" s="33"/>
      <c r="G640" s="40"/>
      <c r="H640" s="40"/>
      <c r="I640" s="40"/>
      <c r="J640" s="40"/>
      <c r="K640" s="40"/>
      <c r="L640" s="64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</row>
    <row r="641">
      <c r="A641" s="33"/>
      <c r="B641" s="33"/>
      <c r="C641" s="33"/>
      <c r="D641" s="33"/>
      <c r="E641" s="33"/>
      <c r="F641" s="33"/>
      <c r="G641" s="40"/>
      <c r="H641" s="40"/>
      <c r="I641" s="40"/>
      <c r="J641" s="40"/>
      <c r="K641" s="40"/>
      <c r="L641" s="64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</row>
    <row r="642">
      <c r="A642" s="33"/>
      <c r="B642" s="33"/>
      <c r="C642" s="33"/>
      <c r="D642" s="33"/>
      <c r="E642" s="33"/>
      <c r="F642" s="33"/>
      <c r="G642" s="40"/>
      <c r="H642" s="40"/>
      <c r="I642" s="40"/>
      <c r="J642" s="40"/>
      <c r="K642" s="40"/>
      <c r="L642" s="64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</row>
    <row r="643">
      <c r="A643" s="33"/>
      <c r="B643" s="33"/>
      <c r="C643" s="33"/>
      <c r="D643" s="33"/>
      <c r="E643" s="33"/>
      <c r="F643" s="33"/>
      <c r="G643" s="40"/>
      <c r="H643" s="40"/>
      <c r="I643" s="40"/>
      <c r="J643" s="40"/>
      <c r="K643" s="40"/>
      <c r="L643" s="64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</row>
    <row r="644">
      <c r="A644" s="33"/>
      <c r="B644" s="33"/>
      <c r="C644" s="33"/>
      <c r="D644" s="33"/>
      <c r="E644" s="33"/>
      <c r="F644" s="33"/>
      <c r="G644" s="40"/>
      <c r="H644" s="40"/>
      <c r="I644" s="40"/>
      <c r="J644" s="40"/>
      <c r="K644" s="40"/>
      <c r="L644" s="64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</row>
    <row r="645">
      <c r="A645" s="33"/>
      <c r="B645" s="33"/>
      <c r="C645" s="33"/>
      <c r="D645" s="33"/>
      <c r="E645" s="33"/>
      <c r="F645" s="33"/>
      <c r="G645" s="40"/>
      <c r="H645" s="40"/>
      <c r="I645" s="40"/>
      <c r="J645" s="40"/>
      <c r="K645" s="40"/>
      <c r="L645" s="64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</row>
    <row r="646">
      <c r="A646" s="33"/>
      <c r="B646" s="33"/>
      <c r="C646" s="33"/>
      <c r="D646" s="33"/>
      <c r="E646" s="33"/>
      <c r="F646" s="33"/>
      <c r="G646" s="40"/>
      <c r="H646" s="40"/>
      <c r="I646" s="40"/>
      <c r="J646" s="40"/>
      <c r="K646" s="40"/>
      <c r="L646" s="64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</row>
    <row r="647">
      <c r="A647" s="33"/>
      <c r="B647" s="33"/>
      <c r="C647" s="33"/>
      <c r="D647" s="33"/>
      <c r="E647" s="33"/>
      <c r="F647" s="33"/>
      <c r="G647" s="40"/>
      <c r="H647" s="40"/>
      <c r="I647" s="40"/>
      <c r="J647" s="40"/>
      <c r="K647" s="40"/>
      <c r="L647" s="64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</row>
    <row r="648">
      <c r="A648" s="33"/>
      <c r="B648" s="33"/>
      <c r="C648" s="33"/>
      <c r="D648" s="33"/>
      <c r="E648" s="33"/>
      <c r="F648" s="33"/>
      <c r="G648" s="40"/>
      <c r="H648" s="40"/>
      <c r="I648" s="40"/>
      <c r="J648" s="40"/>
      <c r="K648" s="40"/>
      <c r="L648" s="64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</row>
    <row r="649">
      <c r="A649" s="33"/>
      <c r="B649" s="33"/>
      <c r="C649" s="33"/>
      <c r="D649" s="33"/>
      <c r="E649" s="33"/>
      <c r="F649" s="33"/>
      <c r="G649" s="40"/>
      <c r="H649" s="40"/>
      <c r="I649" s="40"/>
      <c r="J649" s="40"/>
      <c r="K649" s="40"/>
      <c r="L649" s="64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</row>
    <row r="650">
      <c r="A650" s="33"/>
      <c r="B650" s="33"/>
      <c r="C650" s="33"/>
      <c r="D650" s="33"/>
      <c r="E650" s="33"/>
      <c r="F650" s="33"/>
      <c r="G650" s="40"/>
      <c r="H650" s="40"/>
      <c r="I650" s="40"/>
      <c r="J650" s="40"/>
      <c r="K650" s="40"/>
      <c r="L650" s="64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</row>
    <row r="651">
      <c r="A651" s="33"/>
      <c r="B651" s="33"/>
      <c r="C651" s="33"/>
      <c r="D651" s="33"/>
      <c r="E651" s="33"/>
      <c r="F651" s="33"/>
      <c r="G651" s="40"/>
      <c r="H651" s="40"/>
      <c r="I651" s="40"/>
      <c r="J651" s="40"/>
      <c r="K651" s="40"/>
      <c r="L651" s="64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</row>
    <row r="652">
      <c r="A652" s="33"/>
      <c r="B652" s="33"/>
      <c r="C652" s="33"/>
      <c r="D652" s="33"/>
      <c r="E652" s="33"/>
      <c r="F652" s="33"/>
      <c r="G652" s="40"/>
      <c r="H652" s="40"/>
      <c r="I652" s="40"/>
      <c r="J652" s="40"/>
      <c r="K652" s="40"/>
      <c r="L652" s="64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</row>
    <row r="653">
      <c r="A653" s="33"/>
      <c r="B653" s="33"/>
      <c r="C653" s="33"/>
      <c r="D653" s="33"/>
      <c r="E653" s="33"/>
      <c r="F653" s="33"/>
      <c r="G653" s="40"/>
      <c r="H653" s="40"/>
      <c r="I653" s="40"/>
      <c r="J653" s="40"/>
      <c r="K653" s="40"/>
      <c r="L653" s="64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</row>
    <row r="654">
      <c r="A654" s="33"/>
      <c r="B654" s="33"/>
      <c r="C654" s="33"/>
      <c r="D654" s="33"/>
      <c r="E654" s="33"/>
      <c r="F654" s="33"/>
      <c r="G654" s="40"/>
      <c r="H654" s="40"/>
      <c r="I654" s="40"/>
      <c r="J654" s="40"/>
      <c r="K654" s="40"/>
      <c r="L654" s="64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</row>
    <row r="655">
      <c r="A655" s="33"/>
      <c r="B655" s="33"/>
      <c r="C655" s="33"/>
      <c r="D655" s="33"/>
      <c r="E655" s="33"/>
      <c r="F655" s="33"/>
      <c r="G655" s="40"/>
      <c r="H655" s="40"/>
      <c r="I655" s="40"/>
      <c r="J655" s="40"/>
      <c r="K655" s="40"/>
      <c r="L655" s="64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</row>
    <row r="656">
      <c r="A656" s="33"/>
      <c r="B656" s="33"/>
      <c r="C656" s="33"/>
      <c r="D656" s="33"/>
      <c r="E656" s="33"/>
      <c r="F656" s="33"/>
      <c r="G656" s="40"/>
      <c r="H656" s="40"/>
      <c r="I656" s="40"/>
      <c r="J656" s="40"/>
      <c r="K656" s="40"/>
      <c r="L656" s="64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</row>
    <row r="657">
      <c r="A657" s="33"/>
      <c r="B657" s="33"/>
      <c r="C657" s="33"/>
      <c r="D657" s="33"/>
      <c r="E657" s="33"/>
      <c r="F657" s="33"/>
      <c r="G657" s="40"/>
      <c r="H657" s="40"/>
      <c r="I657" s="40"/>
      <c r="J657" s="40"/>
      <c r="K657" s="40"/>
      <c r="L657" s="64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</row>
    <row r="658">
      <c r="A658" s="33"/>
      <c r="B658" s="33"/>
      <c r="C658" s="33"/>
      <c r="D658" s="33"/>
      <c r="E658" s="33"/>
      <c r="F658" s="33"/>
      <c r="G658" s="40"/>
      <c r="H658" s="40"/>
      <c r="I658" s="40"/>
      <c r="J658" s="40"/>
      <c r="K658" s="40"/>
      <c r="L658" s="64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</row>
    <row r="659">
      <c r="A659" s="33"/>
      <c r="B659" s="33"/>
      <c r="C659" s="33"/>
      <c r="D659" s="33"/>
      <c r="E659" s="33"/>
      <c r="F659" s="33"/>
      <c r="G659" s="40"/>
      <c r="H659" s="40"/>
      <c r="I659" s="40"/>
      <c r="J659" s="40"/>
      <c r="K659" s="40"/>
      <c r="L659" s="64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</row>
    <row r="660">
      <c r="A660" s="33"/>
      <c r="B660" s="33"/>
      <c r="C660" s="33"/>
      <c r="D660" s="33"/>
      <c r="E660" s="33"/>
      <c r="F660" s="33"/>
      <c r="G660" s="40"/>
      <c r="H660" s="40"/>
      <c r="I660" s="40"/>
      <c r="J660" s="40"/>
      <c r="K660" s="40"/>
      <c r="L660" s="64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</row>
    <row r="661">
      <c r="A661" s="33"/>
      <c r="B661" s="33"/>
      <c r="C661" s="33"/>
      <c r="D661" s="33"/>
      <c r="E661" s="33"/>
      <c r="F661" s="33"/>
      <c r="G661" s="40"/>
      <c r="H661" s="40"/>
      <c r="I661" s="40"/>
      <c r="J661" s="40"/>
      <c r="K661" s="40"/>
      <c r="L661" s="64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</row>
    <row r="662">
      <c r="A662" s="33"/>
      <c r="B662" s="33"/>
      <c r="C662" s="33"/>
      <c r="D662" s="33"/>
      <c r="E662" s="33"/>
      <c r="F662" s="33"/>
      <c r="G662" s="40"/>
      <c r="H662" s="40"/>
      <c r="I662" s="40"/>
      <c r="J662" s="40"/>
      <c r="K662" s="40"/>
      <c r="L662" s="64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</row>
    <row r="663">
      <c r="A663" s="33"/>
      <c r="B663" s="33"/>
      <c r="C663" s="33"/>
      <c r="D663" s="33"/>
      <c r="E663" s="33"/>
      <c r="F663" s="33"/>
      <c r="G663" s="40"/>
      <c r="H663" s="40"/>
      <c r="I663" s="40"/>
      <c r="J663" s="40"/>
      <c r="K663" s="40"/>
      <c r="L663" s="64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</row>
    <row r="664">
      <c r="A664" s="33"/>
      <c r="B664" s="33"/>
      <c r="C664" s="33"/>
      <c r="D664" s="33"/>
      <c r="E664" s="33"/>
      <c r="F664" s="33"/>
      <c r="G664" s="40"/>
      <c r="H664" s="40"/>
      <c r="I664" s="40"/>
      <c r="J664" s="40"/>
      <c r="K664" s="40"/>
      <c r="L664" s="64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</row>
    <row r="665">
      <c r="A665" s="33"/>
      <c r="B665" s="33"/>
      <c r="C665" s="33"/>
      <c r="D665" s="33"/>
      <c r="E665" s="33"/>
      <c r="F665" s="33"/>
      <c r="G665" s="40"/>
      <c r="H665" s="40"/>
      <c r="I665" s="40"/>
      <c r="J665" s="40"/>
      <c r="K665" s="40"/>
      <c r="L665" s="64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</row>
    <row r="666">
      <c r="A666" s="33"/>
      <c r="B666" s="33"/>
      <c r="C666" s="33"/>
      <c r="D666" s="33"/>
      <c r="E666" s="33"/>
      <c r="F666" s="33"/>
      <c r="G666" s="40"/>
      <c r="H666" s="40"/>
      <c r="I666" s="40"/>
      <c r="J666" s="40"/>
      <c r="K666" s="40"/>
      <c r="L666" s="64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</row>
    <row r="667">
      <c r="A667" s="33"/>
      <c r="B667" s="33"/>
      <c r="C667" s="33"/>
      <c r="D667" s="33"/>
      <c r="E667" s="33"/>
      <c r="F667" s="33"/>
      <c r="G667" s="40"/>
      <c r="H667" s="40"/>
      <c r="I667" s="40"/>
      <c r="J667" s="40"/>
      <c r="K667" s="40"/>
      <c r="L667" s="64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</row>
    <row r="668">
      <c r="A668" s="33"/>
      <c r="B668" s="33"/>
      <c r="C668" s="33"/>
      <c r="D668" s="33"/>
      <c r="E668" s="33"/>
      <c r="F668" s="33"/>
      <c r="G668" s="40"/>
      <c r="H668" s="40"/>
      <c r="I668" s="40"/>
      <c r="J668" s="40"/>
      <c r="K668" s="40"/>
      <c r="L668" s="64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</row>
    <row r="669">
      <c r="A669" s="33"/>
      <c r="B669" s="33"/>
      <c r="C669" s="33"/>
      <c r="D669" s="33"/>
      <c r="E669" s="33"/>
      <c r="F669" s="33"/>
      <c r="G669" s="40"/>
      <c r="H669" s="40"/>
      <c r="I669" s="40"/>
      <c r="J669" s="40"/>
      <c r="K669" s="40"/>
      <c r="L669" s="64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</row>
    <row r="670">
      <c r="A670" s="33"/>
      <c r="B670" s="33"/>
      <c r="C670" s="33"/>
      <c r="D670" s="33"/>
      <c r="E670" s="33"/>
      <c r="F670" s="33"/>
      <c r="G670" s="40"/>
      <c r="H670" s="40"/>
      <c r="I670" s="40"/>
      <c r="J670" s="40"/>
      <c r="K670" s="40"/>
      <c r="L670" s="64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</row>
    <row r="671">
      <c r="A671" s="33"/>
      <c r="B671" s="33"/>
      <c r="C671" s="33"/>
      <c r="D671" s="33"/>
      <c r="E671" s="33"/>
      <c r="F671" s="33"/>
      <c r="G671" s="40"/>
      <c r="H671" s="40"/>
      <c r="I671" s="40"/>
      <c r="J671" s="40"/>
      <c r="K671" s="40"/>
      <c r="L671" s="64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</row>
    <row r="672">
      <c r="A672" s="33"/>
      <c r="B672" s="33"/>
      <c r="C672" s="33"/>
      <c r="D672" s="33"/>
      <c r="E672" s="33"/>
      <c r="F672" s="33"/>
      <c r="G672" s="40"/>
      <c r="H672" s="40"/>
      <c r="I672" s="40"/>
      <c r="J672" s="40"/>
      <c r="K672" s="40"/>
      <c r="L672" s="64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</row>
    <row r="673">
      <c r="A673" s="33"/>
      <c r="B673" s="33"/>
      <c r="C673" s="33"/>
      <c r="D673" s="33"/>
      <c r="E673" s="33"/>
      <c r="F673" s="33"/>
      <c r="G673" s="40"/>
      <c r="H673" s="40"/>
      <c r="I673" s="40"/>
      <c r="J673" s="40"/>
      <c r="K673" s="40"/>
      <c r="L673" s="64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</row>
    <row r="674">
      <c r="A674" s="33"/>
      <c r="B674" s="33"/>
      <c r="C674" s="33"/>
      <c r="D674" s="33"/>
      <c r="E674" s="33"/>
      <c r="F674" s="33"/>
      <c r="G674" s="40"/>
      <c r="H674" s="40"/>
      <c r="I674" s="40"/>
      <c r="J674" s="40"/>
      <c r="K674" s="40"/>
      <c r="L674" s="64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</row>
    <row r="675">
      <c r="A675" s="33"/>
      <c r="B675" s="33"/>
      <c r="C675" s="33"/>
      <c r="D675" s="33"/>
      <c r="E675" s="33"/>
      <c r="F675" s="33"/>
      <c r="G675" s="40"/>
      <c r="H675" s="40"/>
      <c r="I675" s="40"/>
      <c r="J675" s="40"/>
      <c r="K675" s="40"/>
      <c r="L675" s="64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</row>
    <row r="676">
      <c r="A676" s="33"/>
      <c r="B676" s="33"/>
      <c r="C676" s="33"/>
      <c r="D676" s="33"/>
      <c r="E676" s="33"/>
      <c r="F676" s="33"/>
      <c r="G676" s="40"/>
      <c r="H676" s="40"/>
      <c r="I676" s="40"/>
      <c r="J676" s="40"/>
      <c r="K676" s="40"/>
      <c r="L676" s="64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</row>
    <row r="677">
      <c r="A677" s="33"/>
      <c r="B677" s="33"/>
      <c r="C677" s="33"/>
      <c r="D677" s="33"/>
      <c r="E677" s="33"/>
      <c r="F677" s="33"/>
      <c r="G677" s="40"/>
      <c r="H677" s="40"/>
      <c r="I677" s="40"/>
      <c r="J677" s="40"/>
      <c r="K677" s="40"/>
      <c r="L677" s="64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</row>
    <row r="678">
      <c r="A678" s="33"/>
      <c r="B678" s="33"/>
      <c r="C678" s="33"/>
      <c r="D678" s="33"/>
      <c r="E678" s="33"/>
      <c r="F678" s="33"/>
      <c r="G678" s="40"/>
      <c r="H678" s="40"/>
      <c r="I678" s="40"/>
      <c r="J678" s="40"/>
      <c r="K678" s="40"/>
      <c r="L678" s="64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</row>
    <row r="679">
      <c r="A679" s="33"/>
      <c r="B679" s="33"/>
      <c r="C679" s="33"/>
      <c r="D679" s="33"/>
      <c r="E679" s="33"/>
      <c r="F679" s="33"/>
      <c r="G679" s="40"/>
      <c r="H679" s="40"/>
      <c r="I679" s="40"/>
      <c r="J679" s="40"/>
      <c r="K679" s="40"/>
      <c r="L679" s="64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</row>
    <row r="680">
      <c r="A680" s="33"/>
      <c r="B680" s="33"/>
      <c r="C680" s="33"/>
      <c r="D680" s="33"/>
      <c r="E680" s="33"/>
      <c r="F680" s="33"/>
      <c r="G680" s="40"/>
      <c r="H680" s="40"/>
      <c r="I680" s="40"/>
      <c r="J680" s="40"/>
      <c r="K680" s="40"/>
      <c r="L680" s="64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</row>
    <row r="681">
      <c r="A681" s="33"/>
      <c r="B681" s="33"/>
      <c r="C681" s="33"/>
      <c r="D681" s="33"/>
      <c r="E681" s="33"/>
      <c r="F681" s="33"/>
      <c r="G681" s="40"/>
      <c r="H681" s="40"/>
      <c r="I681" s="40"/>
      <c r="J681" s="40"/>
      <c r="K681" s="40"/>
      <c r="L681" s="64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</row>
    <row r="682">
      <c r="A682" s="33"/>
      <c r="B682" s="33"/>
      <c r="C682" s="33"/>
      <c r="D682" s="33"/>
      <c r="E682" s="33"/>
      <c r="F682" s="33"/>
      <c r="G682" s="40"/>
      <c r="H682" s="40"/>
      <c r="I682" s="40"/>
      <c r="J682" s="40"/>
      <c r="K682" s="40"/>
      <c r="L682" s="64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</row>
    <row r="683">
      <c r="A683" s="33"/>
      <c r="B683" s="33"/>
      <c r="C683" s="33"/>
      <c r="D683" s="33"/>
      <c r="E683" s="33"/>
      <c r="F683" s="33"/>
      <c r="G683" s="40"/>
      <c r="H683" s="40"/>
      <c r="I683" s="40"/>
      <c r="J683" s="40"/>
      <c r="K683" s="40"/>
      <c r="L683" s="64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</row>
    <row r="684">
      <c r="A684" s="33"/>
      <c r="B684" s="33"/>
      <c r="C684" s="33"/>
      <c r="D684" s="33"/>
      <c r="E684" s="33"/>
      <c r="F684" s="33"/>
      <c r="G684" s="40"/>
      <c r="H684" s="40"/>
      <c r="I684" s="40"/>
      <c r="J684" s="40"/>
      <c r="K684" s="40"/>
      <c r="L684" s="64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</row>
    <row r="685">
      <c r="A685" s="33"/>
      <c r="B685" s="33"/>
      <c r="C685" s="33"/>
      <c r="D685" s="33"/>
      <c r="E685" s="33"/>
      <c r="F685" s="33"/>
      <c r="G685" s="40"/>
      <c r="H685" s="40"/>
      <c r="I685" s="40"/>
      <c r="J685" s="40"/>
      <c r="K685" s="40"/>
      <c r="L685" s="64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</row>
    <row r="686">
      <c r="A686" s="33"/>
      <c r="B686" s="33"/>
      <c r="C686" s="33"/>
      <c r="D686" s="33"/>
      <c r="E686" s="33"/>
      <c r="F686" s="33"/>
      <c r="G686" s="40"/>
      <c r="H686" s="40"/>
      <c r="I686" s="40"/>
      <c r="J686" s="40"/>
      <c r="K686" s="40"/>
      <c r="L686" s="64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</row>
    <row r="687">
      <c r="A687" s="33"/>
      <c r="B687" s="33"/>
      <c r="C687" s="33"/>
      <c r="D687" s="33"/>
      <c r="E687" s="33"/>
      <c r="F687" s="33"/>
      <c r="G687" s="40"/>
      <c r="H687" s="40"/>
      <c r="I687" s="40"/>
      <c r="J687" s="40"/>
      <c r="K687" s="40"/>
      <c r="L687" s="64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</row>
    <row r="688">
      <c r="A688" s="33"/>
      <c r="B688" s="33"/>
      <c r="C688" s="33"/>
      <c r="D688" s="33"/>
      <c r="E688" s="33"/>
      <c r="F688" s="33"/>
      <c r="G688" s="40"/>
      <c r="H688" s="40"/>
      <c r="I688" s="40"/>
      <c r="J688" s="40"/>
      <c r="K688" s="40"/>
      <c r="L688" s="64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</row>
    <row r="689">
      <c r="A689" s="33"/>
      <c r="B689" s="33"/>
      <c r="C689" s="33"/>
      <c r="D689" s="33"/>
      <c r="E689" s="33"/>
      <c r="F689" s="33"/>
      <c r="G689" s="40"/>
      <c r="H689" s="40"/>
      <c r="I689" s="40"/>
      <c r="J689" s="40"/>
      <c r="K689" s="40"/>
      <c r="L689" s="64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</row>
    <row r="690">
      <c r="A690" s="33"/>
      <c r="B690" s="33"/>
      <c r="C690" s="33"/>
      <c r="D690" s="33"/>
      <c r="E690" s="33"/>
      <c r="F690" s="33"/>
      <c r="G690" s="40"/>
      <c r="H690" s="40"/>
      <c r="I690" s="40"/>
      <c r="J690" s="40"/>
      <c r="K690" s="40"/>
      <c r="L690" s="64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</row>
    <row r="691">
      <c r="A691" s="33"/>
      <c r="B691" s="33"/>
      <c r="C691" s="33"/>
      <c r="D691" s="33"/>
      <c r="E691" s="33"/>
      <c r="F691" s="33"/>
      <c r="G691" s="40"/>
      <c r="H691" s="40"/>
      <c r="I691" s="40"/>
      <c r="J691" s="40"/>
      <c r="K691" s="40"/>
      <c r="L691" s="64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</row>
    <row r="692">
      <c r="A692" s="33"/>
      <c r="B692" s="33"/>
      <c r="C692" s="33"/>
      <c r="D692" s="33"/>
      <c r="E692" s="33"/>
      <c r="F692" s="33"/>
      <c r="G692" s="40"/>
      <c r="H692" s="40"/>
      <c r="I692" s="40"/>
      <c r="J692" s="40"/>
      <c r="K692" s="40"/>
      <c r="L692" s="64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</row>
    <row r="693">
      <c r="A693" s="33"/>
      <c r="B693" s="33"/>
      <c r="C693" s="33"/>
      <c r="D693" s="33"/>
      <c r="E693" s="33"/>
      <c r="F693" s="33"/>
      <c r="G693" s="40"/>
      <c r="H693" s="40"/>
      <c r="I693" s="40"/>
      <c r="J693" s="40"/>
      <c r="K693" s="40"/>
      <c r="L693" s="64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</row>
    <row r="694">
      <c r="A694" s="33"/>
      <c r="B694" s="33"/>
      <c r="C694" s="33"/>
      <c r="D694" s="33"/>
      <c r="E694" s="33"/>
      <c r="F694" s="33"/>
      <c r="G694" s="40"/>
      <c r="H694" s="40"/>
      <c r="I694" s="40"/>
      <c r="J694" s="40"/>
      <c r="K694" s="40"/>
      <c r="L694" s="64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</row>
    <row r="695">
      <c r="A695" s="33"/>
      <c r="B695" s="33"/>
      <c r="C695" s="33"/>
      <c r="D695" s="33"/>
      <c r="E695" s="33"/>
      <c r="F695" s="33"/>
      <c r="G695" s="40"/>
      <c r="H695" s="40"/>
      <c r="I695" s="40"/>
      <c r="J695" s="40"/>
      <c r="K695" s="40"/>
      <c r="L695" s="64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</row>
    <row r="696">
      <c r="A696" s="33"/>
      <c r="B696" s="33"/>
      <c r="C696" s="33"/>
      <c r="D696" s="33"/>
      <c r="E696" s="33"/>
      <c r="F696" s="33"/>
      <c r="G696" s="40"/>
      <c r="H696" s="40"/>
      <c r="I696" s="40"/>
      <c r="J696" s="40"/>
      <c r="K696" s="40"/>
      <c r="L696" s="64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</row>
    <row r="697">
      <c r="A697" s="33"/>
      <c r="B697" s="33"/>
      <c r="C697" s="33"/>
      <c r="D697" s="33"/>
      <c r="E697" s="33"/>
      <c r="F697" s="33"/>
      <c r="G697" s="40"/>
      <c r="H697" s="40"/>
      <c r="I697" s="40"/>
      <c r="J697" s="40"/>
      <c r="K697" s="40"/>
      <c r="L697" s="64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</row>
    <row r="698">
      <c r="A698" s="33"/>
      <c r="B698" s="33"/>
      <c r="C698" s="33"/>
      <c r="D698" s="33"/>
      <c r="E698" s="33"/>
      <c r="F698" s="33"/>
      <c r="G698" s="40"/>
      <c r="H698" s="40"/>
      <c r="I698" s="40"/>
      <c r="J698" s="40"/>
      <c r="K698" s="40"/>
      <c r="L698" s="64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</row>
    <row r="699">
      <c r="A699" s="33"/>
      <c r="B699" s="33"/>
      <c r="C699" s="33"/>
      <c r="D699" s="33"/>
      <c r="E699" s="33"/>
      <c r="F699" s="33"/>
      <c r="G699" s="40"/>
      <c r="H699" s="40"/>
      <c r="I699" s="40"/>
      <c r="J699" s="40"/>
      <c r="K699" s="40"/>
      <c r="L699" s="64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</row>
    <row r="700">
      <c r="A700" s="33"/>
      <c r="B700" s="33"/>
      <c r="C700" s="33"/>
      <c r="D700" s="33"/>
      <c r="E700" s="33"/>
      <c r="F700" s="33"/>
      <c r="G700" s="40"/>
      <c r="H700" s="40"/>
      <c r="I700" s="40"/>
      <c r="J700" s="40"/>
      <c r="K700" s="40"/>
      <c r="L700" s="64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</row>
    <row r="701">
      <c r="A701" s="33"/>
      <c r="B701" s="33"/>
      <c r="C701" s="33"/>
      <c r="D701" s="33"/>
      <c r="E701" s="33"/>
      <c r="F701" s="33"/>
      <c r="G701" s="40"/>
      <c r="H701" s="40"/>
      <c r="I701" s="40"/>
      <c r="J701" s="40"/>
      <c r="K701" s="40"/>
      <c r="L701" s="64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</row>
    <row r="702">
      <c r="A702" s="33"/>
      <c r="B702" s="33"/>
      <c r="C702" s="33"/>
      <c r="D702" s="33"/>
      <c r="E702" s="33"/>
      <c r="F702" s="33"/>
      <c r="G702" s="40"/>
      <c r="H702" s="40"/>
      <c r="I702" s="40"/>
      <c r="J702" s="40"/>
      <c r="K702" s="40"/>
      <c r="L702" s="64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</row>
    <row r="703">
      <c r="A703" s="33"/>
      <c r="B703" s="33"/>
      <c r="C703" s="33"/>
      <c r="D703" s="33"/>
      <c r="E703" s="33"/>
      <c r="F703" s="33"/>
      <c r="G703" s="40"/>
      <c r="H703" s="40"/>
      <c r="I703" s="40"/>
      <c r="J703" s="40"/>
      <c r="K703" s="40"/>
      <c r="L703" s="64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</row>
    <row r="704">
      <c r="A704" s="33"/>
      <c r="B704" s="33"/>
      <c r="C704" s="33"/>
      <c r="D704" s="33"/>
      <c r="E704" s="33"/>
      <c r="F704" s="33"/>
      <c r="G704" s="40"/>
      <c r="H704" s="40"/>
      <c r="I704" s="40"/>
      <c r="J704" s="40"/>
      <c r="K704" s="40"/>
      <c r="L704" s="64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</row>
    <row r="705">
      <c r="A705" s="33"/>
      <c r="B705" s="33"/>
      <c r="C705" s="33"/>
      <c r="D705" s="33"/>
      <c r="E705" s="33"/>
      <c r="F705" s="33"/>
      <c r="G705" s="40"/>
      <c r="H705" s="40"/>
      <c r="I705" s="40"/>
      <c r="J705" s="40"/>
      <c r="K705" s="40"/>
      <c r="L705" s="64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</row>
    <row r="706">
      <c r="A706" s="33"/>
      <c r="B706" s="33"/>
      <c r="C706" s="33"/>
      <c r="D706" s="33"/>
      <c r="E706" s="33"/>
      <c r="F706" s="33"/>
      <c r="G706" s="40"/>
      <c r="H706" s="40"/>
      <c r="I706" s="40"/>
      <c r="J706" s="40"/>
      <c r="K706" s="40"/>
      <c r="L706" s="64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</row>
    <row r="707">
      <c r="A707" s="33"/>
      <c r="B707" s="33"/>
      <c r="C707" s="33"/>
      <c r="D707" s="33"/>
      <c r="E707" s="33"/>
      <c r="F707" s="33"/>
      <c r="G707" s="40"/>
      <c r="H707" s="40"/>
      <c r="I707" s="40"/>
      <c r="J707" s="40"/>
      <c r="K707" s="40"/>
      <c r="L707" s="64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</row>
    <row r="708">
      <c r="A708" s="33"/>
      <c r="B708" s="33"/>
      <c r="C708" s="33"/>
      <c r="D708" s="33"/>
      <c r="E708" s="33"/>
      <c r="F708" s="33"/>
      <c r="G708" s="40"/>
      <c r="H708" s="40"/>
      <c r="I708" s="40"/>
      <c r="J708" s="40"/>
      <c r="K708" s="40"/>
      <c r="L708" s="64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</row>
    <row r="709">
      <c r="A709" s="33"/>
      <c r="B709" s="33"/>
      <c r="C709" s="33"/>
      <c r="D709" s="33"/>
      <c r="E709" s="33"/>
      <c r="F709" s="33"/>
      <c r="G709" s="40"/>
      <c r="H709" s="40"/>
      <c r="I709" s="40"/>
      <c r="J709" s="40"/>
      <c r="K709" s="40"/>
      <c r="L709" s="64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</row>
    <row r="710">
      <c r="A710" s="33"/>
      <c r="B710" s="33"/>
      <c r="C710" s="33"/>
      <c r="D710" s="33"/>
      <c r="E710" s="33"/>
      <c r="F710" s="33"/>
      <c r="G710" s="40"/>
      <c r="H710" s="40"/>
      <c r="I710" s="40"/>
      <c r="J710" s="40"/>
      <c r="K710" s="40"/>
      <c r="L710" s="64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</row>
    <row r="711">
      <c r="A711" s="33"/>
      <c r="B711" s="33"/>
      <c r="C711" s="33"/>
      <c r="D711" s="33"/>
      <c r="E711" s="33"/>
      <c r="F711" s="33"/>
      <c r="G711" s="40"/>
      <c r="H711" s="40"/>
      <c r="I711" s="40"/>
      <c r="J711" s="40"/>
      <c r="K711" s="40"/>
      <c r="L711" s="64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</row>
    <row r="712">
      <c r="A712" s="33"/>
      <c r="B712" s="33"/>
      <c r="C712" s="33"/>
      <c r="D712" s="33"/>
      <c r="E712" s="33"/>
      <c r="F712" s="33"/>
      <c r="G712" s="40"/>
      <c r="H712" s="40"/>
      <c r="I712" s="40"/>
      <c r="J712" s="40"/>
      <c r="K712" s="40"/>
      <c r="L712" s="64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</row>
    <row r="713">
      <c r="A713" s="33"/>
      <c r="B713" s="33"/>
      <c r="C713" s="33"/>
      <c r="D713" s="33"/>
      <c r="E713" s="33"/>
      <c r="F713" s="33"/>
      <c r="G713" s="40"/>
      <c r="H713" s="40"/>
      <c r="I713" s="40"/>
      <c r="J713" s="40"/>
      <c r="K713" s="40"/>
      <c r="L713" s="64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</row>
    <row r="714">
      <c r="A714" s="33"/>
      <c r="B714" s="33"/>
      <c r="C714" s="33"/>
      <c r="D714" s="33"/>
      <c r="E714" s="33"/>
      <c r="F714" s="33"/>
      <c r="G714" s="40"/>
      <c r="H714" s="40"/>
      <c r="I714" s="40"/>
      <c r="J714" s="40"/>
      <c r="K714" s="40"/>
      <c r="L714" s="64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</row>
    <row r="715">
      <c r="A715" s="33"/>
      <c r="B715" s="33"/>
      <c r="C715" s="33"/>
      <c r="D715" s="33"/>
      <c r="E715" s="33"/>
      <c r="F715" s="33"/>
      <c r="G715" s="40"/>
      <c r="H715" s="40"/>
      <c r="I715" s="40"/>
      <c r="J715" s="40"/>
      <c r="K715" s="40"/>
      <c r="L715" s="64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</row>
    <row r="716">
      <c r="A716" s="33"/>
      <c r="B716" s="33"/>
      <c r="C716" s="33"/>
      <c r="D716" s="33"/>
      <c r="E716" s="33"/>
      <c r="F716" s="33"/>
      <c r="G716" s="40"/>
      <c r="H716" s="40"/>
      <c r="I716" s="40"/>
      <c r="J716" s="40"/>
      <c r="K716" s="40"/>
      <c r="L716" s="64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</row>
    <row r="717">
      <c r="A717" s="33"/>
      <c r="B717" s="33"/>
      <c r="C717" s="33"/>
      <c r="D717" s="33"/>
      <c r="E717" s="33"/>
      <c r="F717" s="33"/>
      <c r="G717" s="40"/>
      <c r="H717" s="40"/>
      <c r="I717" s="40"/>
      <c r="J717" s="40"/>
      <c r="K717" s="40"/>
      <c r="L717" s="64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</row>
    <row r="718">
      <c r="A718" s="33"/>
      <c r="B718" s="33"/>
      <c r="C718" s="33"/>
      <c r="D718" s="33"/>
      <c r="E718" s="33"/>
      <c r="F718" s="33"/>
      <c r="G718" s="40"/>
      <c r="H718" s="40"/>
      <c r="I718" s="40"/>
      <c r="J718" s="40"/>
      <c r="K718" s="40"/>
      <c r="L718" s="64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</row>
    <row r="719">
      <c r="A719" s="33"/>
      <c r="B719" s="33"/>
      <c r="C719" s="33"/>
      <c r="D719" s="33"/>
      <c r="E719" s="33"/>
      <c r="F719" s="33"/>
      <c r="G719" s="40"/>
      <c r="H719" s="40"/>
      <c r="I719" s="40"/>
      <c r="J719" s="40"/>
      <c r="K719" s="40"/>
      <c r="L719" s="64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</row>
    <row r="720">
      <c r="A720" s="33"/>
      <c r="B720" s="33"/>
      <c r="C720" s="33"/>
      <c r="D720" s="33"/>
      <c r="E720" s="33"/>
      <c r="F720" s="33"/>
      <c r="G720" s="40"/>
      <c r="H720" s="40"/>
      <c r="I720" s="40"/>
      <c r="J720" s="40"/>
      <c r="K720" s="40"/>
      <c r="L720" s="64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</row>
    <row r="721">
      <c r="A721" s="33"/>
      <c r="B721" s="33"/>
      <c r="C721" s="33"/>
      <c r="D721" s="33"/>
      <c r="E721" s="33"/>
      <c r="F721" s="33"/>
      <c r="G721" s="40"/>
      <c r="H721" s="40"/>
      <c r="I721" s="40"/>
      <c r="J721" s="40"/>
      <c r="K721" s="40"/>
      <c r="L721" s="64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</row>
    <row r="722">
      <c r="A722" s="33"/>
      <c r="B722" s="33"/>
      <c r="C722" s="33"/>
      <c r="D722" s="33"/>
      <c r="E722" s="33"/>
      <c r="F722" s="33"/>
      <c r="G722" s="40"/>
      <c r="H722" s="40"/>
      <c r="I722" s="40"/>
      <c r="J722" s="40"/>
      <c r="K722" s="40"/>
      <c r="L722" s="64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</row>
    <row r="723">
      <c r="A723" s="33"/>
      <c r="B723" s="33"/>
      <c r="C723" s="33"/>
      <c r="D723" s="33"/>
      <c r="E723" s="33"/>
      <c r="F723" s="33"/>
      <c r="G723" s="40"/>
      <c r="H723" s="40"/>
      <c r="I723" s="40"/>
      <c r="J723" s="40"/>
      <c r="K723" s="40"/>
      <c r="L723" s="64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</row>
    <row r="724">
      <c r="A724" s="33"/>
      <c r="B724" s="33"/>
      <c r="C724" s="33"/>
      <c r="D724" s="33"/>
      <c r="E724" s="33"/>
      <c r="F724" s="33"/>
      <c r="G724" s="40"/>
      <c r="H724" s="40"/>
      <c r="I724" s="40"/>
      <c r="J724" s="40"/>
      <c r="K724" s="40"/>
      <c r="L724" s="64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</row>
    <row r="725">
      <c r="A725" s="33"/>
      <c r="B725" s="33"/>
      <c r="C725" s="33"/>
      <c r="D725" s="33"/>
      <c r="E725" s="33"/>
      <c r="F725" s="33"/>
      <c r="G725" s="40"/>
      <c r="H725" s="40"/>
      <c r="I725" s="40"/>
      <c r="J725" s="40"/>
      <c r="K725" s="40"/>
      <c r="L725" s="64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</row>
    <row r="726">
      <c r="A726" s="33"/>
      <c r="B726" s="33"/>
      <c r="C726" s="33"/>
      <c r="D726" s="33"/>
      <c r="E726" s="33"/>
      <c r="F726" s="33"/>
      <c r="G726" s="40"/>
      <c r="H726" s="40"/>
      <c r="I726" s="40"/>
      <c r="J726" s="40"/>
      <c r="K726" s="40"/>
      <c r="L726" s="64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</row>
    <row r="727">
      <c r="A727" s="33"/>
      <c r="B727" s="33"/>
      <c r="C727" s="33"/>
      <c r="D727" s="33"/>
      <c r="E727" s="33"/>
      <c r="F727" s="33"/>
      <c r="G727" s="40"/>
      <c r="H727" s="40"/>
      <c r="I727" s="40"/>
      <c r="J727" s="40"/>
      <c r="K727" s="40"/>
      <c r="L727" s="64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</row>
    <row r="728">
      <c r="A728" s="33"/>
      <c r="B728" s="33"/>
      <c r="C728" s="33"/>
      <c r="D728" s="33"/>
      <c r="E728" s="33"/>
      <c r="F728" s="33"/>
      <c r="G728" s="40"/>
      <c r="H728" s="40"/>
      <c r="I728" s="40"/>
      <c r="J728" s="40"/>
      <c r="K728" s="40"/>
      <c r="L728" s="64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</row>
    <row r="729">
      <c r="A729" s="33"/>
      <c r="B729" s="33"/>
      <c r="C729" s="33"/>
      <c r="D729" s="33"/>
      <c r="E729" s="33"/>
      <c r="F729" s="33"/>
      <c r="G729" s="40"/>
      <c r="H729" s="40"/>
      <c r="I729" s="40"/>
      <c r="J729" s="40"/>
      <c r="K729" s="40"/>
      <c r="L729" s="64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</row>
    <row r="730">
      <c r="A730" s="33"/>
      <c r="B730" s="33"/>
      <c r="C730" s="33"/>
      <c r="D730" s="33"/>
      <c r="E730" s="33"/>
      <c r="F730" s="33"/>
      <c r="G730" s="40"/>
      <c r="H730" s="40"/>
      <c r="I730" s="40"/>
      <c r="J730" s="40"/>
      <c r="K730" s="40"/>
      <c r="L730" s="64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</row>
    <row r="731">
      <c r="A731" s="33"/>
      <c r="B731" s="33"/>
      <c r="C731" s="33"/>
      <c r="D731" s="33"/>
      <c r="E731" s="33"/>
      <c r="F731" s="33"/>
      <c r="G731" s="40"/>
      <c r="H731" s="40"/>
      <c r="I731" s="40"/>
      <c r="J731" s="40"/>
      <c r="K731" s="40"/>
      <c r="L731" s="64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</row>
    <row r="732">
      <c r="A732" s="33"/>
      <c r="B732" s="33"/>
      <c r="C732" s="33"/>
      <c r="D732" s="33"/>
      <c r="E732" s="33"/>
      <c r="F732" s="33"/>
      <c r="G732" s="40"/>
      <c r="H732" s="40"/>
      <c r="I732" s="40"/>
      <c r="J732" s="40"/>
      <c r="K732" s="40"/>
      <c r="L732" s="64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</row>
    <row r="733">
      <c r="A733" s="33"/>
      <c r="B733" s="33"/>
      <c r="C733" s="33"/>
      <c r="D733" s="33"/>
      <c r="E733" s="33"/>
      <c r="F733" s="33"/>
      <c r="G733" s="40"/>
      <c r="H733" s="40"/>
      <c r="I733" s="40"/>
      <c r="J733" s="40"/>
      <c r="K733" s="40"/>
      <c r="L733" s="64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</row>
    <row r="734">
      <c r="A734" s="33"/>
      <c r="B734" s="33"/>
      <c r="C734" s="33"/>
      <c r="D734" s="33"/>
      <c r="E734" s="33"/>
      <c r="F734" s="33"/>
      <c r="G734" s="40"/>
      <c r="H734" s="40"/>
      <c r="I734" s="40"/>
      <c r="J734" s="40"/>
      <c r="K734" s="40"/>
      <c r="L734" s="64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</row>
    <row r="735">
      <c r="A735" s="33"/>
      <c r="B735" s="33"/>
      <c r="C735" s="33"/>
      <c r="D735" s="33"/>
      <c r="E735" s="33"/>
      <c r="F735" s="33"/>
      <c r="G735" s="40"/>
      <c r="H735" s="40"/>
      <c r="I735" s="40"/>
      <c r="J735" s="40"/>
      <c r="K735" s="40"/>
      <c r="L735" s="64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</row>
    <row r="736">
      <c r="A736" s="33"/>
      <c r="B736" s="33"/>
      <c r="C736" s="33"/>
      <c r="D736" s="33"/>
      <c r="E736" s="33"/>
      <c r="F736" s="33"/>
      <c r="G736" s="40"/>
      <c r="H736" s="40"/>
      <c r="I736" s="40"/>
      <c r="J736" s="40"/>
      <c r="K736" s="40"/>
      <c r="L736" s="64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</row>
    <row r="737">
      <c r="A737" s="33"/>
      <c r="B737" s="33"/>
      <c r="C737" s="33"/>
      <c r="D737" s="33"/>
      <c r="E737" s="33"/>
      <c r="F737" s="33"/>
      <c r="G737" s="40"/>
      <c r="H737" s="40"/>
      <c r="I737" s="40"/>
      <c r="J737" s="40"/>
      <c r="K737" s="40"/>
      <c r="L737" s="64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</row>
    <row r="738">
      <c r="A738" s="33"/>
      <c r="B738" s="33"/>
      <c r="C738" s="33"/>
      <c r="D738" s="33"/>
      <c r="E738" s="33"/>
      <c r="F738" s="33"/>
      <c r="G738" s="40"/>
      <c r="H738" s="40"/>
      <c r="I738" s="40"/>
      <c r="J738" s="40"/>
      <c r="K738" s="40"/>
      <c r="L738" s="64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</row>
    <row r="739">
      <c r="A739" s="33"/>
      <c r="B739" s="33"/>
      <c r="C739" s="33"/>
      <c r="D739" s="33"/>
      <c r="E739" s="33"/>
      <c r="F739" s="33"/>
      <c r="G739" s="40"/>
      <c r="H739" s="40"/>
      <c r="I739" s="40"/>
      <c r="J739" s="40"/>
      <c r="K739" s="40"/>
      <c r="L739" s="64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</row>
    <row r="740">
      <c r="A740" s="33"/>
      <c r="B740" s="33"/>
      <c r="C740" s="33"/>
      <c r="D740" s="33"/>
      <c r="E740" s="33"/>
      <c r="F740" s="33"/>
      <c r="G740" s="40"/>
      <c r="H740" s="40"/>
      <c r="I740" s="40"/>
      <c r="J740" s="40"/>
      <c r="K740" s="40"/>
      <c r="L740" s="64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</row>
    <row r="741">
      <c r="A741" s="33"/>
      <c r="B741" s="33"/>
      <c r="C741" s="33"/>
      <c r="D741" s="33"/>
      <c r="E741" s="33"/>
      <c r="F741" s="33"/>
      <c r="G741" s="40"/>
      <c r="H741" s="40"/>
      <c r="I741" s="40"/>
      <c r="J741" s="40"/>
      <c r="K741" s="40"/>
      <c r="L741" s="64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</row>
    <row r="742">
      <c r="A742" s="33"/>
      <c r="B742" s="33"/>
      <c r="C742" s="33"/>
      <c r="D742" s="33"/>
      <c r="E742" s="33"/>
      <c r="F742" s="33"/>
      <c r="G742" s="40"/>
      <c r="H742" s="40"/>
      <c r="I742" s="40"/>
      <c r="J742" s="40"/>
      <c r="K742" s="40"/>
      <c r="L742" s="64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</row>
    <row r="743">
      <c r="A743" s="33"/>
      <c r="B743" s="33"/>
      <c r="C743" s="33"/>
      <c r="D743" s="33"/>
      <c r="E743" s="33"/>
      <c r="F743" s="33"/>
      <c r="G743" s="40"/>
      <c r="H743" s="40"/>
      <c r="I743" s="40"/>
      <c r="J743" s="40"/>
      <c r="K743" s="40"/>
      <c r="L743" s="64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</row>
    <row r="744">
      <c r="A744" s="33"/>
      <c r="B744" s="33"/>
      <c r="C744" s="33"/>
      <c r="D744" s="33"/>
      <c r="E744" s="33"/>
      <c r="F744" s="33"/>
      <c r="G744" s="40"/>
      <c r="H744" s="40"/>
      <c r="I744" s="40"/>
      <c r="J744" s="40"/>
      <c r="K744" s="40"/>
      <c r="L744" s="64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</row>
    <row r="745">
      <c r="A745" s="33"/>
      <c r="B745" s="33"/>
      <c r="C745" s="33"/>
      <c r="D745" s="33"/>
      <c r="E745" s="33"/>
      <c r="F745" s="33"/>
      <c r="G745" s="40"/>
      <c r="H745" s="40"/>
      <c r="I745" s="40"/>
      <c r="J745" s="40"/>
      <c r="K745" s="40"/>
      <c r="L745" s="64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</row>
    <row r="746">
      <c r="A746" s="33"/>
      <c r="B746" s="33"/>
      <c r="C746" s="33"/>
      <c r="D746" s="33"/>
      <c r="E746" s="33"/>
      <c r="F746" s="33"/>
      <c r="G746" s="40"/>
      <c r="H746" s="40"/>
      <c r="I746" s="40"/>
      <c r="J746" s="40"/>
      <c r="K746" s="40"/>
      <c r="L746" s="64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</row>
    <row r="747">
      <c r="A747" s="33"/>
      <c r="B747" s="33"/>
      <c r="C747" s="33"/>
      <c r="D747" s="33"/>
      <c r="E747" s="33"/>
      <c r="F747" s="33"/>
      <c r="G747" s="40"/>
      <c r="H747" s="40"/>
      <c r="I747" s="40"/>
      <c r="J747" s="40"/>
      <c r="K747" s="40"/>
      <c r="L747" s="64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</row>
    <row r="748">
      <c r="A748" s="33"/>
      <c r="B748" s="33"/>
      <c r="C748" s="33"/>
      <c r="D748" s="33"/>
      <c r="E748" s="33"/>
      <c r="F748" s="33"/>
      <c r="G748" s="40"/>
      <c r="H748" s="40"/>
      <c r="I748" s="40"/>
      <c r="J748" s="40"/>
      <c r="K748" s="40"/>
      <c r="L748" s="64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</row>
    <row r="749">
      <c r="A749" s="33"/>
      <c r="B749" s="33"/>
      <c r="C749" s="33"/>
      <c r="D749" s="33"/>
      <c r="E749" s="33"/>
      <c r="F749" s="33"/>
      <c r="G749" s="40"/>
      <c r="H749" s="40"/>
      <c r="I749" s="40"/>
      <c r="J749" s="40"/>
      <c r="K749" s="40"/>
      <c r="L749" s="64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</row>
    <row r="750">
      <c r="A750" s="33"/>
      <c r="B750" s="33"/>
      <c r="C750" s="33"/>
      <c r="D750" s="33"/>
      <c r="E750" s="33"/>
      <c r="F750" s="33"/>
      <c r="G750" s="40"/>
      <c r="H750" s="40"/>
      <c r="I750" s="40"/>
      <c r="J750" s="40"/>
      <c r="K750" s="40"/>
      <c r="L750" s="64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</row>
    <row r="751">
      <c r="A751" s="33"/>
      <c r="B751" s="33"/>
      <c r="C751" s="33"/>
      <c r="D751" s="33"/>
      <c r="E751" s="33"/>
      <c r="F751" s="33"/>
      <c r="G751" s="40"/>
      <c r="H751" s="40"/>
      <c r="I751" s="40"/>
      <c r="J751" s="40"/>
      <c r="K751" s="40"/>
      <c r="L751" s="64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</row>
    <row r="752">
      <c r="A752" s="33"/>
      <c r="B752" s="33"/>
      <c r="C752" s="33"/>
      <c r="D752" s="33"/>
      <c r="E752" s="33"/>
      <c r="F752" s="33"/>
      <c r="G752" s="40"/>
      <c r="H752" s="40"/>
      <c r="I752" s="40"/>
      <c r="J752" s="40"/>
      <c r="K752" s="40"/>
      <c r="L752" s="64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</row>
    <row r="753">
      <c r="A753" s="33"/>
      <c r="B753" s="33"/>
      <c r="C753" s="33"/>
      <c r="D753" s="33"/>
      <c r="E753" s="33"/>
      <c r="F753" s="33"/>
      <c r="G753" s="40"/>
      <c r="H753" s="40"/>
      <c r="I753" s="40"/>
      <c r="J753" s="40"/>
      <c r="K753" s="40"/>
      <c r="L753" s="64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</row>
    <row r="754">
      <c r="A754" s="33"/>
      <c r="B754" s="33"/>
      <c r="C754" s="33"/>
      <c r="D754" s="33"/>
      <c r="E754" s="33"/>
      <c r="F754" s="33"/>
      <c r="G754" s="40"/>
      <c r="H754" s="40"/>
      <c r="I754" s="40"/>
      <c r="J754" s="40"/>
      <c r="K754" s="40"/>
      <c r="L754" s="64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</row>
    <row r="755">
      <c r="A755" s="33"/>
      <c r="B755" s="33"/>
      <c r="C755" s="33"/>
      <c r="D755" s="33"/>
      <c r="E755" s="33"/>
      <c r="F755" s="33"/>
      <c r="G755" s="40"/>
      <c r="H755" s="40"/>
      <c r="I755" s="40"/>
      <c r="J755" s="40"/>
      <c r="K755" s="40"/>
      <c r="L755" s="64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</row>
    <row r="756">
      <c r="A756" s="33"/>
      <c r="B756" s="33"/>
      <c r="C756" s="33"/>
      <c r="D756" s="33"/>
      <c r="E756" s="33"/>
      <c r="F756" s="33"/>
      <c r="G756" s="40"/>
      <c r="H756" s="40"/>
      <c r="I756" s="40"/>
      <c r="J756" s="40"/>
      <c r="K756" s="40"/>
      <c r="L756" s="64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</row>
    <row r="757">
      <c r="A757" s="33"/>
      <c r="B757" s="33"/>
      <c r="C757" s="33"/>
      <c r="D757" s="33"/>
      <c r="E757" s="33"/>
      <c r="F757" s="33"/>
      <c r="G757" s="40"/>
      <c r="H757" s="40"/>
      <c r="I757" s="40"/>
      <c r="J757" s="40"/>
      <c r="K757" s="40"/>
      <c r="L757" s="64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</row>
    <row r="758">
      <c r="A758" s="33"/>
      <c r="B758" s="33"/>
      <c r="C758" s="33"/>
      <c r="D758" s="33"/>
      <c r="E758" s="33"/>
      <c r="F758" s="33"/>
      <c r="G758" s="40"/>
      <c r="H758" s="40"/>
      <c r="I758" s="40"/>
      <c r="J758" s="40"/>
      <c r="K758" s="40"/>
      <c r="L758" s="64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</row>
    <row r="759">
      <c r="A759" s="33"/>
      <c r="B759" s="33"/>
      <c r="C759" s="33"/>
      <c r="D759" s="33"/>
      <c r="E759" s="33"/>
      <c r="F759" s="33"/>
      <c r="G759" s="40"/>
      <c r="H759" s="40"/>
      <c r="I759" s="40"/>
      <c r="J759" s="40"/>
      <c r="K759" s="40"/>
      <c r="L759" s="64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</row>
    <row r="760">
      <c r="A760" s="33"/>
      <c r="B760" s="33"/>
      <c r="C760" s="33"/>
      <c r="D760" s="33"/>
      <c r="E760" s="33"/>
      <c r="F760" s="33"/>
      <c r="G760" s="40"/>
      <c r="H760" s="40"/>
      <c r="I760" s="40"/>
      <c r="J760" s="40"/>
      <c r="K760" s="40"/>
      <c r="L760" s="64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</row>
    <row r="761">
      <c r="A761" s="33"/>
      <c r="B761" s="33"/>
      <c r="C761" s="33"/>
      <c r="D761" s="33"/>
      <c r="E761" s="33"/>
      <c r="F761" s="33"/>
      <c r="G761" s="40"/>
      <c r="H761" s="40"/>
      <c r="I761" s="40"/>
      <c r="J761" s="40"/>
      <c r="K761" s="40"/>
      <c r="L761" s="64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</row>
    <row r="762">
      <c r="A762" s="33"/>
      <c r="B762" s="33"/>
      <c r="C762" s="33"/>
      <c r="D762" s="33"/>
      <c r="E762" s="33"/>
      <c r="F762" s="33"/>
      <c r="G762" s="40"/>
      <c r="H762" s="40"/>
      <c r="I762" s="40"/>
      <c r="J762" s="40"/>
      <c r="K762" s="40"/>
      <c r="L762" s="64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</row>
    <row r="763">
      <c r="A763" s="33"/>
      <c r="B763" s="33"/>
      <c r="C763" s="33"/>
      <c r="D763" s="33"/>
      <c r="E763" s="33"/>
      <c r="F763" s="33"/>
      <c r="G763" s="40"/>
      <c r="H763" s="40"/>
      <c r="I763" s="40"/>
      <c r="J763" s="40"/>
      <c r="K763" s="40"/>
      <c r="L763" s="64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</row>
    <row r="764">
      <c r="A764" s="33"/>
      <c r="B764" s="33"/>
      <c r="C764" s="33"/>
      <c r="D764" s="33"/>
      <c r="E764" s="33"/>
      <c r="F764" s="33"/>
      <c r="G764" s="40"/>
      <c r="H764" s="40"/>
      <c r="I764" s="40"/>
      <c r="J764" s="40"/>
      <c r="K764" s="40"/>
      <c r="L764" s="64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</row>
    <row r="765">
      <c r="A765" s="33"/>
      <c r="B765" s="33"/>
      <c r="C765" s="33"/>
      <c r="D765" s="33"/>
      <c r="E765" s="33"/>
      <c r="F765" s="33"/>
      <c r="G765" s="40"/>
      <c r="H765" s="40"/>
      <c r="I765" s="40"/>
      <c r="J765" s="40"/>
      <c r="K765" s="40"/>
      <c r="L765" s="64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</row>
    <row r="766">
      <c r="A766" s="33"/>
      <c r="B766" s="33"/>
      <c r="C766" s="33"/>
      <c r="D766" s="33"/>
      <c r="E766" s="33"/>
      <c r="F766" s="33"/>
      <c r="G766" s="40"/>
      <c r="H766" s="40"/>
      <c r="I766" s="40"/>
      <c r="J766" s="40"/>
      <c r="K766" s="40"/>
      <c r="L766" s="64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</row>
    <row r="767">
      <c r="A767" s="33"/>
      <c r="B767" s="33"/>
      <c r="C767" s="33"/>
      <c r="D767" s="33"/>
      <c r="E767" s="33"/>
      <c r="F767" s="33"/>
      <c r="G767" s="40"/>
      <c r="H767" s="40"/>
      <c r="I767" s="40"/>
      <c r="J767" s="40"/>
      <c r="K767" s="40"/>
      <c r="L767" s="64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</row>
    <row r="768">
      <c r="A768" s="33"/>
      <c r="B768" s="33"/>
      <c r="C768" s="33"/>
      <c r="D768" s="33"/>
      <c r="E768" s="33"/>
      <c r="F768" s="33"/>
      <c r="G768" s="40"/>
      <c r="H768" s="40"/>
      <c r="I768" s="40"/>
      <c r="J768" s="40"/>
      <c r="K768" s="40"/>
      <c r="L768" s="64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</row>
    <row r="769">
      <c r="A769" s="33"/>
      <c r="B769" s="33"/>
      <c r="C769" s="33"/>
      <c r="D769" s="33"/>
      <c r="E769" s="33"/>
      <c r="F769" s="33"/>
      <c r="G769" s="40"/>
      <c r="H769" s="40"/>
      <c r="I769" s="40"/>
      <c r="J769" s="40"/>
      <c r="K769" s="40"/>
      <c r="L769" s="64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</row>
    <row r="770">
      <c r="A770" s="33"/>
      <c r="B770" s="33"/>
      <c r="C770" s="33"/>
      <c r="D770" s="33"/>
      <c r="E770" s="33"/>
      <c r="F770" s="33"/>
      <c r="G770" s="40"/>
      <c r="H770" s="40"/>
      <c r="I770" s="40"/>
      <c r="J770" s="40"/>
      <c r="K770" s="40"/>
      <c r="L770" s="64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</row>
    <row r="771">
      <c r="A771" s="33"/>
      <c r="B771" s="33"/>
      <c r="C771" s="33"/>
      <c r="D771" s="33"/>
      <c r="E771" s="33"/>
      <c r="F771" s="33"/>
      <c r="G771" s="40"/>
      <c r="H771" s="40"/>
      <c r="I771" s="40"/>
      <c r="J771" s="40"/>
      <c r="K771" s="40"/>
      <c r="L771" s="64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</row>
    <row r="772">
      <c r="A772" s="33"/>
      <c r="B772" s="33"/>
      <c r="C772" s="33"/>
      <c r="D772" s="33"/>
      <c r="E772" s="33"/>
      <c r="F772" s="33"/>
      <c r="G772" s="40"/>
      <c r="H772" s="40"/>
      <c r="I772" s="40"/>
      <c r="J772" s="40"/>
      <c r="K772" s="40"/>
      <c r="L772" s="64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</row>
    <row r="773">
      <c r="A773" s="33"/>
      <c r="B773" s="33"/>
      <c r="C773" s="33"/>
      <c r="D773" s="33"/>
      <c r="E773" s="33"/>
      <c r="F773" s="33"/>
      <c r="G773" s="40"/>
      <c r="H773" s="40"/>
      <c r="I773" s="40"/>
      <c r="J773" s="40"/>
      <c r="K773" s="40"/>
      <c r="L773" s="64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</row>
    <row r="774">
      <c r="A774" s="33"/>
      <c r="B774" s="33"/>
      <c r="C774" s="33"/>
      <c r="D774" s="33"/>
      <c r="E774" s="33"/>
      <c r="F774" s="33"/>
      <c r="G774" s="40"/>
      <c r="H774" s="40"/>
      <c r="I774" s="40"/>
      <c r="J774" s="40"/>
      <c r="K774" s="40"/>
      <c r="L774" s="64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</row>
    <row r="775">
      <c r="A775" s="33"/>
      <c r="B775" s="33"/>
      <c r="C775" s="33"/>
      <c r="D775" s="33"/>
      <c r="E775" s="33"/>
      <c r="F775" s="33"/>
      <c r="G775" s="40"/>
      <c r="H775" s="40"/>
      <c r="I775" s="40"/>
      <c r="J775" s="40"/>
      <c r="K775" s="40"/>
      <c r="L775" s="64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</row>
    <row r="776">
      <c r="A776" s="33"/>
      <c r="B776" s="33"/>
      <c r="C776" s="33"/>
      <c r="D776" s="33"/>
      <c r="E776" s="33"/>
      <c r="F776" s="33"/>
      <c r="G776" s="40"/>
      <c r="H776" s="40"/>
      <c r="I776" s="40"/>
      <c r="J776" s="40"/>
      <c r="K776" s="40"/>
      <c r="L776" s="64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</row>
    <row r="777">
      <c r="A777" s="33"/>
      <c r="B777" s="33"/>
      <c r="C777" s="33"/>
      <c r="D777" s="33"/>
      <c r="E777" s="33"/>
      <c r="F777" s="33"/>
      <c r="G777" s="40"/>
      <c r="H777" s="40"/>
      <c r="I777" s="40"/>
      <c r="J777" s="40"/>
      <c r="K777" s="40"/>
      <c r="L777" s="64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</row>
    <row r="778">
      <c r="A778" s="33"/>
      <c r="B778" s="33"/>
      <c r="C778" s="33"/>
      <c r="D778" s="33"/>
      <c r="E778" s="33"/>
      <c r="F778" s="33"/>
      <c r="G778" s="40"/>
      <c r="H778" s="40"/>
      <c r="I778" s="40"/>
      <c r="J778" s="40"/>
      <c r="K778" s="40"/>
      <c r="L778" s="64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</row>
    <row r="779">
      <c r="A779" s="33"/>
      <c r="B779" s="33"/>
      <c r="C779" s="33"/>
      <c r="D779" s="33"/>
      <c r="E779" s="33"/>
      <c r="F779" s="33"/>
      <c r="G779" s="40"/>
      <c r="H779" s="40"/>
      <c r="I779" s="40"/>
      <c r="J779" s="40"/>
      <c r="K779" s="40"/>
      <c r="L779" s="64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</row>
    <row r="780">
      <c r="A780" s="33"/>
      <c r="B780" s="33"/>
      <c r="C780" s="33"/>
      <c r="D780" s="33"/>
      <c r="E780" s="33"/>
      <c r="F780" s="33"/>
      <c r="G780" s="40"/>
      <c r="H780" s="40"/>
      <c r="I780" s="40"/>
      <c r="J780" s="40"/>
      <c r="K780" s="40"/>
      <c r="L780" s="64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</row>
    <row r="781">
      <c r="A781" s="33"/>
      <c r="B781" s="33"/>
      <c r="C781" s="33"/>
      <c r="D781" s="33"/>
      <c r="E781" s="33"/>
      <c r="F781" s="33"/>
      <c r="G781" s="40"/>
      <c r="H781" s="40"/>
      <c r="I781" s="40"/>
      <c r="J781" s="40"/>
      <c r="K781" s="40"/>
      <c r="L781" s="64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</row>
    <row r="782">
      <c r="A782" s="33"/>
      <c r="B782" s="33"/>
      <c r="C782" s="33"/>
      <c r="D782" s="33"/>
      <c r="E782" s="33"/>
      <c r="F782" s="33"/>
      <c r="G782" s="40"/>
      <c r="H782" s="40"/>
      <c r="I782" s="40"/>
      <c r="J782" s="40"/>
      <c r="K782" s="40"/>
      <c r="L782" s="64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</row>
    <row r="783">
      <c r="A783" s="33"/>
      <c r="B783" s="33"/>
      <c r="C783" s="33"/>
      <c r="D783" s="33"/>
      <c r="E783" s="33"/>
      <c r="F783" s="33"/>
      <c r="G783" s="40"/>
      <c r="H783" s="40"/>
      <c r="I783" s="40"/>
      <c r="J783" s="40"/>
      <c r="K783" s="40"/>
      <c r="L783" s="64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</row>
    <row r="784">
      <c r="A784" s="33"/>
      <c r="B784" s="33"/>
      <c r="C784" s="33"/>
      <c r="D784" s="33"/>
      <c r="E784" s="33"/>
      <c r="F784" s="33"/>
      <c r="G784" s="40"/>
      <c r="H784" s="40"/>
      <c r="I784" s="40"/>
      <c r="J784" s="40"/>
      <c r="K784" s="40"/>
      <c r="L784" s="64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</row>
    <row r="785">
      <c r="A785" s="33"/>
      <c r="B785" s="33"/>
      <c r="C785" s="33"/>
      <c r="D785" s="33"/>
      <c r="E785" s="33"/>
      <c r="F785" s="33"/>
      <c r="G785" s="40"/>
      <c r="H785" s="40"/>
      <c r="I785" s="40"/>
      <c r="J785" s="40"/>
      <c r="K785" s="40"/>
      <c r="L785" s="64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</row>
    <row r="786">
      <c r="A786" s="33"/>
      <c r="B786" s="33"/>
      <c r="C786" s="33"/>
      <c r="D786" s="33"/>
      <c r="E786" s="33"/>
      <c r="F786" s="33"/>
      <c r="G786" s="40"/>
      <c r="H786" s="40"/>
      <c r="I786" s="40"/>
      <c r="J786" s="40"/>
      <c r="K786" s="40"/>
      <c r="L786" s="64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</row>
    <row r="787">
      <c r="A787" s="33"/>
      <c r="B787" s="33"/>
      <c r="C787" s="33"/>
      <c r="D787" s="33"/>
      <c r="E787" s="33"/>
      <c r="F787" s="33"/>
      <c r="G787" s="40"/>
      <c r="H787" s="40"/>
      <c r="I787" s="40"/>
      <c r="J787" s="40"/>
      <c r="K787" s="40"/>
      <c r="L787" s="64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</row>
    <row r="788">
      <c r="A788" s="33"/>
      <c r="B788" s="33"/>
      <c r="C788" s="33"/>
      <c r="D788" s="33"/>
      <c r="E788" s="33"/>
      <c r="F788" s="33"/>
      <c r="G788" s="40"/>
      <c r="H788" s="40"/>
      <c r="I788" s="40"/>
      <c r="J788" s="40"/>
      <c r="K788" s="40"/>
      <c r="L788" s="64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</row>
    <row r="789">
      <c r="A789" s="33"/>
      <c r="B789" s="33"/>
      <c r="C789" s="33"/>
      <c r="D789" s="33"/>
      <c r="E789" s="33"/>
      <c r="F789" s="33"/>
      <c r="G789" s="40"/>
      <c r="H789" s="40"/>
      <c r="I789" s="40"/>
      <c r="J789" s="40"/>
      <c r="K789" s="40"/>
      <c r="L789" s="64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</row>
    <row r="790">
      <c r="A790" s="33"/>
      <c r="B790" s="33"/>
      <c r="C790" s="33"/>
      <c r="D790" s="33"/>
      <c r="E790" s="33"/>
      <c r="F790" s="33"/>
      <c r="G790" s="40"/>
      <c r="H790" s="40"/>
      <c r="I790" s="40"/>
      <c r="J790" s="40"/>
      <c r="K790" s="40"/>
      <c r="L790" s="64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</row>
    <row r="791">
      <c r="A791" s="33"/>
      <c r="B791" s="33"/>
      <c r="C791" s="33"/>
      <c r="D791" s="33"/>
      <c r="E791" s="33"/>
      <c r="F791" s="33"/>
      <c r="G791" s="40"/>
      <c r="H791" s="40"/>
      <c r="I791" s="40"/>
      <c r="J791" s="40"/>
      <c r="K791" s="40"/>
      <c r="L791" s="64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</row>
    <row r="792">
      <c r="A792" s="33"/>
      <c r="B792" s="33"/>
      <c r="C792" s="33"/>
      <c r="D792" s="33"/>
      <c r="E792" s="33"/>
      <c r="F792" s="33"/>
      <c r="G792" s="40"/>
      <c r="H792" s="40"/>
      <c r="I792" s="40"/>
      <c r="J792" s="40"/>
      <c r="K792" s="40"/>
      <c r="L792" s="64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</row>
    <row r="793">
      <c r="A793" s="33"/>
      <c r="B793" s="33"/>
      <c r="C793" s="33"/>
      <c r="D793" s="33"/>
      <c r="E793" s="33"/>
      <c r="F793" s="33"/>
      <c r="G793" s="40"/>
      <c r="H793" s="40"/>
      <c r="I793" s="40"/>
      <c r="J793" s="40"/>
      <c r="K793" s="40"/>
      <c r="L793" s="64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</row>
    <row r="794">
      <c r="A794" s="33"/>
      <c r="B794" s="33"/>
      <c r="C794" s="33"/>
      <c r="D794" s="33"/>
      <c r="E794" s="33"/>
      <c r="F794" s="33"/>
      <c r="G794" s="40"/>
      <c r="H794" s="40"/>
      <c r="I794" s="40"/>
      <c r="J794" s="40"/>
      <c r="K794" s="40"/>
      <c r="L794" s="64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</row>
    <row r="795">
      <c r="A795" s="33"/>
      <c r="B795" s="33"/>
      <c r="C795" s="33"/>
      <c r="D795" s="33"/>
      <c r="E795" s="33"/>
      <c r="F795" s="33"/>
      <c r="G795" s="40"/>
      <c r="H795" s="40"/>
      <c r="I795" s="40"/>
      <c r="J795" s="40"/>
      <c r="K795" s="40"/>
      <c r="L795" s="64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</row>
    <row r="796">
      <c r="A796" s="33"/>
      <c r="B796" s="33"/>
      <c r="C796" s="33"/>
      <c r="D796" s="33"/>
      <c r="E796" s="33"/>
      <c r="F796" s="33"/>
      <c r="G796" s="40"/>
      <c r="H796" s="40"/>
      <c r="I796" s="40"/>
      <c r="J796" s="40"/>
      <c r="K796" s="40"/>
      <c r="L796" s="64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</row>
    <row r="797">
      <c r="A797" s="33"/>
      <c r="B797" s="33"/>
      <c r="C797" s="33"/>
      <c r="D797" s="33"/>
      <c r="E797" s="33"/>
      <c r="F797" s="33"/>
      <c r="G797" s="40"/>
      <c r="H797" s="40"/>
      <c r="I797" s="40"/>
      <c r="J797" s="40"/>
      <c r="K797" s="40"/>
      <c r="L797" s="64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</row>
    <row r="798">
      <c r="A798" s="33"/>
      <c r="B798" s="33"/>
      <c r="C798" s="33"/>
      <c r="D798" s="33"/>
      <c r="E798" s="33"/>
      <c r="F798" s="33"/>
      <c r="G798" s="40"/>
      <c r="H798" s="40"/>
      <c r="I798" s="40"/>
      <c r="J798" s="40"/>
      <c r="K798" s="40"/>
      <c r="L798" s="64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</row>
    <row r="799">
      <c r="A799" s="33"/>
      <c r="B799" s="33"/>
      <c r="C799" s="33"/>
      <c r="D799" s="33"/>
      <c r="E799" s="33"/>
      <c r="F799" s="33"/>
      <c r="G799" s="40"/>
      <c r="H799" s="40"/>
      <c r="I799" s="40"/>
      <c r="J799" s="40"/>
      <c r="K799" s="40"/>
      <c r="L799" s="64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</row>
    <row r="800">
      <c r="A800" s="33"/>
      <c r="B800" s="33"/>
      <c r="C800" s="33"/>
      <c r="D800" s="33"/>
      <c r="E800" s="33"/>
      <c r="F800" s="33"/>
      <c r="G800" s="40"/>
      <c r="H800" s="40"/>
      <c r="I800" s="40"/>
      <c r="J800" s="40"/>
      <c r="K800" s="40"/>
      <c r="L800" s="64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</row>
    <row r="801">
      <c r="A801" s="33"/>
      <c r="B801" s="33"/>
      <c r="C801" s="33"/>
      <c r="D801" s="33"/>
      <c r="E801" s="33"/>
      <c r="F801" s="33"/>
      <c r="G801" s="40"/>
      <c r="H801" s="40"/>
      <c r="I801" s="40"/>
      <c r="J801" s="40"/>
      <c r="K801" s="40"/>
      <c r="L801" s="64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</row>
    <row r="802">
      <c r="A802" s="33"/>
      <c r="B802" s="33"/>
      <c r="C802" s="33"/>
      <c r="D802" s="33"/>
      <c r="E802" s="33"/>
      <c r="F802" s="33"/>
      <c r="G802" s="40"/>
      <c r="H802" s="40"/>
      <c r="I802" s="40"/>
      <c r="J802" s="40"/>
      <c r="K802" s="40"/>
      <c r="L802" s="64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</row>
    <row r="803">
      <c r="A803" s="33"/>
      <c r="B803" s="33"/>
      <c r="C803" s="33"/>
      <c r="D803" s="33"/>
      <c r="E803" s="33"/>
      <c r="F803" s="33"/>
      <c r="G803" s="40"/>
      <c r="H803" s="40"/>
      <c r="I803" s="40"/>
      <c r="J803" s="40"/>
      <c r="K803" s="40"/>
      <c r="L803" s="64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</row>
    <row r="804">
      <c r="A804" s="33"/>
      <c r="B804" s="33"/>
      <c r="C804" s="33"/>
      <c r="D804" s="33"/>
      <c r="E804" s="33"/>
      <c r="F804" s="33"/>
      <c r="G804" s="40"/>
      <c r="H804" s="40"/>
      <c r="I804" s="40"/>
      <c r="J804" s="40"/>
      <c r="K804" s="40"/>
      <c r="L804" s="64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</row>
    <row r="805">
      <c r="A805" s="33"/>
      <c r="B805" s="33"/>
      <c r="C805" s="33"/>
      <c r="D805" s="33"/>
      <c r="E805" s="33"/>
      <c r="F805" s="33"/>
      <c r="G805" s="40"/>
      <c r="H805" s="40"/>
      <c r="I805" s="40"/>
      <c r="J805" s="40"/>
      <c r="K805" s="40"/>
      <c r="L805" s="64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</row>
    <row r="806">
      <c r="A806" s="33"/>
      <c r="B806" s="33"/>
      <c r="C806" s="33"/>
      <c r="D806" s="33"/>
      <c r="E806" s="33"/>
      <c r="F806" s="33"/>
      <c r="G806" s="40"/>
      <c r="H806" s="40"/>
      <c r="I806" s="40"/>
      <c r="J806" s="40"/>
      <c r="K806" s="40"/>
      <c r="L806" s="64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</row>
    <row r="807">
      <c r="A807" s="33"/>
      <c r="B807" s="33"/>
      <c r="C807" s="33"/>
      <c r="D807" s="33"/>
      <c r="E807" s="33"/>
      <c r="F807" s="33"/>
      <c r="G807" s="40"/>
      <c r="H807" s="40"/>
      <c r="I807" s="40"/>
      <c r="J807" s="40"/>
      <c r="K807" s="40"/>
      <c r="L807" s="64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</row>
    <row r="808">
      <c r="A808" s="33"/>
      <c r="B808" s="33"/>
      <c r="C808" s="33"/>
      <c r="D808" s="33"/>
      <c r="E808" s="33"/>
      <c r="F808" s="33"/>
      <c r="G808" s="40"/>
      <c r="H808" s="40"/>
      <c r="I808" s="40"/>
      <c r="J808" s="40"/>
      <c r="K808" s="40"/>
      <c r="L808" s="64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</row>
    <row r="809">
      <c r="A809" s="33"/>
      <c r="B809" s="33"/>
      <c r="C809" s="33"/>
      <c r="D809" s="33"/>
      <c r="E809" s="33"/>
      <c r="F809" s="33"/>
      <c r="G809" s="40"/>
      <c r="H809" s="40"/>
      <c r="I809" s="40"/>
      <c r="J809" s="40"/>
      <c r="K809" s="40"/>
      <c r="L809" s="64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</row>
    <row r="810">
      <c r="A810" s="33"/>
      <c r="B810" s="33"/>
      <c r="C810" s="33"/>
      <c r="D810" s="33"/>
      <c r="E810" s="33"/>
      <c r="F810" s="33"/>
      <c r="G810" s="40"/>
      <c r="H810" s="40"/>
      <c r="I810" s="40"/>
      <c r="J810" s="40"/>
      <c r="K810" s="40"/>
      <c r="L810" s="64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</row>
    <row r="811">
      <c r="A811" s="33"/>
      <c r="B811" s="33"/>
      <c r="C811" s="33"/>
      <c r="D811" s="33"/>
      <c r="E811" s="33"/>
      <c r="F811" s="33"/>
      <c r="G811" s="40"/>
      <c r="H811" s="40"/>
      <c r="I811" s="40"/>
      <c r="J811" s="40"/>
      <c r="K811" s="40"/>
      <c r="L811" s="64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</row>
    <row r="812">
      <c r="A812" s="33"/>
      <c r="B812" s="33"/>
      <c r="C812" s="33"/>
      <c r="D812" s="33"/>
      <c r="E812" s="33"/>
      <c r="F812" s="33"/>
      <c r="G812" s="40"/>
      <c r="H812" s="40"/>
      <c r="I812" s="40"/>
      <c r="J812" s="40"/>
      <c r="K812" s="40"/>
      <c r="L812" s="64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</row>
    <row r="813">
      <c r="A813" s="33"/>
      <c r="B813" s="33"/>
      <c r="C813" s="33"/>
      <c r="D813" s="33"/>
      <c r="E813" s="33"/>
      <c r="F813" s="33"/>
      <c r="G813" s="40"/>
      <c r="H813" s="40"/>
      <c r="I813" s="40"/>
      <c r="J813" s="40"/>
      <c r="K813" s="40"/>
      <c r="L813" s="64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</row>
    <row r="814">
      <c r="A814" s="33"/>
      <c r="B814" s="33"/>
      <c r="C814" s="33"/>
      <c r="D814" s="33"/>
      <c r="E814" s="33"/>
      <c r="F814" s="33"/>
      <c r="G814" s="40"/>
      <c r="H814" s="40"/>
      <c r="I814" s="40"/>
      <c r="J814" s="40"/>
      <c r="K814" s="40"/>
      <c r="L814" s="64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</row>
    <row r="815">
      <c r="A815" s="33"/>
      <c r="B815" s="33"/>
      <c r="C815" s="33"/>
      <c r="D815" s="33"/>
      <c r="E815" s="33"/>
      <c r="F815" s="33"/>
      <c r="G815" s="40"/>
      <c r="H815" s="40"/>
      <c r="I815" s="40"/>
      <c r="J815" s="40"/>
      <c r="K815" s="40"/>
      <c r="L815" s="64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</row>
    <row r="816">
      <c r="A816" s="33"/>
      <c r="B816" s="33"/>
      <c r="C816" s="33"/>
      <c r="D816" s="33"/>
      <c r="E816" s="33"/>
      <c r="F816" s="33"/>
      <c r="G816" s="40"/>
      <c r="H816" s="40"/>
      <c r="I816" s="40"/>
      <c r="J816" s="40"/>
      <c r="K816" s="40"/>
      <c r="L816" s="64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</row>
    <row r="817">
      <c r="A817" s="33"/>
      <c r="B817" s="33"/>
      <c r="C817" s="33"/>
      <c r="D817" s="33"/>
      <c r="E817" s="33"/>
      <c r="F817" s="33"/>
      <c r="G817" s="40"/>
      <c r="H817" s="40"/>
      <c r="I817" s="40"/>
      <c r="J817" s="40"/>
      <c r="K817" s="40"/>
      <c r="L817" s="64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</row>
    <row r="818">
      <c r="A818" s="33"/>
      <c r="B818" s="33"/>
      <c r="C818" s="33"/>
      <c r="D818" s="33"/>
      <c r="E818" s="33"/>
      <c r="F818" s="33"/>
      <c r="G818" s="40"/>
      <c r="H818" s="40"/>
      <c r="I818" s="40"/>
      <c r="J818" s="40"/>
      <c r="K818" s="40"/>
      <c r="L818" s="64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</row>
    <row r="819">
      <c r="A819" s="33"/>
      <c r="B819" s="33"/>
      <c r="C819" s="33"/>
      <c r="D819" s="33"/>
      <c r="E819" s="33"/>
      <c r="F819" s="33"/>
      <c r="G819" s="40"/>
      <c r="H819" s="40"/>
      <c r="I819" s="40"/>
      <c r="J819" s="40"/>
      <c r="K819" s="40"/>
      <c r="L819" s="64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</row>
    <row r="820">
      <c r="A820" s="33"/>
      <c r="B820" s="33"/>
      <c r="C820" s="33"/>
      <c r="D820" s="33"/>
      <c r="E820" s="33"/>
      <c r="F820" s="33"/>
      <c r="G820" s="40"/>
      <c r="H820" s="40"/>
      <c r="I820" s="40"/>
      <c r="J820" s="40"/>
      <c r="K820" s="40"/>
      <c r="L820" s="64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</row>
    <row r="821">
      <c r="A821" s="33"/>
      <c r="B821" s="33"/>
      <c r="C821" s="33"/>
      <c r="D821" s="33"/>
      <c r="E821" s="33"/>
      <c r="F821" s="33"/>
      <c r="G821" s="40"/>
      <c r="H821" s="40"/>
      <c r="I821" s="40"/>
      <c r="J821" s="40"/>
      <c r="K821" s="40"/>
      <c r="L821" s="64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</row>
    <row r="822">
      <c r="A822" s="33"/>
      <c r="B822" s="33"/>
      <c r="C822" s="33"/>
      <c r="D822" s="33"/>
      <c r="E822" s="33"/>
      <c r="F822" s="33"/>
      <c r="G822" s="40"/>
      <c r="H822" s="40"/>
      <c r="I822" s="40"/>
      <c r="J822" s="40"/>
      <c r="K822" s="40"/>
      <c r="L822" s="64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</row>
    <row r="823">
      <c r="A823" s="33"/>
      <c r="B823" s="33"/>
      <c r="C823" s="33"/>
      <c r="D823" s="33"/>
      <c r="E823" s="33"/>
      <c r="F823" s="33"/>
      <c r="G823" s="40"/>
      <c r="H823" s="40"/>
      <c r="I823" s="40"/>
      <c r="J823" s="40"/>
      <c r="K823" s="40"/>
      <c r="L823" s="64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</row>
    <row r="824">
      <c r="A824" s="33"/>
      <c r="B824" s="33"/>
      <c r="C824" s="33"/>
      <c r="D824" s="33"/>
      <c r="E824" s="33"/>
      <c r="F824" s="33"/>
      <c r="G824" s="40"/>
      <c r="H824" s="40"/>
      <c r="I824" s="40"/>
      <c r="J824" s="40"/>
      <c r="K824" s="40"/>
      <c r="L824" s="64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</row>
    <row r="825">
      <c r="A825" s="33"/>
      <c r="B825" s="33"/>
      <c r="C825" s="33"/>
      <c r="D825" s="33"/>
      <c r="E825" s="33"/>
      <c r="F825" s="33"/>
      <c r="G825" s="40"/>
      <c r="H825" s="40"/>
      <c r="I825" s="40"/>
      <c r="J825" s="40"/>
      <c r="K825" s="40"/>
      <c r="L825" s="64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</row>
    <row r="826">
      <c r="A826" s="33"/>
      <c r="B826" s="33"/>
      <c r="C826" s="33"/>
      <c r="D826" s="33"/>
      <c r="E826" s="33"/>
      <c r="F826" s="33"/>
      <c r="G826" s="40"/>
      <c r="H826" s="40"/>
      <c r="I826" s="40"/>
      <c r="J826" s="40"/>
      <c r="K826" s="40"/>
      <c r="L826" s="64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</row>
    <row r="827">
      <c r="A827" s="33"/>
      <c r="B827" s="33"/>
      <c r="C827" s="33"/>
      <c r="D827" s="33"/>
      <c r="E827" s="33"/>
      <c r="F827" s="33"/>
      <c r="G827" s="40"/>
      <c r="H827" s="40"/>
      <c r="I827" s="40"/>
      <c r="J827" s="40"/>
      <c r="K827" s="40"/>
      <c r="L827" s="64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</row>
    <row r="828">
      <c r="A828" s="33"/>
      <c r="B828" s="33"/>
      <c r="C828" s="33"/>
      <c r="D828" s="33"/>
      <c r="E828" s="33"/>
      <c r="F828" s="33"/>
      <c r="G828" s="40"/>
      <c r="H828" s="40"/>
      <c r="I828" s="40"/>
      <c r="J828" s="40"/>
      <c r="K828" s="40"/>
      <c r="L828" s="64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</row>
    <row r="829">
      <c r="A829" s="33"/>
      <c r="B829" s="33"/>
      <c r="C829" s="33"/>
      <c r="D829" s="33"/>
      <c r="E829" s="33"/>
      <c r="F829" s="33"/>
      <c r="G829" s="40"/>
      <c r="H829" s="40"/>
      <c r="I829" s="40"/>
      <c r="J829" s="40"/>
      <c r="K829" s="40"/>
      <c r="L829" s="64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</row>
    <row r="830">
      <c r="A830" s="33"/>
      <c r="B830" s="33"/>
      <c r="C830" s="33"/>
      <c r="D830" s="33"/>
      <c r="E830" s="33"/>
      <c r="F830" s="33"/>
      <c r="G830" s="40"/>
      <c r="H830" s="40"/>
      <c r="I830" s="40"/>
      <c r="J830" s="40"/>
      <c r="K830" s="40"/>
      <c r="L830" s="64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</row>
    <row r="831">
      <c r="A831" s="33"/>
      <c r="B831" s="33"/>
      <c r="C831" s="33"/>
      <c r="D831" s="33"/>
      <c r="E831" s="33"/>
      <c r="F831" s="33"/>
      <c r="G831" s="40"/>
      <c r="H831" s="40"/>
      <c r="I831" s="40"/>
      <c r="J831" s="40"/>
      <c r="K831" s="40"/>
      <c r="L831" s="64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</row>
    <row r="832">
      <c r="A832" s="33"/>
      <c r="B832" s="33"/>
      <c r="C832" s="33"/>
      <c r="D832" s="33"/>
      <c r="E832" s="33"/>
      <c r="F832" s="33"/>
      <c r="G832" s="40"/>
      <c r="H832" s="40"/>
      <c r="I832" s="40"/>
      <c r="J832" s="40"/>
      <c r="K832" s="40"/>
      <c r="L832" s="64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</row>
    <row r="833">
      <c r="A833" s="33"/>
      <c r="B833" s="33"/>
      <c r="C833" s="33"/>
      <c r="D833" s="33"/>
      <c r="E833" s="33"/>
      <c r="F833" s="33"/>
      <c r="G833" s="40"/>
      <c r="H833" s="40"/>
      <c r="I833" s="40"/>
      <c r="J833" s="40"/>
      <c r="K833" s="40"/>
      <c r="L833" s="64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</row>
    <row r="834">
      <c r="A834" s="33"/>
      <c r="B834" s="33"/>
      <c r="C834" s="33"/>
      <c r="D834" s="33"/>
      <c r="E834" s="33"/>
      <c r="F834" s="33"/>
      <c r="G834" s="40"/>
      <c r="H834" s="40"/>
      <c r="I834" s="40"/>
      <c r="J834" s="40"/>
      <c r="K834" s="40"/>
      <c r="L834" s="64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</row>
    <row r="835">
      <c r="A835" s="33"/>
      <c r="B835" s="33"/>
      <c r="C835" s="33"/>
      <c r="D835" s="33"/>
      <c r="E835" s="33"/>
      <c r="F835" s="33"/>
      <c r="G835" s="40"/>
      <c r="H835" s="40"/>
      <c r="I835" s="40"/>
      <c r="J835" s="40"/>
      <c r="K835" s="40"/>
      <c r="L835" s="64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</row>
    <row r="836">
      <c r="A836" s="33"/>
      <c r="B836" s="33"/>
      <c r="C836" s="33"/>
      <c r="D836" s="33"/>
      <c r="E836" s="33"/>
      <c r="F836" s="33"/>
      <c r="G836" s="40"/>
      <c r="H836" s="40"/>
      <c r="I836" s="40"/>
      <c r="J836" s="40"/>
      <c r="K836" s="40"/>
      <c r="L836" s="64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</row>
    <row r="837">
      <c r="A837" s="33"/>
      <c r="B837" s="33"/>
      <c r="C837" s="33"/>
      <c r="D837" s="33"/>
      <c r="E837" s="33"/>
      <c r="F837" s="33"/>
      <c r="G837" s="40"/>
      <c r="H837" s="40"/>
      <c r="I837" s="40"/>
      <c r="J837" s="40"/>
      <c r="K837" s="40"/>
      <c r="L837" s="64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</row>
    <row r="838">
      <c r="A838" s="33"/>
      <c r="B838" s="33"/>
      <c r="C838" s="33"/>
      <c r="D838" s="33"/>
      <c r="E838" s="33"/>
      <c r="F838" s="33"/>
      <c r="G838" s="40"/>
      <c r="H838" s="40"/>
      <c r="I838" s="40"/>
      <c r="J838" s="40"/>
      <c r="K838" s="40"/>
      <c r="L838" s="64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</row>
    <row r="839">
      <c r="A839" s="33"/>
      <c r="B839" s="33"/>
      <c r="C839" s="33"/>
      <c r="D839" s="33"/>
      <c r="E839" s="33"/>
      <c r="F839" s="33"/>
      <c r="G839" s="40"/>
      <c r="H839" s="40"/>
      <c r="I839" s="40"/>
      <c r="J839" s="40"/>
      <c r="K839" s="40"/>
      <c r="L839" s="64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</row>
    <row r="840">
      <c r="A840" s="33"/>
      <c r="B840" s="33"/>
      <c r="C840" s="33"/>
      <c r="D840" s="33"/>
      <c r="E840" s="33"/>
      <c r="F840" s="33"/>
      <c r="G840" s="40"/>
      <c r="H840" s="40"/>
      <c r="I840" s="40"/>
      <c r="J840" s="40"/>
      <c r="K840" s="40"/>
      <c r="L840" s="64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</row>
    <row r="841">
      <c r="A841" s="33"/>
      <c r="B841" s="33"/>
      <c r="C841" s="33"/>
      <c r="D841" s="33"/>
      <c r="E841" s="33"/>
      <c r="F841" s="33"/>
      <c r="G841" s="40"/>
      <c r="H841" s="40"/>
      <c r="I841" s="40"/>
      <c r="J841" s="40"/>
      <c r="K841" s="40"/>
      <c r="L841" s="64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</row>
    <row r="842">
      <c r="A842" s="33"/>
      <c r="B842" s="33"/>
      <c r="C842" s="33"/>
      <c r="D842" s="33"/>
      <c r="E842" s="33"/>
      <c r="F842" s="33"/>
      <c r="G842" s="40"/>
      <c r="H842" s="40"/>
      <c r="I842" s="40"/>
      <c r="J842" s="40"/>
      <c r="K842" s="40"/>
      <c r="L842" s="64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</row>
    <row r="843">
      <c r="A843" s="33"/>
      <c r="B843" s="33"/>
      <c r="C843" s="33"/>
      <c r="D843" s="33"/>
      <c r="E843" s="33"/>
      <c r="F843" s="33"/>
      <c r="G843" s="40"/>
      <c r="H843" s="40"/>
      <c r="I843" s="40"/>
      <c r="J843" s="40"/>
      <c r="K843" s="40"/>
      <c r="L843" s="64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</row>
    <row r="844">
      <c r="A844" s="33"/>
      <c r="B844" s="33"/>
      <c r="C844" s="33"/>
      <c r="D844" s="33"/>
      <c r="E844" s="33"/>
      <c r="F844" s="33"/>
      <c r="G844" s="40"/>
      <c r="H844" s="40"/>
      <c r="I844" s="40"/>
      <c r="J844" s="40"/>
      <c r="K844" s="40"/>
      <c r="L844" s="64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</row>
    <row r="845">
      <c r="A845" s="33"/>
      <c r="B845" s="33"/>
      <c r="C845" s="33"/>
      <c r="D845" s="33"/>
      <c r="E845" s="33"/>
      <c r="F845" s="33"/>
      <c r="G845" s="40"/>
      <c r="H845" s="40"/>
      <c r="I845" s="40"/>
      <c r="J845" s="40"/>
      <c r="K845" s="40"/>
      <c r="L845" s="64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</row>
    <row r="846">
      <c r="A846" s="33"/>
      <c r="B846" s="33"/>
      <c r="C846" s="33"/>
      <c r="D846" s="33"/>
      <c r="E846" s="33"/>
      <c r="F846" s="33"/>
      <c r="G846" s="40"/>
      <c r="H846" s="40"/>
      <c r="I846" s="40"/>
      <c r="J846" s="40"/>
      <c r="K846" s="40"/>
      <c r="L846" s="64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</row>
    <row r="847">
      <c r="A847" s="33"/>
      <c r="B847" s="33"/>
      <c r="C847" s="33"/>
      <c r="D847" s="33"/>
      <c r="E847" s="33"/>
      <c r="F847" s="33"/>
      <c r="G847" s="40"/>
      <c r="H847" s="40"/>
      <c r="I847" s="40"/>
      <c r="J847" s="40"/>
      <c r="K847" s="40"/>
      <c r="L847" s="64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</row>
    <row r="848">
      <c r="A848" s="33"/>
      <c r="B848" s="33"/>
      <c r="C848" s="33"/>
      <c r="D848" s="33"/>
      <c r="E848" s="33"/>
      <c r="F848" s="33"/>
      <c r="G848" s="40"/>
      <c r="H848" s="40"/>
      <c r="I848" s="40"/>
      <c r="J848" s="40"/>
      <c r="K848" s="40"/>
      <c r="L848" s="64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</row>
    <row r="849">
      <c r="A849" s="33"/>
      <c r="B849" s="33"/>
      <c r="C849" s="33"/>
      <c r="D849" s="33"/>
      <c r="E849" s="33"/>
      <c r="F849" s="33"/>
      <c r="G849" s="40"/>
      <c r="H849" s="40"/>
      <c r="I849" s="40"/>
      <c r="J849" s="40"/>
      <c r="K849" s="40"/>
      <c r="L849" s="64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</row>
    <row r="850">
      <c r="A850" s="33"/>
      <c r="B850" s="33"/>
      <c r="C850" s="33"/>
      <c r="D850" s="33"/>
      <c r="E850" s="33"/>
      <c r="F850" s="33"/>
      <c r="G850" s="40"/>
      <c r="H850" s="40"/>
      <c r="I850" s="40"/>
      <c r="J850" s="40"/>
      <c r="K850" s="40"/>
      <c r="L850" s="64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</row>
    <row r="851">
      <c r="A851" s="33"/>
      <c r="B851" s="33"/>
      <c r="C851" s="33"/>
      <c r="D851" s="33"/>
      <c r="E851" s="33"/>
      <c r="F851" s="33"/>
      <c r="G851" s="40"/>
      <c r="H851" s="40"/>
      <c r="I851" s="40"/>
      <c r="J851" s="40"/>
      <c r="K851" s="40"/>
      <c r="L851" s="64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</row>
    <row r="852">
      <c r="A852" s="33"/>
      <c r="B852" s="33"/>
      <c r="C852" s="33"/>
      <c r="D852" s="33"/>
      <c r="E852" s="33"/>
      <c r="F852" s="33"/>
      <c r="G852" s="40"/>
      <c r="H852" s="40"/>
      <c r="I852" s="40"/>
      <c r="J852" s="40"/>
      <c r="K852" s="40"/>
      <c r="L852" s="64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</row>
    <row r="853">
      <c r="A853" s="33"/>
      <c r="B853" s="33"/>
      <c r="C853" s="33"/>
      <c r="D853" s="33"/>
      <c r="E853" s="33"/>
      <c r="F853" s="33"/>
      <c r="G853" s="40"/>
      <c r="H853" s="40"/>
      <c r="I853" s="40"/>
      <c r="J853" s="40"/>
      <c r="K853" s="40"/>
      <c r="L853" s="64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</row>
    <row r="854">
      <c r="A854" s="33"/>
      <c r="B854" s="33"/>
      <c r="C854" s="33"/>
      <c r="D854" s="33"/>
      <c r="E854" s="33"/>
      <c r="F854" s="33"/>
      <c r="G854" s="40"/>
      <c r="H854" s="40"/>
      <c r="I854" s="40"/>
      <c r="J854" s="40"/>
      <c r="K854" s="40"/>
      <c r="L854" s="64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</row>
    <row r="855">
      <c r="A855" s="33"/>
      <c r="B855" s="33"/>
      <c r="C855" s="33"/>
      <c r="D855" s="33"/>
      <c r="E855" s="33"/>
      <c r="F855" s="33"/>
      <c r="G855" s="40"/>
      <c r="H855" s="40"/>
      <c r="I855" s="40"/>
      <c r="J855" s="40"/>
      <c r="K855" s="40"/>
      <c r="L855" s="64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</row>
    <row r="856">
      <c r="A856" s="33"/>
      <c r="B856" s="33"/>
      <c r="C856" s="33"/>
      <c r="D856" s="33"/>
      <c r="E856" s="33"/>
      <c r="F856" s="33"/>
      <c r="G856" s="40"/>
      <c r="H856" s="40"/>
      <c r="I856" s="40"/>
      <c r="J856" s="40"/>
      <c r="K856" s="40"/>
      <c r="L856" s="64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</row>
    <row r="857">
      <c r="A857" s="33"/>
      <c r="B857" s="33"/>
      <c r="C857" s="33"/>
      <c r="D857" s="33"/>
      <c r="E857" s="33"/>
      <c r="F857" s="33"/>
      <c r="G857" s="40"/>
      <c r="H857" s="40"/>
      <c r="I857" s="40"/>
      <c r="J857" s="40"/>
      <c r="K857" s="40"/>
      <c r="L857" s="64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</row>
    <row r="858">
      <c r="A858" s="33"/>
      <c r="B858" s="33"/>
      <c r="C858" s="33"/>
      <c r="D858" s="33"/>
      <c r="E858" s="33"/>
      <c r="F858" s="33"/>
      <c r="G858" s="40"/>
      <c r="H858" s="40"/>
      <c r="I858" s="40"/>
      <c r="J858" s="40"/>
      <c r="K858" s="40"/>
      <c r="L858" s="64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</row>
    <row r="859">
      <c r="A859" s="33"/>
      <c r="B859" s="33"/>
      <c r="C859" s="33"/>
      <c r="D859" s="33"/>
      <c r="E859" s="33"/>
      <c r="F859" s="33"/>
      <c r="G859" s="40"/>
      <c r="H859" s="40"/>
      <c r="I859" s="40"/>
      <c r="J859" s="40"/>
      <c r="K859" s="40"/>
      <c r="L859" s="64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</row>
    <row r="860">
      <c r="A860" s="33"/>
      <c r="B860" s="33"/>
      <c r="C860" s="33"/>
      <c r="D860" s="33"/>
      <c r="E860" s="33"/>
      <c r="F860" s="33"/>
      <c r="G860" s="40"/>
      <c r="H860" s="40"/>
      <c r="I860" s="40"/>
      <c r="J860" s="40"/>
      <c r="K860" s="40"/>
      <c r="L860" s="64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</row>
    <row r="861">
      <c r="A861" s="33"/>
      <c r="B861" s="33"/>
      <c r="C861" s="33"/>
      <c r="D861" s="33"/>
      <c r="E861" s="33"/>
      <c r="F861" s="33"/>
      <c r="G861" s="40"/>
      <c r="H861" s="40"/>
      <c r="I861" s="40"/>
      <c r="J861" s="40"/>
      <c r="K861" s="40"/>
      <c r="L861" s="64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</row>
    <row r="862">
      <c r="A862" s="33"/>
      <c r="B862" s="33"/>
      <c r="C862" s="33"/>
      <c r="D862" s="33"/>
      <c r="E862" s="33"/>
      <c r="F862" s="33"/>
      <c r="G862" s="40"/>
      <c r="H862" s="40"/>
      <c r="I862" s="40"/>
      <c r="J862" s="40"/>
      <c r="K862" s="40"/>
      <c r="L862" s="64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</row>
    <row r="863">
      <c r="A863" s="33"/>
      <c r="B863" s="33"/>
      <c r="C863" s="33"/>
      <c r="D863" s="33"/>
      <c r="E863" s="33"/>
      <c r="F863" s="33"/>
      <c r="G863" s="40"/>
      <c r="H863" s="40"/>
      <c r="I863" s="40"/>
      <c r="J863" s="40"/>
      <c r="K863" s="40"/>
      <c r="L863" s="64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</row>
    <row r="864">
      <c r="A864" s="33"/>
      <c r="B864" s="33"/>
      <c r="C864" s="33"/>
      <c r="D864" s="33"/>
      <c r="E864" s="33"/>
      <c r="F864" s="33"/>
      <c r="G864" s="40"/>
      <c r="H864" s="40"/>
      <c r="I864" s="40"/>
      <c r="J864" s="40"/>
      <c r="K864" s="40"/>
      <c r="L864" s="64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</row>
    <row r="865">
      <c r="A865" s="33"/>
      <c r="B865" s="33"/>
      <c r="C865" s="33"/>
      <c r="D865" s="33"/>
      <c r="E865" s="33"/>
      <c r="F865" s="33"/>
      <c r="G865" s="40"/>
      <c r="H865" s="40"/>
      <c r="I865" s="40"/>
      <c r="J865" s="40"/>
      <c r="K865" s="40"/>
      <c r="L865" s="64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</row>
    <row r="866">
      <c r="A866" s="33"/>
      <c r="B866" s="33"/>
      <c r="C866" s="33"/>
      <c r="D866" s="33"/>
      <c r="E866" s="33"/>
      <c r="F866" s="33"/>
      <c r="G866" s="40"/>
      <c r="H866" s="40"/>
      <c r="I866" s="40"/>
      <c r="J866" s="40"/>
      <c r="K866" s="40"/>
      <c r="L866" s="64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</row>
    <row r="867">
      <c r="A867" s="33"/>
      <c r="B867" s="33"/>
      <c r="C867" s="33"/>
      <c r="D867" s="33"/>
      <c r="E867" s="33"/>
      <c r="F867" s="33"/>
      <c r="G867" s="40"/>
      <c r="H867" s="40"/>
      <c r="I867" s="40"/>
      <c r="J867" s="40"/>
      <c r="K867" s="40"/>
      <c r="L867" s="64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</row>
    <row r="868">
      <c r="A868" s="33"/>
      <c r="B868" s="33"/>
      <c r="C868" s="33"/>
      <c r="D868" s="33"/>
      <c r="E868" s="33"/>
      <c r="F868" s="33"/>
      <c r="G868" s="40"/>
      <c r="H868" s="40"/>
      <c r="I868" s="40"/>
      <c r="J868" s="40"/>
      <c r="K868" s="40"/>
      <c r="L868" s="64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</row>
    <row r="869">
      <c r="A869" s="33"/>
      <c r="B869" s="33"/>
      <c r="C869" s="33"/>
      <c r="D869" s="33"/>
      <c r="E869" s="33"/>
      <c r="F869" s="33"/>
      <c r="G869" s="40"/>
      <c r="H869" s="40"/>
      <c r="I869" s="40"/>
      <c r="J869" s="40"/>
      <c r="K869" s="40"/>
      <c r="L869" s="64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</row>
    <row r="870">
      <c r="A870" s="33"/>
      <c r="B870" s="33"/>
      <c r="C870" s="33"/>
      <c r="D870" s="33"/>
      <c r="E870" s="33"/>
      <c r="F870" s="33"/>
      <c r="G870" s="40"/>
      <c r="H870" s="40"/>
      <c r="I870" s="40"/>
      <c r="J870" s="40"/>
      <c r="K870" s="40"/>
      <c r="L870" s="64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</row>
    <row r="871">
      <c r="A871" s="33"/>
      <c r="B871" s="33"/>
      <c r="C871" s="33"/>
      <c r="D871" s="33"/>
      <c r="E871" s="33"/>
      <c r="F871" s="33"/>
      <c r="G871" s="40"/>
      <c r="H871" s="40"/>
      <c r="I871" s="40"/>
      <c r="J871" s="40"/>
      <c r="K871" s="40"/>
      <c r="L871" s="64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</row>
    <row r="872">
      <c r="A872" s="33"/>
      <c r="B872" s="33"/>
      <c r="C872" s="33"/>
      <c r="D872" s="33"/>
      <c r="E872" s="33"/>
      <c r="F872" s="33"/>
      <c r="G872" s="40"/>
      <c r="H872" s="40"/>
      <c r="I872" s="40"/>
      <c r="J872" s="40"/>
      <c r="K872" s="40"/>
      <c r="L872" s="64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</row>
    <row r="873">
      <c r="A873" s="33"/>
      <c r="B873" s="33"/>
      <c r="C873" s="33"/>
      <c r="D873" s="33"/>
      <c r="E873" s="33"/>
      <c r="F873" s="33"/>
      <c r="G873" s="40"/>
      <c r="H873" s="40"/>
      <c r="I873" s="40"/>
      <c r="J873" s="40"/>
      <c r="K873" s="40"/>
      <c r="L873" s="64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</row>
    <row r="874">
      <c r="A874" s="33"/>
      <c r="B874" s="33"/>
      <c r="C874" s="33"/>
      <c r="D874" s="33"/>
      <c r="E874" s="33"/>
      <c r="F874" s="33"/>
      <c r="G874" s="40"/>
      <c r="H874" s="40"/>
      <c r="I874" s="40"/>
      <c r="J874" s="40"/>
      <c r="K874" s="40"/>
      <c r="L874" s="64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</row>
    <row r="875">
      <c r="A875" s="33"/>
      <c r="B875" s="33"/>
      <c r="C875" s="33"/>
      <c r="D875" s="33"/>
      <c r="E875" s="33"/>
      <c r="F875" s="33"/>
      <c r="G875" s="40"/>
      <c r="H875" s="40"/>
      <c r="I875" s="40"/>
      <c r="J875" s="40"/>
      <c r="K875" s="40"/>
      <c r="L875" s="64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</row>
    <row r="876">
      <c r="A876" s="33"/>
      <c r="B876" s="33"/>
      <c r="C876" s="33"/>
      <c r="D876" s="33"/>
      <c r="E876" s="33"/>
      <c r="F876" s="33"/>
      <c r="G876" s="40"/>
      <c r="H876" s="40"/>
      <c r="I876" s="40"/>
      <c r="J876" s="40"/>
      <c r="K876" s="40"/>
      <c r="L876" s="64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</row>
    <row r="877">
      <c r="A877" s="33"/>
      <c r="B877" s="33"/>
      <c r="C877" s="33"/>
      <c r="D877" s="33"/>
      <c r="E877" s="33"/>
      <c r="F877" s="33"/>
      <c r="G877" s="40"/>
      <c r="H877" s="40"/>
      <c r="I877" s="40"/>
      <c r="J877" s="40"/>
      <c r="K877" s="40"/>
      <c r="L877" s="64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</row>
    <row r="878">
      <c r="A878" s="33"/>
      <c r="B878" s="33"/>
      <c r="C878" s="33"/>
      <c r="D878" s="33"/>
      <c r="E878" s="33"/>
      <c r="F878" s="33"/>
      <c r="G878" s="40"/>
      <c r="H878" s="40"/>
      <c r="I878" s="40"/>
      <c r="J878" s="40"/>
      <c r="K878" s="40"/>
      <c r="L878" s="64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</row>
    <row r="879">
      <c r="A879" s="33"/>
      <c r="B879" s="33"/>
      <c r="C879" s="33"/>
      <c r="D879" s="33"/>
      <c r="E879" s="33"/>
      <c r="F879" s="33"/>
      <c r="G879" s="40"/>
      <c r="H879" s="40"/>
      <c r="I879" s="40"/>
      <c r="J879" s="40"/>
      <c r="K879" s="40"/>
      <c r="L879" s="64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</row>
    <row r="880">
      <c r="A880" s="33"/>
      <c r="B880" s="33"/>
      <c r="C880" s="33"/>
      <c r="D880" s="33"/>
      <c r="E880" s="33"/>
      <c r="F880" s="33"/>
      <c r="G880" s="40"/>
      <c r="H880" s="40"/>
      <c r="I880" s="40"/>
      <c r="J880" s="40"/>
      <c r="K880" s="40"/>
      <c r="L880" s="64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</row>
    <row r="881">
      <c r="A881" s="33"/>
      <c r="B881" s="33"/>
      <c r="C881" s="33"/>
      <c r="D881" s="33"/>
      <c r="E881" s="33"/>
      <c r="F881" s="33"/>
      <c r="G881" s="40"/>
      <c r="H881" s="40"/>
      <c r="I881" s="40"/>
      <c r="J881" s="40"/>
      <c r="K881" s="40"/>
      <c r="L881" s="64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</row>
    <row r="882">
      <c r="A882" s="33"/>
      <c r="B882" s="33"/>
      <c r="C882" s="33"/>
      <c r="D882" s="33"/>
      <c r="E882" s="33"/>
      <c r="F882" s="33"/>
      <c r="G882" s="40"/>
      <c r="H882" s="40"/>
      <c r="I882" s="40"/>
      <c r="J882" s="40"/>
      <c r="K882" s="40"/>
      <c r="L882" s="64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</row>
    <row r="883">
      <c r="A883" s="33"/>
      <c r="B883" s="33"/>
      <c r="C883" s="33"/>
      <c r="D883" s="33"/>
      <c r="E883" s="33"/>
      <c r="F883" s="33"/>
      <c r="G883" s="40"/>
      <c r="H883" s="40"/>
      <c r="I883" s="40"/>
      <c r="J883" s="40"/>
      <c r="K883" s="40"/>
      <c r="L883" s="64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</row>
    <row r="884">
      <c r="A884" s="33"/>
      <c r="B884" s="33"/>
      <c r="C884" s="33"/>
      <c r="D884" s="33"/>
      <c r="E884" s="33"/>
      <c r="F884" s="33"/>
      <c r="G884" s="40"/>
      <c r="H884" s="40"/>
      <c r="I884" s="40"/>
      <c r="J884" s="40"/>
      <c r="K884" s="40"/>
      <c r="L884" s="64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</row>
    <row r="885">
      <c r="A885" s="33"/>
      <c r="B885" s="33"/>
      <c r="C885" s="33"/>
      <c r="D885" s="33"/>
      <c r="E885" s="33"/>
      <c r="F885" s="33"/>
      <c r="G885" s="40"/>
      <c r="H885" s="40"/>
      <c r="I885" s="40"/>
      <c r="J885" s="40"/>
      <c r="K885" s="40"/>
      <c r="L885" s="64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</row>
    <row r="886">
      <c r="A886" s="33"/>
      <c r="B886" s="33"/>
      <c r="C886" s="33"/>
      <c r="D886" s="33"/>
      <c r="E886" s="33"/>
      <c r="F886" s="33"/>
      <c r="G886" s="40"/>
      <c r="H886" s="40"/>
      <c r="I886" s="40"/>
      <c r="J886" s="40"/>
      <c r="K886" s="40"/>
      <c r="L886" s="64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</row>
    <row r="887">
      <c r="A887" s="33"/>
      <c r="B887" s="33"/>
      <c r="C887" s="33"/>
      <c r="D887" s="33"/>
      <c r="E887" s="33"/>
      <c r="F887" s="33"/>
      <c r="G887" s="40"/>
      <c r="H887" s="40"/>
      <c r="I887" s="40"/>
      <c r="J887" s="40"/>
      <c r="K887" s="40"/>
      <c r="L887" s="64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</row>
    <row r="888">
      <c r="A888" s="33"/>
      <c r="B888" s="33"/>
      <c r="C888" s="33"/>
      <c r="D888" s="33"/>
      <c r="E888" s="33"/>
      <c r="F888" s="33"/>
      <c r="G888" s="40"/>
      <c r="H888" s="40"/>
      <c r="I888" s="40"/>
      <c r="J888" s="40"/>
      <c r="K888" s="40"/>
      <c r="L888" s="64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</row>
    <row r="889">
      <c r="A889" s="33"/>
      <c r="B889" s="33"/>
      <c r="C889" s="33"/>
      <c r="D889" s="33"/>
      <c r="E889" s="33"/>
      <c r="F889" s="33"/>
      <c r="G889" s="40"/>
      <c r="H889" s="40"/>
      <c r="I889" s="40"/>
      <c r="J889" s="40"/>
      <c r="K889" s="40"/>
      <c r="L889" s="64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</row>
    <row r="890">
      <c r="A890" s="33"/>
      <c r="B890" s="33"/>
      <c r="C890" s="33"/>
      <c r="D890" s="33"/>
      <c r="E890" s="33"/>
      <c r="F890" s="33"/>
      <c r="G890" s="40"/>
      <c r="H890" s="40"/>
      <c r="I890" s="40"/>
      <c r="J890" s="40"/>
      <c r="K890" s="40"/>
      <c r="L890" s="64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</row>
    <row r="891">
      <c r="A891" s="33"/>
      <c r="B891" s="33"/>
      <c r="C891" s="33"/>
      <c r="D891" s="33"/>
      <c r="E891" s="33"/>
      <c r="F891" s="33"/>
      <c r="G891" s="40"/>
      <c r="H891" s="40"/>
      <c r="I891" s="40"/>
      <c r="J891" s="40"/>
      <c r="K891" s="40"/>
      <c r="L891" s="64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</row>
    <row r="892">
      <c r="A892" s="33"/>
      <c r="B892" s="33"/>
      <c r="C892" s="33"/>
      <c r="D892" s="33"/>
      <c r="E892" s="33"/>
      <c r="F892" s="33"/>
      <c r="G892" s="40"/>
      <c r="H892" s="40"/>
      <c r="I892" s="40"/>
      <c r="J892" s="40"/>
      <c r="K892" s="40"/>
      <c r="L892" s="64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</row>
    <row r="893">
      <c r="A893" s="33"/>
      <c r="B893" s="33"/>
      <c r="C893" s="33"/>
      <c r="D893" s="33"/>
      <c r="E893" s="33"/>
      <c r="F893" s="33"/>
      <c r="G893" s="40"/>
      <c r="H893" s="40"/>
      <c r="I893" s="40"/>
      <c r="J893" s="40"/>
      <c r="K893" s="40"/>
      <c r="L893" s="64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</row>
    <row r="894">
      <c r="A894" s="33"/>
      <c r="B894" s="33"/>
      <c r="C894" s="33"/>
      <c r="D894" s="33"/>
      <c r="E894" s="33"/>
      <c r="F894" s="33"/>
      <c r="G894" s="40"/>
      <c r="H894" s="40"/>
      <c r="I894" s="40"/>
      <c r="J894" s="40"/>
      <c r="K894" s="40"/>
      <c r="L894" s="64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</row>
    <row r="895">
      <c r="A895" s="33"/>
      <c r="B895" s="33"/>
      <c r="C895" s="33"/>
      <c r="D895" s="33"/>
      <c r="E895" s="33"/>
      <c r="F895" s="33"/>
      <c r="G895" s="40"/>
      <c r="H895" s="40"/>
      <c r="I895" s="40"/>
      <c r="J895" s="40"/>
      <c r="K895" s="40"/>
      <c r="L895" s="64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</row>
    <row r="896">
      <c r="A896" s="33"/>
      <c r="B896" s="33"/>
      <c r="C896" s="33"/>
      <c r="D896" s="33"/>
      <c r="E896" s="33"/>
      <c r="F896" s="33"/>
      <c r="G896" s="40"/>
      <c r="H896" s="40"/>
      <c r="I896" s="40"/>
      <c r="J896" s="40"/>
      <c r="K896" s="40"/>
      <c r="L896" s="64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</row>
    <row r="897">
      <c r="A897" s="33"/>
      <c r="B897" s="33"/>
      <c r="C897" s="33"/>
      <c r="D897" s="33"/>
      <c r="E897" s="33"/>
      <c r="F897" s="33"/>
      <c r="G897" s="40"/>
      <c r="H897" s="40"/>
      <c r="I897" s="40"/>
      <c r="J897" s="40"/>
      <c r="K897" s="40"/>
      <c r="L897" s="64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</row>
    <row r="898">
      <c r="A898" s="33"/>
      <c r="B898" s="33"/>
      <c r="C898" s="33"/>
      <c r="D898" s="33"/>
      <c r="E898" s="33"/>
      <c r="F898" s="33"/>
      <c r="G898" s="40"/>
      <c r="H898" s="40"/>
      <c r="I898" s="40"/>
      <c r="J898" s="40"/>
      <c r="K898" s="40"/>
      <c r="L898" s="64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</row>
    <row r="899">
      <c r="A899" s="33"/>
      <c r="B899" s="33"/>
      <c r="C899" s="33"/>
      <c r="D899" s="33"/>
      <c r="E899" s="33"/>
      <c r="F899" s="33"/>
      <c r="G899" s="40"/>
      <c r="H899" s="40"/>
      <c r="I899" s="40"/>
      <c r="J899" s="40"/>
      <c r="K899" s="40"/>
      <c r="L899" s="64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</row>
    <row r="900">
      <c r="A900" s="33"/>
      <c r="B900" s="33"/>
      <c r="C900" s="33"/>
      <c r="D900" s="33"/>
      <c r="E900" s="33"/>
      <c r="F900" s="33"/>
      <c r="G900" s="40"/>
      <c r="H900" s="40"/>
      <c r="I900" s="40"/>
      <c r="J900" s="40"/>
      <c r="K900" s="40"/>
      <c r="L900" s="64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</row>
    <row r="901">
      <c r="A901" s="33"/>
      <c r="B901" s="33"/>
      <c r="C901" s="33"/>
      <c r="D901" s="33"/>
      <c r="E901" s="33"/>
      <c r="F901" s="33"/>
      <c r="G901" s="40"/>
      <c r="H901" s="40"/>
      <c r="I901" s="40"/>
      <c r="J901" s="40"/>
      <c r="K901" s="40"/>
      <c r="L901" s="64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</row>
    <row r="902">
      <c r="A902" s="33"/>
      <c r="B902" s="33"/>
      <c r="C902" s="33"/>
      <c r="D902" s="33"/>
      <c r="E902" s="33"/>
      <c r="F902" s="33"/>
      <c r="G902" s="40"/>
      <c r="H902" s="40"/>
      <c r="I902" s="40"/>
      <c r="J902" s="40"/>
      <c r="K902" s="40"/>
      <c r="L902" s="64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</row>
    <row r="903">
      <c r="A903" s="33"/>
      <c r="B903" s="33"/>
      <c r="C903" s="33"/>
      <c r="D903" s="33"/>
      <c r="E903" s="33"/>
      <c r="F903" s="33"/>
      <c r="G903" s="40"/>
      <c r="H903" s="40"/>
      <c r="I903" s="40"/>
      <c r="J903" s="40"/>
      <c r="K903" s="40"/>
      <c r="L903" s="64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</row>
    <row r="904">
      <c r="A904" s="33"/>
      <c r="B904" s="33"/>
      <c r="C904" s="33"/>
      <c r="D904" s="33"/>
      <c r="E904" s="33"/>
      <c r="F904" s="33"/>
      <c r="G904" s="40"/>
      <c r="H904" s="40"/>
      <c r="I904" s="40"/>
      <c r="J904" s="40"/>
      <c r="K904" s="40"/>
      <c r="L904" s="64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</row>
    <row r="905">
      <c r="A905" s="33"/>
      <c r="B905" s="33"/>
      <c r="C905" s="33"/>
      <c r="D905" s="33"/>
      <c r="E905" s="33"/>
      <c r="F905" s="33"/>
      <c r="G905" s="40"/>
      <c r="H905" s="40"/>
      <c r="I905" s="40"/>
      <c r="J905" s="40"/>
      <c r="K905" s="40"/>
      <c r="L905" s="64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</row>
    <row r="906">
      <c r="A906" s="33"/>
      <c r="B906" s="33"/>
      <c r="C906" s="33"/>
      <c r="D906" s="33"/>
      <c r="E906" s="33"/>
      <c r="F906" s="33"/>
      <c r="G906" s="40"/>
      <c r="H906" s="40"/>
      <c r="I906" s="40"/>
      <c r="J906" s="40"/>
      <c r="K906" s="40"/>
      <c r="L906" s="64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</row>
    <row r="907">
      <c r="A907" s="33"/>
      <c r="B907" s="33"/>
      <c r="C907" s="33"/>
      <c r="D907" s="33"/>
      <c r="E907" s="33"/>
      <c r="F907" s="33"/>
      <c r="G907" s="40"/>
      <c r="H907" s="40"/>
      <c r="I907" s="40"/>
      <c r="J907" s="40"/>
      <c r="K907" s="40"/>
      <c r="L907" s="64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</row>
    <row r="908">
      <c r="A908" s="33"/>
      <c r="B908" s="33"/>
      <c r="C908" s="33"/>
      <c r="D908" s="33"/>
      <c r="E908" s="33"/>
      <c r="F908" s="33"/>
      <c r="G908" s="40"/>
      <c r="H908" s="40"/>
      <c r="I908" s="40"/>
      <c r="J908" s="40"/>
      <c r="K908" s="40"/>
      <c r="L908" s="64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</row>
    <row r="909">
      <c r="A909" s="33"/>
      <c r="B909" s="33"/>
      <c r="C909" s="33"/>
      <c r="D909" s="33"/>
      <c r="E909" s="33"/>
      <c r="F909" s="33"/>
      <c r="G909" s="40"/>
      <c r="H909" s="40"/>
      <c r="I909" s="40"/>
      <c r="J909" s="40"/>
      <c r="K909" s="40"/>
      <c r="L909" s="64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</row>
    <row r="910">
      <c r="A910" s="33"/>
      <c r="B910" s="33"/>
      <c r="C910" s="33"/>
      <c r="D910" s="33"/>
      <c r="E910" s="33"/>
      <c r="F910" s="33"/>
      <c r="G910" s="40"/>
      <c r="H910" s="40"/>
      <c r="I910" s="40"/>
      <c r="J910" s="40"/>
      <c r="K910" s="40"/>
      <c r="L910" s="64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</row>
    <row r="911">
      <c r="A911" s="33"/>
      <c r="B911" s="33"/>
      <c r="C911" s="33"/>
      <c r="D911" s="33"/>
      <c r="E911" s="33"/>
      <c r="F911" s="33"/>
      <c r="G911" s="40"/>
      <c r="H911" s="40"/>
      <c r="I911" s="40"/>
      <c r="J911" s="40"/>
      <c r="K911" s="40"/>
      <c r="L911" s="64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</row>
    <row r="912">
      <c r="A912" s="33"/>
      <c r="B912" s="33"/>
      <c r="C912" s="33"/>
      <c r="D912" s="33"/>
      <c r="E912" s="33"/>
      <c r="F912" s="33"/>
      <c r="G912" s="40"/>
      <c r="H912" s="40"/>
      <c r="I912" s="40"/>
      <c r="J912" s="40"/>
      <c r="K912" s="40"/>
      <c r="L912" s="64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</row>
    <row r="913">
      <c r="A913" s="33"/>
      <c r="B913" s="33"/>
      <c r="C913" s="33"/>
      <c r="D913" s="33"/>
      <c r="E913" s="33"/>
      <c r="F913" s="33"/>
      <c r="G913" s="40"/>
      <c r="H913" s="40"/>
      <c r="I913" s="40"/>
      <c r="J913" s="40"/>
      <c r="K913" s="40"/>
      <c r="L913" s="64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</row>
    <row r="914">
      <c r="A914" s="33"/>
      <c r="B914" s="33"/>
      <c r="C914" s="33"/>
      <c r="D914" s="33"/>
      <c r="E914" s="33"/>
      <c r="F914" s="33"/>
      <c r="G914" s="40"/>
      <c r="H914" s="40"/>
      <c r="I914" s="40"/>
      <c r="J914" s="40"/>
      <c r="K914" s="40"/>
      <c r="L914" s="64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</row>
    <row r="915">
      <c r="A915" s="33"/>
      <c r="B915" s="33"/>
      <c r="C915" s="33"/>
      <c r="D915" s="33"/>
      <c r="E915" s="33"/>
      <c r="F915" s="33"/>
      <c r="G915" s="40"/>
      <c r="H915" s="40"/>
      <c r="I915" s="40"/>
      <c r="J915" s="40"/>
      <c r="K915" s="40"/>
      <c r="L915" s="64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</row>
    <row r="916">
      <c r="A916" s="33"/>
      <c r="B916" s="33"/>
      <c r="C916" s="33"/>
      <c r="D916" s="33"/>
      <c r="E916" s="33"/>
      <c r="F916" s="33"/>
      <c r="G916" s="40"/>
      <c r="H916" s="40"/>
      <c r="I916" s="40"/>
      <c r="J916" s="40"/>
      <c r="K916" s="40"/>
      <c r="L916" s="64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</row>
    <row r="917">
      <c r="A917" s="33"/>
      <c r="B917" s="33"/>
      <c r="C917" s="33"/>
      <c r="D917" s="33"/>
      <c r="E917" s="33"/>
      <c r="F917" s="33"/>
      <c r="G917" s="40"/>
      <c r="H917" s="40"/>
      <c r="I917" s="40"/>
      <c r="J917" s="40"/>
      <c r="K917" s="40"/>
      <c r="L917" s="64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</row>
    <row r="918">
      <c r="A918" s="33"/>
      <c r="B918" s="33"/>
      <c r="C918" s="33"/>
      <c r="D918" s="33"/>
      <c r="E918" s="33"/>
      <c r="F918" s="33"/>
      <c r="G918" s="40"/>
      <c r="H918" s="40"/>
      <c r="I918" s="40"/>
      <c r="J918" s="40"/>
      <c r="K918" s="40"/>
      <c r="L918" s="64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</row>
    <row r="919">
      <c r="A919" s="33"/>
      <c r="B919" s="33"/>
      <c r="C919" s="33"/>
      <c r="D919" s="33"/>
      <c r="E919" s="33"/>
      <c r="F919" s="33"/>
      <c r="G919" s="40"/>
      <c r="H919" s="40"/>
      <c r="I919" s="40"/>
      <c r="J919" s="40"/>
      <c r="K919" s="40"/>
      <c r="L919" s="64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</row>
    <row r="920">
      <c r="A920" s="33"/>
      <c r="B920" s="33"/>
      <c r="C920" s="33"/>
      <c r="D920" s="33"/>
      <c r="E920" s="33"/>
      <c r="F920" s="33"/>
      <c r="G920" s="40"/>
      <c r="H920" s="40"/>
      <c r="I920" s="40"/>
      <c r="J920" s="40"/>
      <c r="K920" s="40"/>
      <c r="L920" s="64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</row>
    <row r="921">
      <c r="A921" s="33"/>
      <c r="B921" s="33"/>
      <c r="C921" s="33"/>
      <c r="D921" s="33"/>
      <c r="E921" s="33"/>
      <c r="F921" s="33"/>
      <c r="G921" s="40"/>
      <c r="H921" s="40"/>
      <c r="I921" s="40"/>
      <c r="J921" s="40"/>
      <c r="K921" s="40"/>
      <c r="L921" s="64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</row>
    <row r="922">
      <c r="A922" s="33"/>
      <c r="B922" s="33"/>
      <c r="C922" s="33"/>
      <c r="D922" s="33"/>
      <c r="E922" s="33"/>
      <c r="F922" s="33"/>
      <c r="G922" s="40"/>
      <c r="H922" s="40"/>
      <c r="I922" s="40"/>
      <c r="J922" s="40"/>
      <c r="K922" s="40"/>
      <c r="L922" s="64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</row>
    <row r="923">
      <c r="A923" s="33"/>
      <c r="B923" s="33"/>
      <c r="C923" s="33"/>
      <c r="D923" s="33"/>
      <c r="E923" s="33"/>
      <c r="F923" s="33"/>
      <c r="G923" s="40"/>
      <c r="H923" s="40"/>
      <c r="I923" s="40"/>
      <c r="J923" s="40"/>
      <c r="K923" s="40"/>
      <c r="L923" s="64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</row>
    <row r="924">
      <c r="A924" s="33"/>
      <c r="B924" s="33"/>
      <c r="C924" s="33"/>
      <c r="D924" s="33"/>
      <c r="E924" s="33"/>
      <c r="F924" s="33"/>
      <c r="G924" s="40"/>
      <c r="H924" s="40"/>
      <c r="I924" s="40"/>
      <c r="J924" s="40"/>
      <c r="K924" s="40"/>
      <c r="L924" s="64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</row>
    <row r="925">
      <c r="A925" s="33"/>
      <c r="B925" s="33"/>
      <c r="C925" s="33"/>
      <c r="D925" s="33"/>
      <c r="E925" s="33"/>
      <c r="F925" s="33"/>
      <c r="G925" s="40"/>
      <c r="H925" s="40"/>
      <c r="I925" s="40"/>
      <c r="J925" s="40"/>
      <c r="K925" s="40"/>
      <c r="L925" s="64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</row>
    <row r="926">
      <c r="A926" s="33"/>
      <c r="B926" s="33"/>
      <c r="C926" s="33"/>
      <c r="D926" s="33"/>
      <c r="E926" s="33"/>
      <c r="F926" s="33"/>
      <c r="G926" s="40"/>
      <c r="H926" s="40"/>
      <c r="I926" s="40"/>
      <c r="J926" s="40"/>
      <c r="K926" s="40"/>
      <c r="L926" s="64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</row>
    <row r="927">
      <c r="A927" s="33"/>
      <c r="B927" s="33"/>
      <c r="C927" s="33"/>
      <c r="D927" s="33"/>
      <c r="E927" s="33"/>
      <c r="F927" s="33"/>
      <c r="G927" s="40"/>
      <c r="H927" s="40"/>
      <c r="I927" s="40"/>
      <c r="J927" s="40"/>
      <c r="K927" s="40"/>
      <c r="L927" s="64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</row>
    <row r="928">
      <c r="A928" s="33"/>
      <c r="B928" s="33"/>
      <c r="C928" s="33"/>
      <c r="D928" s="33"/>
      <c r="E928" s="33"/>
      <c r="F928" s="33"/>
      <c r="G928" s="40"/>
      <c r="H928" s="40"/>
      <c r="I928" s="40"/>
      <c r="J928" s="40"/>
      <c r="K928" s="40"/>
      <c r="L928" s="64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</row>
    <row r="929">
      <c r="A929" s="33"/>
      <c r="B929" s="33"/>
      <c r="C929" s="33"/>
      <c r="D929" s="33"/>
      <c r="E929" s="33"/>
      <c r="F929" s="33"/>
      <c r="G929" s="40"/>
      <c r="H929" s="40"/>
      <c r="I929" s="40"/>
      <c r="J929" s="40"/>
      <c r="K929" s="40"/>
      <c r="L929" s="64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</row>
    <row r="930">
      <c r="A930" s="33"/>
      <c r="B930" s="33"/>
      <c r="C930" s="33"/>
      <c r="D930" s="33"/>
      <c r="E930" s="33"/>
      <c r="F930" s="33"/>
      <c r="G930" s="40"/>
      <c r="H930" s="40"/>
      <c r="I930" s="40"/>
      <c r="J930" s="40"/>
      <c r="K930" s="40"/>
      <c r="L930" s="64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</row>
    <row r="931">
      <c r="A931" s="33"/>
      <c r="B931" s="33"/>
      <c r="C931" s="33"/>
      <c r="D931" s="33"/>
      <c r="E931" s="33"/>
      <c r="F931" s="33"/>
      <c r="G931" s="40"/>
      <c r="H931" s="40"/>
      <c r="I931" s="40"/>
      <c r="J931" s="40"/>
      <c r="K931" s="40"/>
      <c r="L931" s="64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</row>
    <row r="932">
      <c r="A932" s="33"/>
      <c r="B932" s="33"/>
      <c r="C932" s="33"/>
      <c r="D932" s="33"/>
      <c r="E932" s="33"/>
      <c r="F932" s="33"/>
      <c r="G932" s="40"/>
      <c r="H932" s="40"/>
      <c r="I932" s="40"/>
      <c r="J932" s="40"/>
      <c r="K932" s="40"/>
      <c r="L932" s="64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</row>
    <row r="933">
      <c r="A933" s="33"/>
      <c r="B933" s="33"/>
      <c r="C933" s="33"/>
      <c r="D933" s="33"/>
      <c r="E933" s="33"/>
      <c r="F933" s="33"/>
      <c r="G933" s="40"/>
      <c r="H933" s="40"/>
      <c r="I933" s="40"/>
      <c r="J933" s="40"/>
      <c r="K933" s="40"/>
      <c r="L933" s="64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</row>
    <row r="934">
      <c r="A934" s="33"/>
      <c r="B934" s="33"/>
      <c r="C934" s="33"/>
      <c r="D934" s="33"/>
      <c r="E934" s="33"/>
      <c r="F934" s="33"/>
      <c r="G934" s="40"/>
      <c r="H934" s="40"/>
      <c r="I934" s="40"/>
      <c r="J934" s="40"/>
      <c r="K934" s="40"/>
      <c r="L934" s="64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</row>
    <row r="935">
      <c r="A935" s="33"/>
      <c r="B935" s="33"/>
      <c r="C935" s="33"/>
      <c r="D935" s="33"/>
      <c r="E935" s="33"/>
      <c r="F935" s="33"/>
      <c r="G935" s="40"/>
      <c r="H935" s="40"/>
      <c r="I935" s="40"/>
      <c r="J935" s="40"/>
      <c r="K935" s="40"/>
      <c r="L935" s="64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</row>
    <row r="936">
      <c r="A936" s="33"/>
      <c r="B936" s="33"/>
      <c r="C936" s="33"/>
      <c r="D936" s="33"/>
      <c r="E936" s="33"/>
      <c r="F936" s="33"/>
      <c r="G936" s="40"/>
      <c r="H936" s="40"/>
      <c r="I936" s="40"/>
      <c r="J936" s="40"/>
      <c r="K936" s="40"/>
      <c r="L936" s="64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</row>
    <row r="937">
      <c r="A937" s="33"/>
      <c r="B937" s="33"/>
      <c r="C937" s="33"/>
      <c r="D937" s="33"/>
      <c r="E937" s="33"/>
      <c r="F937" s="33"/>
      <c r="G937" s="40"/>
      <c r="H937" s="40"/>
      <c r="I937" s="40"/>
      <c r="J937" s="40"/>
      <c r="K937" s="40"/>
      <c r="L937" s="64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</row>
    <row r="938">
      <c r="A938" s="33"/>
      <c r="B938" s="33"/>
      <c r="C938" s="33"/>
      <c r="D938" s="33"/>
      <c r="E938" s="33"/>
      <c r="F938" s="33"/>
      <c r="G938" s="40"/>
      <c r="H938" s="40"/>
      <c r="I938" s="40"/>
      <c r="J938" s="40"/>
      <c r="K938" s="40"/>
      <c r="L938" s="64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</row>
    <row r="939">
      <c r="A939" s="33"/>
      <c r="B939" s="33"/>
      <c r="C939" s="33"/>
      <c r="D939" s="33"/>
      <c r="E939" s="33"/>
      <c r="F939" s="33"/>
      <c r="G939" s="40"/>
      <c r="H939" s="40"/>
      <c r="I939" s="40"/>
      <c r="J939" s="40"/>
      <c r="K939" s="40"/>
      <c r="L939" s="64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</row>
    <row r="940">
      <c r="A940" s="33"/>
      <c r="B940" s="33"/>
      <c r="C940" s="33"/>
      <c r="D940" s="33"/>
      <c r="E940" s="33"/>
      <c r="F940" s="33"/>
      <c r="G940" s="40"/>
      <c r="H940" s="40"/>
      <c r="I940" s="40"/>
      <c r="J940" s="40"/>
      <c r="K940" s="40"/>
      <c r="L940" s="64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</row>
    <row r="941">
      <c r="A941" s="33"/>
      <c r="B941" s="33"/>
      <c r="C941" s="33"/>
      <c r="D941" s="33"/>
      <c r="E941" s="33"/>
      <c r="F941" s="33"/>
      <c r="G941" s="40"/>
      <c r="H941" s="40"/>
      <c r="I941" s="40"/>
      <c r="J941" s="40"/>
      <c r="K941" s="40"/>
      <c r="L941" s="64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</row>
    <row r="942">
      <c r="A942" s="33"/>
      <c r="B942" s="33"/>
      <c r="C942" s="33"/>
      <c r="D942" s="33"/>
      <c r="E942" s="33"/>
      <c r="F942" s="33"/>
      <c r="G942" s="40"/>
      <c r="H942" s="40"/>
      <c r="I942" s="40"/>
      <c r="J942" s="40"/>
      <c r="K942" s="40"/>
      <c r="L942" s="64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</row>
    <row r="943">
      <c r="A943" s="33"/>
      <c r="B943" s="33"/>
      <c r="C943" s="33"/>
      <c r="D943" s="33"/>
      <c r="E943" s="33"/>
      <c r="F943" s="33"/>
      <c r="G943" s="40"/>
      <c r="H943" s="40"/>
      <c r="I943" s="40"/>
      <c r="J943" s="40"/>
      <c r="K943" s="40"/>
      <c r="L943" s="64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</row>
    <row r="944">
      <c r="A944" s="33"/>
      <c r="B944" s="33"/>
      <c r="C944" s="33"/>
      <c r="D944" s="33"/>
      <c r="E944" s="33"/>
      <c r="F944" s="33"/>
      <c r="G944" s="40"/>
      <c r="H944" s="40"/>
      <c r="I944" s="40"/>
      <c r="J944" s="40"/>
      <c r="K944" s="40"/>
      <c r="L944" s="64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</row>
    <row r="945">
      <c r="A945" s="33"/>
      <c r="B945" s="33"/>
      <c r="C945" s="33"/>
      <c r="D945" s="33"/>
      <c r="E945" s="33"/>
      <c r="F945" s="33"/>
      <c r="G945" s="40"/>
      <c r="H945" s="40"/>
      <c r="I945" s="40"/>
      <c r="J945" s="40"/>
      <c r="K945" s="40"/>
      <c r="L945" s="64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</row>
    <row r="946">
      <c r="A946" s="33"/>
      <c r="B946" s="33"/>
      <c r="C946" s="33"/>
      <c r="D946" s="33"/>
      <c r="E946" s="33"/>
      <c r="F946" s="33"/>
      <c r="G946" s="40"/>
      <c r="H946" s="40"/>
      <c r="I946" s="40"/>
      <c r="J946" s="40"/>
      <c r="K946" s="40"/>
      <c r="L946" s="64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</row>
    <row r="947">
      <c r="A947" s="33"/>
      <c r="B947" s="33"/>
      <c r="C947" s="33"/>
      <c r="D947" s="33"/>
      <c r="E947" s="33"/>
      <c r="F947" s="33"/>
      <c r="G947" s="40"/>
      <c r="H947" s="40"/>
      <c r="I947" s="40"/>
      <c r="J947" s="40"/>
      <c r="K947" s="40"/>
      <c r="L947" s="64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</row>
    <row r="948">
      <c r="A948" s="33"/>
      <c r="B948" s="33"/>
      <c r="C948" s="33"/>
      <c r="D948" s="33"/>
      <c r="E948" s="33"/>
      <c r="F948" s="33"/>
      <c r="G948" s="40"/>
      <c r="H948" s="40"/>
      <c r="I948" s="40"/>
      <c r="J948" s="40"/>
      <c r="K948" s="40"/>
      <c r="L948" s="64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</row>
    <row r="949">
      <c r="A949" s="33"/>
      <c r="B949" s="33"/>
      <c r="C949" s="33"/>
      <c r="D949" s="33"/>
      <c r="E949" s="33"/>
      <c r="F949" s="33"/>
      <c r="G949" s="40"/>
      <c r="H949" s="40"/>
      <c r="I949" s="40"/>
      <c r="J949" s="40"/>
      <c r="K949" s="40"/>
      <c r="L949" s="64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</row>
    <row r="950">
      <c r="A950" s="33"/>
      <c r="B950" s="33"/>
      <c r="C950" s="33"/>
      <c r="D950" s="33"/>
      <c r="E950" s="33"/>
      <c r="F950" s="33"/>
      <c r="G950" s="40"/>
      <c r="H950" s="40"/>
      <c r="I950" s="40"/>
      <c r="J950" s="40"/>
      <c r="K950" s="40"/>
      <c r="L950" s="64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</row>
    <row r="951">
      <c r="A951" s="33"/>
      <c r="B951" s="33"/>
      <c r="C951" s="33"/>
      <c r="D951" s="33"/>
      <c r="E951" s="33"/>
      <c r="F951" s="33"/>
      <c r="G951" s="40"/>
      <c r="H951" s="40"/>
      <c r="I951" s="40"/>
      <c r="J951" s="40"/>
      <c r="K951" s="40"/>
      <c r="L951" s="64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</row>
    <row r="952">
      <c r="A952" s="33"/>
      <c r="B952" s="33"/>
      <c r="C952" s="33"/>
      <c r="D952" s="33"/>
      <c r="E952" s="33"/>
      <c r="F952" s="33"/>
      <c r="G952" s="40"/>
      <c r="H952" s="40"/>
      <c r="I952" s="40"/>
      <c r="J952" s="40"/>
      <c r="K952" s="40"/>
      <c r="L952" s="64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</row>
    <row r="953">
      <c r="A953" s="33"/>
      <c r="B953" s="33"/>
      <c r="C953" s="33"/>
      <c r="D953" s="33"/>
      <c r="E953" s="33"/>
      <c r="F953" s="33"/>
      <c r="G953" s="40"/>
      <c r="H953" s="40"/>
      <c r="I953" s="40"/>
      <c r="J953" s="40"/>
      <c r="K953" s="40"/>
      <c r="L953" s="64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</row>
    <row r="954">
      <c r="A954" s="33"/>
      <c r="B954" s="33"/>
      <c r="C954" s="33"/>
      <c r="D954" s="33"/>
      <c r="E954" s="33"/>
      <c r="F954" s="33"/>
      <c r="G954" s="40"/>
      <c r="H954" s="40"/>
      <c r="I954" s="40"/>
      <c r="J954" s="40"/>
      <c r="K954" s="40"/>
      <c r="L954" s="64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</row>
    <row r="955">
      <c r="A955" s="33"/>
      <c r="B955" s="33"/>
      <c r="C955" s="33"/>
      <c r="D955" s="33"/>
      <c r="E955" s="33"/>
      <c r="F955" s="33"/>
      <c r="G955" s="40"/>
      <c r="H955" s="40"/>
      <c r="I955" s="40"/>
      <c r="J955" s="40"/>
      <c r="K955" s="40"/>
      <c r="L955" s="64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</row>
    <row r="956">
      <c r="A956" s="33"/>
      <c r="B956" s="33"/>
      <c r="C956" s="33"/>
      <c r="D956" s="33"/>
      <c r="E956" s="33"/>
      <c r="F956" s="33"/>
      <c r="G956" s="40"/>
      <c r="H956" s="40"/>
      <c r="I956" s="40"/>
      <c r="J956" s="40"/>
      <c r="K956" s="40"/>
      <c r="L956" s="64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</row>
    <row r="957">
      <c r="A957" s="33"/>
      <c r="B957" s="33"/>
      <c r="C957" s="33"/>
      <c r="D957" s="33"/>
      <c r="E957" s="33"/>
      <c r="F957" s="33"/>
      <c r="G957" s="40"/>
      <c r="H957" s="40"/>
      <c r="I957" s="40"/>
      <c r="J957" s="40"/>
      <c r="K957" s="40"/>
      <c r="L957" s="64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</row>
    <row r="958">
      <c r="A958" s="33"/>
      <c r="B958" s="33"/>
      <c r="C958" s="33"/>
      <c r="D958" s="33"/>
      <c r="E958" s="33"/>
      <c r="F958" s="33"/>
      <c r="G958" s="40"/>
      <c r="H958" s="40"/>
      <c r="I958" s="40"/>
      <c r="J958" s="40"/>
      <c r="K958" s="40"/>
      <c r="L958" s="64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</row>
    <row r="959">
      <c r="A959" s="33"/>
      <c r="B959" s="33"/>
      <c r="C959" s="33"/>
      <c r="D959" s="33"/>
      <c r="E959" s="33"/>
      <c r="F959" s="33"/>
      <c r="G959" s="40"/>
      <c r="H959" s="40"/>
      <c r="I959" s="40"/>
      <c r="J959" s="40"/>
      <c r="K959" s="40"/>
      <c r="L959" s="64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</row>
    <row r="960">
      <c r="A960" s="33"/>
      <c r="B960" s="33"/>
      <c r="C960" s="33"/>
      <c r="D960" s="33"/>
      <c r="E960" s="33"/>
      <c r="F960" s="33"/>
      <c r="G960" s="40"/>
      <c r="H960" s="40"/>
      <c r="I960" s="40"/>
      <c r="J960" s="40"/>
      <c r="K960" s="40"/>
      <c r="L960" s="64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</row>
    <row r="961">
      <c r="A961" s="33"/>
      <c r="B961" s="33"/>
      <c r="C961" s="33"/>
      <c r="D961" s="33"/>
      <c r="E961" s="33"/>
      <c r="F961" s="33"/>
      <c r="G961" s="40"/>
      <c r="H961" s="40"/>
      <c r="I961" s="40"/>
      <c r="J961" s="40"/>
      <c r="K961" s="40"/>
      <c r="L961" s="64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</row>
    <row r="962">
      <c r="A962" s="33"/>
      <c r="B962" s="33"/>
      <c r="C962" s="33"/>
      <c r="D962" s="33"/>
      <c r="E962" s="33"/>
      <c r="F962" s="33"/>
      <c r="G962" s="40"/>
      <c r="H962" s="40"/>
      <c r="I962" s="40"/>
      <c r="J962" s="40"/>
      <c r="K962" s="40"/>
      <c r="L962" s="64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</row>
    <row r="963">
      <c r="A963" s="33"/>
      <c r="B963" s="33"/>
      <c r="C963" s="33"/>
      <c r="D963" s="33"/>
      <c r="E963" s="33"/>
      <c r="F963" s="33"/>
      <c r="G963" s="40"/>
      <c r="H963" s="40"/>
      <c r="I963" s="40"/>
      <c r="J963" s="40"/>
      <c r="K963" s="40"/>
      <c r="L963" s="64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</row>
    <row r="964">
      <c r="A964" s="33"/>
      <c r="B964" s="33"/>
      <c r="C964" s="33"/>
      <c r="D964" s="33"/>
      <c r="E964" s="33"/>
      <c r="F964" s="33"/>
      <c r="G964" s="40"/>
      <c r="H964" s="40"/>
      <c r="I964" s="40"/>
      <c r="J964" s="40"/>
      <c r="K964" s="40"/>
      <c r="L964" s="64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</row>
    <row r="965">
      <c r="A965" s="33"/>
      <c r="B965" s="33"/>
      <c r="C965" s="33"/>
      <c r="D965" s="33"/>
      <c r="E965" s="33"/>
      <c r="F965" s="33"/>
      <c r="G965" s="40"/>
      <c r="H965" s="40"/>
      <c r="I965" s="40"/>
      <c r="J965" s="40"/>
      <c r="K965" s="40"/>
      <c r="L965" s="64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</row>
    <row r="966">
      <c r="A966" s="33"/>
      <c r="B966" s="33"/>
      <c r="C966" s="33"/>
      <c r="D966" s="33"/>
      <c r="E966" s="33"/>
      <c r="F966" s="33"/>
      <c r="G966" s="40"/>
      <c r="H966" s="40"/>
      <c r="I966" s="40"/>
      <c r="J966" s="40"/>
      <c r="K966" s="40"/>
      <c r="L966" s="64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</row>
    <row r="967">
      <c r="A967" s="33"/>
      <c r="B967" s="33"/>
      <c r="C967" s="33"/>
      <c r="D967" s="33"/>
      <c r="E967" s="33"/>
      <c r="F967" s="33"/>
      <c r="G967" s="40"/>
      <c r="H967" s="40"/>
      <c r="I967" s="40"/>
      <c r="J967" s="40"/>
      <c r="K967" s="40"/>
      <c r="L967" s="64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</row>
    <row r="968">
      <c r="A968" s="33"/>
      <c r="B968" s="33"/>
      <c r="C968" s="33"/>
      <c r="D968" s="33"/>
      <c r="E968" s="33"/>
      <c r="F968" s="33"/>
      <c r="G968" s="40"/>
      <c r="H968" s="40"/>
      <c r="I968" s="40"/>
      <c r="J968" s="40"/>
      <c r="K968" s="40"/>
      <c r="L968" s="64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</row>
    <row r="969">
      <c r="A969" s="33"/>
      <c r="B969" s="33"/>
      <c r="C969" s="33"/>
      <c r="D969" s="33"/>
      <c r="E969" s="33"/>
      <c r="F969" s="33"/>
      <c r="G969" s="40"/>
      <c r="H969" s="40"/>
      <c r="I969" s="40"/>
      <c r="J969" s="40"/>
      <c r="K969" s="40"/>
      <c r="L969" s="64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</row>
    <row r="970">
      <c r="A970" s="33"/>
      <c r="B970" s="33"/>
      <c r="C970" s="33"/>
      <c r="D970" s="33"/>
      <c r="E970" s="33"/>
      <c r="F970" s="33"/>
      <c r="G970" s="40"/>
      <c r="H970" s="40"/>
      <c r="I970" s="40"/>
      <c r="J970" s="40"/>
      <c r="K970" s="40"/>
      <c r="L970" s="64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</row>
    <row r="971">
      <c r="A971" s="33"/>
      <c r="B971" s="33"/>
      <c r="C971" s="33"/>
      <c r="D971" s="33"/>
      <c r="E971" s="33"/>
      <c r="F971" s="33"/>
      <c r="G971" s="40"/>
      <c r="H971" s="40"/>
      <c r="I971" s="40"/>
      <c r="J971" s="40"/>
      <c r="K971" s="40"/>
      <c r="L971" s="64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</row>
    <row r="972">
      <c r="A972" s="33"/>
      <c r="B972" s="33"/>
      <c r="C972" s="33"/>
      <c r="D972" s="33"/>
      <c r="E972" s="33"/>
      <c r="F972" s="33"/>
      <c r="G972" s="40"/>
      <c r="H972" s="40"/>
      <c r="I972" s="40"/>
      <c r="J972" s="40"/>
      <c r="K972" s="40"/>
      <c r="L972" s="64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</row>
    <row r="973">
      <c r="A973" s="33"/>
      <c r="B973" s="33"/>
      <c r="C973" s="33"/>
      <c r="D973" s="33"/>
      <c r="E973" s="33"/>
      <c r="F973" s="33"/>
      <c r="G973" s="40"/>
      <c r="H973" s="40"/>
      <c r="I973" s="40"/>
      <c r="J973" s="40"/>
      <c r="K973" s="40"/>
      <c r="L973" s="64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</row>
    <row r="974">
      <c r="A974" s="33"/>
      <c r="B974" s="33"/>
      <c r="C974" s="33"/>
      <c r="D974" s="33"/>
      <c r="E974" s="33"/>
      <c r="F974" s="33"/>
      <c r="G974" s="40"/>
      <c r="H974" s="40"/>
      <c r="I974" s="40"/>
      <c r="J974" s="40"/>
      <c r="K974" s="40"/>
      <c r="L974" s="64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</row>
    <row r="975">
      <c r="A975" s="33"/>
      <c r="B975" s="33"/>
      <c r="C975" s="33"/>
      <c r="D975" s="33"/>
      <c r="E975" s="33"/>
      <c r="F975" s="33"/>
      <c r="G975" s="40"/>
      <c r="H975" s="40"/>
      <c r="I975" s="40"/>
      <c r="J975" s="40"/>
      <c r="K975" s="40"/>
      <c r="L975" s="64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</row>
    <row r="976">
      <c r="A976" s="33"/>
      <c r="B976" s="33"/>
      <c r="C976" s="33"/>
      <c r="D976" s="33"/>
      <c r="E976" s="33"/>
      <c r="F976" s="33"/>
      <c r="G976" s="40"/>
      <c r="H976" s="40"/>
      <c r="I976" s="40"/>
      <c r="J976" s="40"/>
      <c r="K976" s="40"/>
      <c r="L976" s="64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</row>
    <row r="977">
      <c r="A977" s="33"/>
      <c r="B977" s="33"/>
      <c r="C977" s="33"/>
      <c r="D977" s="33"/>
      <c r="E977" s="33"/>
      <c r="F977" s="33"/>
      <c r="G977" s="40"/>
      <c r="H977" s="40"/>
      <c r="I977" s="40"/>
      <c r="J977" s="40"/>
      <c r="K977" s="40"/>
      <c r="L977" s="64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</row>
    <row r="978">
      <c r="A978" s="33"/>
      <c r="B978" s="33"/>
      <c r="C978" s="33"/>
      <c r="D978" s="33"/>
      <c r="E978" s="33"/>
      <c r="F978" s="33"/>
      <c r="G978" s="40"/>
      <c r="H978" s="40"/>
      <c r="I978" s="40"/>
      <c r="J978" s="40"/>
      <c r="K978" s="40"/>
      <c r="L978" s="64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</row>
    <row r="979">
      <c r="A979" s="33"/>
      <c r="B979" s="33"/>
      <c r="C979" s="33"/>
      <c r="D979" s="33"/>
      <c r="E979" s="33"/>
      <c r="F979" s="33"/>
      <c r="G979" s="40"/>
      <c r="H979" s="40"/>
      <c r="I979" s="40"/>
      <c r="J979" s="40"/>
      <c r="K979" s="40"/>
      <c r="L979" s="64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</row>
    <row r="980">
      <c r="A980" s="33"/>
      <c r="B980" s="33"/>
      <c r="C980" s="33"/>
      <c r="D980" s="33"/>
      <c r="E980" s="33"/>
      <c r="F980" s="33"/>
      <c r="G980" s="40"/>
      <c r="H980" s="40"/>
      <c r="I980" s="40"/>
      <c r="J980" s="40"/>
      <c r="K980" s="40"/>
      <c r="L980" s="64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</row>
    <row r="981">
      <c r="A981" s="33"/>
      <c r="B981" s="33"/>
      <c r="C981" s="33"/>
      <c r="D981" s="33"/>
      <c r="E981" s="33"/>
      <c r="F981" s="33"/>
      <c r="G981" s="40"/>
      <c r="H981" s="40"/>
      <c r="I981" s="40"/>
      <c r="J981" s="40"/>
      <c r="K981" s="40"/>
      <c r="L981" s="64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</row>
    <row r="982">
      <c r="A982" s="33"/>
      <c r="B982" s="33"/>
      <c r="C982" s="33"/>
      <c r="D982" s="33"/>
      <c r="E982" s="33"/>
      <c r="F982" s="33"/>
      <c r="G982" s="40"/>
      <c r="H982" s="40"/>
      <c r="I982" s="40"/>
      <c r="J982" s="40"/>
      <c r="K982" s="40"/>
      <c r="L982" s="64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</row>
    <row r="983">
      <c r="A983" s="33"/>
      <c r="B983" s="33"/>
      <c r="C983" s="33"/>
      <c r="D983" s="33"/>
      <c r="E983" s="33"/>
      <c r="F983" s="33"/>
      <c r="G983" s="40"/>
      <c r="H983" s="40"/>
      <c r="I983" s="40"/>
      <c r="J983" s="40"/>
      <c r="K983" s="40"/>
      <c r="L983" s="64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</row>
    <row r="984">
      <c r="A984" s="33"/>
      <c r="B984" s="33"/>
      <c r="C984" s="33"/>
      <c r="D984" s="33"/>
      <c r="E984" s="33"/>
      <c r="F984" s="33"/>
      <c r="G984" s="40"/>
      <c r="H984" s="40"/>
      <c r="I984" s="40"/>
      <c r="J984" s="40"/>
      <c r="K984" s="40"/>
      <c r="L984" s="64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</row>
    <row r="985">
      <c r="A985" s="33"/>
      <c r="B985" s="33"/>
      <c r="C985" s="33"/>
      <c r="D985" s="33"/>
      <c r="E985" s="33"/>
      <c r="F985" s="33"/>
      <c r="G985" s="40"/>
      <c r="H985" s="40"/>
      <c r="I985" s="40"/>
      <c r="J985" s="40"/>
      <c r="K985" s="40"/>
      <c r="L985" s="64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</row>
    <row r="986">
      <c r="A986" s="33"/>
      <c r="B986" s="33"/>
      <c r="C986" s="33"/>
      <c r="D986" s="33"/>
      <c r="E986" s="33"/>
      <c r="F986" s="33"/>
      <c r="G986" s="40"/>
      <c r="H986" s="40"/>
      <c r="I986" s="40"/>
      <c r="J986" s="40"/>
      <c r="K986" s="40"/>
      <c r="L986" s="64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</row>
    <row r="987">
      <c r="A987" s="33"/>
      <c r="B987" s="33"/>
      <c r="C987" s="33"/>
      <c r="D987" s="33"/>
      <c r="E987" s="33"/>
      <c r="F987" s="33"/>
      <c r="G987" s="40"/>
      <c r="H987" s="40"/>
      <c r="I987" s="40"/>
      <c r="J987" s="40"/>
      <c r="K987" s="40"/>
      <c r="L987" s="64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</row>
    <row r="988">
      <c r="A988" s="33"/>
      <c r="B988" s="33"/>
      <c r="C988" s="33"/>
      <c r="D988" s="33"/>
      <c r="E988" s="33"/>
      <c r="F988" s="33"/>
      <c r="G988" s="40"/>
      <c r="H988" s="40"/>
      <c r="I988" s="40"/>
      <c r="J988" s="40"/>
      <c r="K988" s="40"/>
      <c r="L988" s="64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</row>
    <row r="989">
      <c r="A989" s="33"/>
      <c r="B989" s="33"/>
      <c r="C989" s="33"/>
      <c r="D989" s="33"/>
      <c r="E989" s="33"/>
      <c r="F989" s="33"/>
      <c r="G989" s="40"/>
      <c r="H989" s="40"/>
      <c r="I989" s="40"/>
      <c r="J989" s="40"/>
      <c r="K989" s="40"/>
      <c r="L989" s="64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</row>
    <row r="990">
      <c r="A990" s="33"/>
      <c r="B990" s="33"/>
      <c r="C990" s="33"/>
      <c r="D990" s="33"/>
      <c r="E990" s="33"/>
      <c r="F990" s="33"/>
      <c r="G990" s="40"/>
      <c r="H990" s="40"/>
      <c r="I990" s="40"/>
      <c r="J990" s="40"/>
      <c r="K990" s="40"/>
      <c r="L990" s="64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</row>
    <row r="991">
      <c r="A991" s="33"/>
      <c r="B991" s="33"/>
      <c r="C991" s="33"/>
      <c r="D991" s="33"/>
      <c r="E991" s="33"/>
      <c r="F991" s="33"/>
      <c r="G991" s="40"/>
      <c r="H991" s="40"/>
      <c r="I991" s="40"/>
      <c r="J991" s="40"/>
      <c r="K991" s="40"/>
      <c r="L991" s="64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</row>
    <row r="992">
      <c r="A992" s="33"/>
      <c r="B992" s="33"/>
      <c r="C992" s="33"/>
      <c r="D992" s="33"/>
      <c r="E992" s="33"/>
      <c r="F992" s="33"/>
      <c r="G992" s="40"/>
      <c r="H992" s="40"/>
      <c r="I992" s="40"/>
      <c r="J992" s="40"/>
      <c r="K992" s="40"/>
      <c r="L992" s="64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</row>
    <row r="993">
      <c r="A993" s="33"/>
      <c r="B993" s="33"/>
      <c r="C993" s="33"/>
      <c r="D993" s="33"/>
      <c r="E993" s="33"/>
      <c r="F993" s="33"/>
      <c r="G993" s="40"/>
      <c r="H993" s="40"/>
      <c r="I993" s="40"/>
      <c r="J993" s="40"/>
      <c r="K993" s="40"/>
      <c r="L993" s="64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</row>
    <row r="994">
      <c r="A994" s="33"/>
      <c r="B994" s="33"/>
      <c r="C994" s="33"/>
      <c r="D994" s="33"/>
      <c r="E994" s="33"/>
      <c r="F994" s="33"/>
      <c r="G994" s="40"/>
      <c r="H994" s="40"/>
      <c r="I994" s="40"/>
      <c r="J994" s="40"/>
      <c r="K994" s="40"/>
      <c r="L994" s="64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</row>
    <row r="995">
      <c r="A995" s="33"/>
      <c r="B995" s="33"/>
      <c r="C995" s="33"/>
      <c r="D995" s="33"/>
      <c r="E995" s="33"/>
      <c r="F995" s="33"/>
      <c r="G995" s="40"/>
      <c r="H995" s="40"/>
      <c r="I995" s="40"/>
      <c r="J995" s="40"/>
      <c r="K995" s="40"/>
      <c r="L995" s="64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</row>
    <row r="996">
      <c r="A996" s="33"/>
      <c r="B996" s="33"/>
      <c r="C996" s="33"/>
      <c r="D996" s="33"/>
      <c r="E996" s="33"/>
      <c r="F996" s="33"/>
      <c r="G996" s="40"/>
      <c r="H996" s="40"/>
      <c r="I996" s="40"/>
      <c r="J996" s="40"/>
      <c r="K996" s="40"/>
      <c r="L996" s="64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</row>
    <row r="997">
      <c r="A997" s="33"/>
      <c r="B997" s="33"/>
      <c r="C997" s="33"/>
      <c r="D997" s="33"/>
      <c r="E997" s="33"/>
      <c r="F997" s="33"/>
      <c r="G997" s="40"/>
      <c r="H997" s="40"/>
      <c r="I997" s="40"/>
      <c r="J997" s="40"/>
      <c r="K997" s="40"/>
      <c r="L997" s="64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</row>
    <row r="998">
      <c r="A998" s="33"/>
      <c r="B998" s="33"/>
      <c r="C998" s="33"/>
      <c r="D998" s="33"/>
      <c r="E998" s="33"/>
      <c r="F998" s="33"/>
      <c r="G998" s="40"/>
      <c r="H998" s="40"/>
      <c r="I998" s="40"/>
      <c r="J998" s="40"/>
      <c r="K998" s="40"/>
      <c r="L998" s="64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</row>
    <row r="999">
      <c r="A999" s="33"/>
      <c r="B999" s="33"/>
      <c r="C999" s="33"/>
      <c r="D999" s="33"/>
      <c r="E999" s="33"/>
      <c r="F999" s="33"/>
      <c r="G999" s="40"/>
      <c r="H999" s="40"/>
      <c r="I999" s="40"/>
      <c r="J999" s="40"/>
      <c r="K999" s="40"/>
      <c r="L999" s="64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10">
        <v>22.0</v>
      </c>
      <c r="C2" s="10">
        <v>8.0</v>
      </c>
      <c r="D2" s="8">
        <f t="shared" ref="D2:E2" si="1"> L2</f>
        <v>11</v>
      </c>
      <c r="E2" s="8">
        <f t="shared" si="1"/>
        <v>8</v>
      </c>
      <c r="F2" s="11">
        <f t="shared" ref="F2:F51" si="4"> 5%+($N2-5)/200</f>
        <v>0.06</v>
      </c>
      <c r="G2" s="12">
        <f t="shared" ref="G2:G51" si="5"> 90% + (O2-5)/1000</f>
        <v>0.907</v>
      </c>
      <c r="H2" s="13">
        <f t="shared" ref="H2:I2" si="2"> 5% + (O2-5)/1000</f>
        <v>0.057</v>
      </c>
      <c r="I2" s="13">
        <f t="shared" si="2"/>
        <v>0.057</v>
      </c>
      <c r="J2" s="11">
        <f t="shared" ref="J2:J51" si="7"> 0% + L2/100</f>
        <v>0.11</v>
      </c>
      <c r="K2" s="14">
        <f t="shared" ref="K2:K51" si="8"> 0% + N2/100</f>
        <v>0.07</v>
      </c>
      <c r="L2" s="10">
        <v>11.0</v>
      </c>
      <c r="M2" s="10">
        <v>8.0</v>
      </c>
      <c r="N2" s="10">
        <v>7.0</v>
      </c>
      <c r="O2" s="10">
        <v>12.0</v>
      </c>
      <c r="P2" s="15">
        <v>12.0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51" si="9"> if(MOD($A3,6) = 0, B2+6, B2+5)</f>
        <v>27</v>
      </c>
      <c r="C3" s="17">
        <f t="shared" ref="C3:C51" si="10"> if(MOD($A3,6) = 0, C2+3, C2+4)</f>
        <v>12</v>
      </c>
      <c r="D3" s="8">
        <f t="shared" ref="D3:E3" si="3"> L3</f>
        <v>12</v>
      </c>
      <c r="E3" s="8">
        <f t="shared" si="3"/>
        <v>9</v>
      </c>
      <c r="F3" s="11">
        <f t="shared" si="4"/>
        <v>0.065</v>
      </c>
      <c r="G3" s="12">
        <f t="shared" si="5"/>
        <v>0.908</v>
      </c>
      <c r="H3" s="13">
        <f t="shared" ref="H3:I3" si="6"> 5% + (O3-5)/1000</f>
        <v>0.058</v>
      </c>
      <c r="I3" s="13">
        <f t="shared" si="6"/>
        <v>0.058</v>
      </c>
      <c r="J3" s="11">
        <f t="shared" si="7"/>
        <v>0.12</v>
      </c>
      <c r="K3" s="14">
        <f t="shared" si="8"/>
        <v>0.08</v>
      </c>
      <c r="L3" s="10">
        <f t="shared" ref="L3:L51" si="13"> L2 + 1</f>
        <v>12</v>
      </c>
      <c r="M3" s="10">
        <f t="shared" ref="M3:M51" si="14">if(MOD($A3,4) = 0,M2,M2 + 1)</f>
        <v>9</v>
      </c>
      <c r="N3" s="10">
        <f>if(MOD($A3,2) = 0,N2 + 1,N2)</f>
        <v>8</v>
      </c>
      <c r="O3" s="10">
        <f t="shared" ref="O3:O51" si="15">if(MOD(D3,2) = 0,O2 + 1,O2 + 2)</f>
        <v>13</v>
      </c>
      <c r="P3" s="15">
        <f t="shared" ref="P3:P51" si="16">if(MOD($A3,4) = 0,P2 + 2,P2 + 1)</f>
        <v>13</v>
      </c>
      <c r="Q3" s="18">
        <f t="shared" ref="Q3:Q51" si="17"> (L3 - L2) + (M3 - M2) + (N3 - N2) + (O3 - O2) + (P3 - P2)</f>
        <v>5</v>
      </c>
      <c r="R3" s="8"/>
      <c r="S3" s="8"/>
      <c r="T3" s="8"/>
      <c r="U3" s="8"/>
      <c r="V3" s="8"/>
      <c r="W3" s="8"/>
    </row>
    <row r="4" ht="16.5" customHeight="1">
      <c r="A4" s="9">
        <v>3.0</v>
      </c>
      <c r="B4" s="17">
        <f t="shared" si="9"/>
        <v>32</v>
      </c>
      <c r="C4" s="17">
        <f t="shared" si="10"/>
        <v>16</v>
      </c>
      <c r="D4" s="8">
        <f t="shared" ref="D4:E4" si="11"> L4</f>
        <v>13</v>
      </c>
      <c r="E4" s="8">
        <f t="shared" si="11"/>
        <v>10</v>
      </c>
      <c r="F4" s="11">
        <f t="shared" si="4"/>
        <v>0.065</v>
      </c>
      <c r="G4" s="12">
        <f t="shared" si="5"/>
        <v>0.91</v>
      </c>
      <c r="H4" s="13">
        <f t="shared" ref="H4:I4" si="12"> 5% + (O4-5)/1000</f>
        <v>0.06</v>
      </c>
      <c r="I4" s="13">
        <f t="shared" si="12"/>
        <v>0.059</v>
      </c>
      <c r="J4" s="11">
        <f t="shared" si="7"/>
        <v>0.13</v>
      </c>
      <c r="K4" s="14">
        <f t="shared" si="8"/>
        <v>0.08</v>
      </c>
      <c r="L4" s="10">
        <f t="shared" si="13"/>
        <v>13</v>
      </c>
      <c r="M4" s="10">
        <f t="shared" si="14"/>
        <v>10</v>
      </c>
      <c r="N4" s="10">
        <f t="shared" ref="N4:N51" si="20">if(MOD(A4,2) = 0,N3 + 1,N3)</f>
        <v>8</v>
      </c>
      <c r="O4" s="10">
        <f t="shared" si="15"/>
        <v>15</v>
      </c>
      <c r="P4" s="15">
        <f t="shared" si="16"/>
        <v>14</v>
      </c>
      <c r="Q4" s="18">
        <f t="shared" si="17"/>
        <v>5</v>
      </c>
      <c r="R4" s="8"/>
      <c r="S4" s="8"/>
      <c r="T4" s="8"/>
      <c r="U4" s="8"/>
      <c r="V4" s="8"/>
      <c r="W4" s="8"/>
    </row>
    <row r="5" ht="16.5" customHeight="1">
      <c r="A5" s="9">
        <v>4.0</v>
      </c>
      <c r="B5" s="17">
        <f t="shared" si="9"/>
        <v>37</v>
      </c>
      <c r="C5" s="17">
        <f t="shared" si="10"/>
        <v>20</v>
      </c>
      <c r="D5" s="8">
        <f t="shared" ref="D5:E5" si="18"> L5</f>
        <v>14</v>
      </c>
      <c r="E5" s="8">
        <f t="shared" si="18"/>
        <v>10</v>
      </c>
      <c r="F5" s="11">
        <f t="shared" si="4"/>
        <v>0.07</v>
      </c>
      <c r="G5" s="12">
        <f t="shared" si="5"/>
        <v>0.911</v>
      </c>
      <c r="H5" s="13">
        <f t="shared" ref="H5:I5" si="19"> 5% + (O5-5)/1000</f>
        <v>0.061</v>
      </c>
      <c r="I5" s="13">
        <f t="shared" si="19"/>
        <v>0.061</v>
      </c>
      <c r="J5" s="11">
        <f t="shared" si="7"/>
        <v>0.14</v>
      </c>
      <c r="K5" s="14">
        <f t="shared" si="8"/>
        <v>0.09</v>
      </c>
      <c r="L5" s="10">
        <f t="shared" si="13"/>
        <v>14</v>
      </c>
      <c r="M5" s="10">
        <f t="shared" si="14"/>
        <v>10</v>
      </c>
      <c r="N5" s="10">
        <f t="shared" si="20"/>
        <v>9</v>
      </c>
      <c r="O5" s="10">
        <f t="shared" si="15"/>
        <v>16</v>
      </c>
      <c r="P5" s="15">
        <f t="shared" si="16"/>
        <v>16</v>
      </c>
      <c r="Q5" s="18">
        <f t="shared" si="17"/>
        <v>5</v>
      </c>
      <c r="R5" s="8"/>
      <c r="S5" s="8"/>
      <c r="T5" s="8"/>
      <c r="U5" s="8"/>
      <c r="V5" s="8"/>
      <c r="W5" s="8"/>
    </row>
    <row r="6" ht="16.5" customHeight="1">
      <c r="A6" s="9">
        <v>5.0</v>
      </c>
      <c r="B6" s="17">
        <f t="shared" si="9"/>
        <v>42</v>
      </c>
      <c r="C6" s="17">
        <f t="shared" si="10"/>
        <v>24</v>
      </c>
      <c r="D6" s="8">
        <f t="shared" ref="D6:E6" si="21"> L6</f>
        <v>15</v>
      </c>
      <c r="E6" s="8">
        <f t="shared" si="21"/>
        <v>11</v>
      </c>
      <c r="F6" s="11">
        <f t="shared" si="4"/>
        <v>0.07</v>
      </c>
      <c r="G6" s="12">
        <f t="shared" si="5"/>
        <v>0.913</v>
      </c>
      <c r="H6" s="13">
        <f t="shared" ref="H6:I6" si="22"> 5% + (O6-5)/1000</f>
        <v>0.063</v>
      </c>
      <c r="I6" s="13">
        <f t="shared" si="22"/>
        <v>0.062</v>
      </c>
      <c r="J6" s="11">
        <f t="shared" si="7"/>
        <v>0.15</v>
      </c>
      <c r="K6" s="14">
        <f t="shared" si="8"/>
        <v>0.09</v>
      </c>
      <c r="L6" s="10">
        <f t="shared" si="13"/>
        <v>15</v>
      </c>
      <c r="M6" s="10">
        <f t="shared" si="14"/>
        <v>11</v>
      </c>
      <c r="N6" s="10">
        <f t="shared" si="20"/>
        <v>9</v>
      </c>
      <c r="O6" s="10">
        <f t="shared" si="15"/>
        <v>18</v>
      </c>
      <c r="P6" s="15">
        <f t="shared" si="16"/>
        <v>17</v>
      </c>
      <c r="Q6" s="18">
        <f t="shared" si="17"/>
        <v>5</v>
      </c>
      <c r="R6" s="8"/>
      <c r="S6" s="8"/>
      <c r="T6" s="8"/>
      <c r="U6" s="8"/>
      <c r="V6" s="8"/>
      <c r="W6" s="8"/>
    </row>
    <row r="7" ht="16.5" customHeight="1">
      <c r="A7" s="9">
        <v>6.0</v>
      </c>
      <c r="B7" s="17">
        <f t="shared" si="9"/>
        <v>48</v>
      </c>
      <c r="C7" s="17">
        <f t="shared" si="10"/>
        <v>27</v>
      </c>
      <c r="D7" s="8">
        <f t="shared" ref="D7:E7" si="23"> L7</f>
        <v>16</v>
      </c>
      <c r="E7" s="8">
        <f t="shared" si="23"/>
        <v>12</v>
      </c>
      <c r="F7" s="11">
        <f t="shared" si="4"/>
        <v>0.075</v>
      </c>
      <c r="G7" s="12">
        <f t="shared" si="5"/>
        <v>0.914</v>
      </c>
      <c r="H7" s="13">
        <f t="shared" ref="H7:I7" si="24"> 5% + (O7-5)/1000</f>
        <v>0.064</v>
      </c>
      <c r="I7" s="13">
        <f t="shared" si="24"/>
        <v>0.063</v>
      </c>
      <c r="J7" s="11">
        <f t="shared" si="7"/>
        <v>0.16</v>
      </c>
      <c r="K7" s="14">
        <f t="shared" si="8"/>
        <v>0.1</v>
      </c>
      <c r="L7" s="10">
        <f t="shared" si="13"/>
        <v>16</v>
      </c>
      <c r="M7" s="10">
        <f t="shared" si="14"/>
        <v>12</v>
      </c>
      <c r="N7" s="10">
        <f t="shared" si="20"/>
        <v>10</v>
      </c>
      <c r="O7" s="10">
        <f t="shared" si="15"/>
        <v>19</v>
      </c>
      <c r="P7" s="15">
        <f t="shared" si="16"/>
        <v>18</v>
      </c>
      <c r="Q7" s="18">
        <f t="shared" si="17"/>
        <v>5</v>
      </c>
      <c r="R7" s="8"/>
      <c r="S7" s="8"/>
      <c r="T7" s="8"/>
      <c r="U7" s="8"/>
      <c r="V7" s="8"/>
      <c r="W7" s="8"/>
    </row>
    <row r="8" ht="16.5" customHeight="1">
      <c r="A8" s="9">
        <v>7.0</v>
      </c>
      <c r="B8" s="17">
        <f t="shared" si="9"/>
        <v>53</v>
      </c>
      <c r="C8" s="17">
        <f t="shared" si="10"/>
        <v>31</v>
      </c>
      <c r="D8" s="8">
        <f t="shared" ref="D8:E8" si="25"> L8</f>
        <v>17</v>
      </c>
      <c r="E8" s="8">
        <f t="shared" si="25"/>
        <v>13</v>
      </c>
      <c r="F8" s="11">
        <f t="shared" si="4"/>
        <v>0.075</v>
      </c>
      <c r="G8" s="12">
        <f t="shared" si="5"/>
        <v>0.916</v>
      </c>
      <c r="H8" s="13">
        <f t="shared" ref="H8:I8" si="26"> 5% + (O8-5)/1000</f>
        <v>0.066</v>
      </c>
      <c r="I8" s="13">
        <f t="shared" si="26"/>
        <v>0.064</v>
      </c>
      <c r="J8" s="11">
        <f t="shared" si="7"/>
        <v>0.17</v>
      </c>
      <c r="K8" s="14">
        <f t="shared" si="8"/>
        <v>0.1</v>
      </c>
      <c r="L8" s="10">
        <f t="shared" si="13"/>
        <v>17</v>
      </c>
      <c r="M8" s="10">
        <f t="shared" si="14"/>
        <v>13</v>
      </c>
      <c r="N8" s="10">
        <f t="shared" si="20"/>
        <v>10</v>
      </c>
      <c r="O8" s="10">
        <f t="shared" si="15"/>
        <v>21</v>
      </c>
      <c r="P8" s="15">
        <f t="shared" si="16"/>
        <v>19</v>
      </c>
      <c r="Q8" s="18">
        <f t="shared" si="17"/>
        <v>5</v>
      </c>
      <c r="R8" s="8"/>
      <c r="S8" s="8"/>
      <c r="T8" s="8"/>
      <c r="U8" s="8"/>
      <c r="V8" s="8"/>
      <c r="W8" s="8"/>
    </row>
    <row r="9" ht="16.5" customHeight="1">
      <c r="A9" s="9">
        <v>8.0</v>
      </c>
      <c r="B9" s="17">
        <f t="shared" si="9"/>
        <v>58</v>
      </c>
      <c r="C9" s="17">
        <f t="shared" si="10"/>
        <v>35</v>
      </c>
      <c r="D9" s="8">
        <f t="shared" ref="D9:E9" si="27"> L9</f>
        <v>18</v>
      </c>
      <c r="E9" s="8">
        <f t="shared" si="27"/>
        <v>13</v>
      </c>
      <c r="F9" s="11">
        <f t="shared" si="4"/>
        <v>0.08</v>
      </c>
      <c r="G9" s="12">
        <f t="shared" si="5"/>
        <v>0.917</v>
      </c>
      <c r="H9" s="13">
        <f t="shared" ref="H9:I9" si="28"> 5% + (O9-5)/1000</f>
        <v>0.067</v>
      </c>
      <c r="I9" s="13">
        <f t="shared" si="28"/>
        <v>0.066</v>
      </c>
      <c r="J9" s="11">
        <f t="shared" si="7"/>
        <v>0.18</v>
      </c>
      <c r="K9" s="14">
        <f t="shared" si="8"/>
        <v>0.11</v>
      </c>
      <c r="L9" s="10">
        <f t="shared" si="13"/>
        <v>18</v>
      </c>
      <c r="M9" s="10">
        <f t="shared" si="14"/>
        <v>13</v>
      </c>
      <c r="N9" s="10">
        <f t="shared" si="20"/>
        <v>11</v>
      </c>
      <c r="O9" s="10">
        <f t="shared" si="15"/>
        <v>22</v>
      </c>
      <c r="P9" s="15">
        <f t="shared" si="16"/>
        <v>21</v>
      </c>
      <c r="Q9" s="18">
        <f t="shared" si="17"/>
        <v>5</v>
      </c>
      <c r="R9" s="8"/>
      <c r="S9" s="8"/>
      <c r="T9" s="8"/>
      <c r="U9" s="8"/>
      <c r="V9" s="8"/>
      <c r="W9" s="8"/>
    </row>
    <row r="10" ht="16.5" customHeight="1">
      <c r="A10" s="9">
        <v>9.0</v>
      </c>
      <c r="B10" s="17">
        <f t="shared" si="9"/>
        <v>63</v>
      </c>
      <c r="C10" s="17">
        <f t="shared" si="10"/>
        <v>39</v>
      </c>
      <c r="D10" s="8">
        <f t="shared" ref="D10:E10" si="29"> L10</f>
        <v>19</v>
      </c>
      <c r="E10" s="8">
        <f t="shared" si="29"/>
        <v>14</v>
      </c>
      <c r="F10" s="11">
        <f t="shared" si="4"/>
        <v>0.08</v>
      </c>
      <c r="G10" s="12">
        <f t="shared" si="5"/>
        <v>0.919</v>
      </c>
      <c r="H10" s="13">
        <f t="shared" ref="H10:I10" si="30"> 5% + (O10-5)/1000</f>
        <v>0.069</v>
      </c>
      <c r="I10" s="13">
        <f t="shared" si="30"/>
        <v>0.067</v>
      </c>
      <c r="J10" s="11">
        <f t="shared" si="7"/>
        <v>0.19</v>
      </c>
      <c r="K10" s="14">
        <f t="shared" si="8"/>
        <v>0.11</v>
      </c>
      <c r="L10" s="10">
        <f t="shared" si="13"/>
        <v>19</v>
      </c>
      <c r="M10" s="10">
        <f t="shared" si="14"/>
        <v>14</v>
      </c>
      <c r="N10" s="10">
        <f t="shared" si="20"/>
        <v>11</v>
      </c>
      <c r="O10" s="10">
        <f t="shared" si="15"/>
        <v>24</v>
      </c>
      <c r="P10" s="15">
        <f t="shared" si="16"/>
        <v>22</v>
      </c>
      <c r="Q10" s="18">
        <f t="shared" si="17"/>
        <v>5</v>
      </c>
      <c r="R10" s="8"/>
      <c r="S10" s="8"/>
      <c r="T10" s="8"/>
      <c r="U10" s="8"/>
      <c r="V10" s="8"/>
      <c r="W10" s="8"/>
    </row>
    <row r="11" ht="16.5" customHeight="1">
      <c r="A11" s="9">
        <v>10.0</v>
      </c>
      <c r="B11" s="17">
        <f t="shared" si="9"/>
        <v>68</v>
      </c>
      <c r="C11" s="17">
        <f t="shared" si="10"/>
        <v>43</v>
      </c>
      <c r="D11" s="8">
        <f t="shared" ref="D11:E11" si="31"> L11</f>
        <v>20</v>
      </c>
      <c r="E11" s="8">
        <f t="shared" si="31"/>
        <v>15</v>
      </c>
      <c r="F11" s="11">
        <f t="shared" si="4"/>
        <v>0.085</v>
      </c>
      <c r="G11" s="12">
        <f t="shared" si="5"/>
        <v>0.92</v>
      </c>
      <c r="H11" s="13">
        <f t="shared" ref="H11:I11" si="32"> 5% + (O11-5)/1000</f>
        <v>0.07</v>
      </c>
      <c r="I11" s="13">
        <f t="shared" si="32"/>
        <v>0.068</v>
      </c>
      <c r="J11" s="11">
        <f t="shared" si="7"/>
        <v>0.2</v>
      </c>
      <c r="K11" s="14">
        <f t="shared" si="8"/>
        <v>0.12</v>
      </c>
      <c r="L11" s="10">
        <f t="shared" si="13"/>
        <v>20</v>
      </c>
      <c r="M11" s="10">
        <f t="shared" si="14"/>
        <v>15</v>
      </c>
      <c r="N11" s="10">
        <f t="shared" si="20"/>
        <v>12</v>
      </c>
      <c r="O11" s="10">
        <f t="shared" si="15"/>
        <v>25</v>
      </c>
      <c r="P11" s="15">
        <f t="shared" si="16"/>
        <v>23</v>
      </c>
      <c r="Q11" s="18">
        <f t="shared" si="17"/>
        <v>5</v>
      </c>
      <c r="R11" s="8"/>
      <c r="S11" s="8"/>
      <c r="T11" s="8"/>
      <c r="U11" s="8"/>
      <c r="V11" s="8"/>
      <c r="W11" s="8"/>
    </row>
    <row r="12" ht="16.5" customHeight="1">
      <c r="A12" s="9">
        <v>11.0</v>
      </c>
      <c r="B12" s="17">
        <f t="shared" si="9"/>
        <v>73</v>
      </c>
      <c r="C12" s="17">
        <f t="shared" si="10"/>
        <v>47</v>
      </c>
      <c r="D12" s="8">
        <f t="shared" ref="D12:E12" si="33"> L12</f>
        <v>21</v>
      </c>
      <c r="E12" s="8">
        <f t="shared" si="33"/>
        <v>16</v>
      </c>
      <c r="F12" s="11">
        <f t="shared" si="4"/>
        <v>0.085</v>
      </c>
      <c r="G12" s="12">
        <f t="shared" si="5"/>
        <v>0.922</v>
      </c>
      <c r="H12" s="13">
        <f t="shared" ref="H12:I12" si="34"> 5% + (O12-5)/1000</f>
        <v>0.072</v>
      </c>
      <c r="I12" s="13">
        <f t="shared" si="34"/>
        <v>0.069</v>
      </c>
      <c r="J12" s="11">
        <f t="shared" si="7"/>
        <v>0.21</v>
      </c>
      <c r="K12" s="14">
        <f t="shared" si="8"/>
        <v>0.12</v>
      </c>
      <c r="L12" s="10">
        <f t="shared" si="13"/>
        <v>21</v>
      </c>
      <c r="M12" s="10">
        <f t="shared" si="14"/>
        <v>16</v>
      </c>
      <c r="N12" s="10">
        <f t="shared" si="20"/>
        <v>12</v>
      </c>
      <c r="O12" s="10">
        <f t="shared" si="15"/>
        <v>27</v>
      </c>
      <c r="P12" s="15">
        <f t="shared" si="16"/>
        <v>24</v>
      </c>
      <c r="Q12" s="18">
        <f t="shared" si="17"/>
        <v>5</v>
      </c>
      <c r="R12" s="8"/>
      <c r="S12" s="8"/>
      <c r="T12" s="8"/>
      <c r="U12" s="8"/>
      <c r="V12" s="8"/>
      <c r="W12" s="8"/>
    </row>
    <row r="13" ht="16.5" customHeight="1">
      <c r="A13" s="9">
        <v>12.0</v>
      </c>
      <c r="B13" s="17">
        <f t="shared" si="9"/>
        <v>79</v>
      </c>
      <c r="C13" s="17">
        <f t="shared" si="10"/>
        <v>50</v>
      </c>
      <c r="D13" s="8">
        <f t="shared" ref="D13:E13" si="35"> L13</f>
        <v>22</v>
      </c>
      <c r="E13" s="8">
        <f t="shared" si="35"/>
        <v>16</v>
      </c>
      <c r="F13" s="11">
        <f t="shared" si="4"/>
        <v>0.09</v>
      </c>
      <c r="G13" s="12">
        <f t="shared" si="5"/>
        <v>0.923</v>
      </c>
      <c r="H13" s="13">
        <f t="shared" ref="H13:I13" si="36"> 5% + (O13-5)/1000</f>
        <v>0.073</v>
      </c>
      <c r="I13" s="13">
        <f t="shared" si="36"/>
        <v>0.071</v>
      </c>
      <c r="J13" s="11">
        <f t="shared" si="7"/>
        <v>0.22</v>
      </c>
      <c r="K13" s="14">
        <f t="shared" si="8"/>
        <v>0.13</v>
      </c>
      <c r="L13" s="10">
        <f t="shared" si="13"/>
        <v>22</v>
      </c>
      <c r="M13" s="10">
        <f t="shared" si="14"/>
        <v>16</v>
      </c>
      <c r="N13" s="10">
        <f t="shared" si="20"/>
        <v>13</v>
      </c>
      <c r="O13" s="10">
        <f t="shared" si="15"/>
        <v>28</v>
      </c>
      <c r="P13" s="15">
        <f t="shared" si="16"/>
        <v>26</v>
      </c>
      <c r="Q13" s="18">
        <f t="shared" si="17"/>
        <v>5</v>
      </c>
      <c r="R13" s="8"/>
      <c r="S13" s="8"/>
      <c r="T13" s="8"/>
      <c r="U13" s="8"/>
      <c r="V13" s="8"/>
      <c r="W13" s="8"/>
    </row>
    <row r="14" ht="16.5" customHeight="1">
      <c r="A14" s="9">
        <v>13.0</v>
      </c>
      <c r="B14" s="17">
        <f t="shared" si="9"/>
        <v>84</v>
      </c>
      <c r="C14" s="17">
        <f t="shared" si="10"/>
        <v>54</v>
      </c>
      <c r="D14" s="8">
        <f t="shared" ref="D14:E14" si="37"> L14</f>
        <v>23</v>
      </c>
      <c r="E14" s="8">
        <f t="shared" si="37"/>
        <v>17</v>
      </c>
      <c r="F14" s="11">
        <f t="shared" si="4"/>
        <v>0.09</v>
      </c>
      <c r="G14" s="12">
        <f t="shared" si="5"/>
        <v>0.925</v>
      </c>
      <c r="H14" s="13">
        <f t="shared" ref="H14:I14" si="38"> 5% + (O14-5)/1000</f>
        <v>0.075</v>
      </c>
      <c r="I14" s="13">
        <f t="shared" si="38"/>
        <v>0.072</v>
      </c>
      <c r="J14" s="11">
        <f t="shared" si="7"/>
        <v>0.23</v>
      </c>
      <c r="K14" s="14">
        <f t="shared" si="8"/>
        <v>0.13</v>
      </c>
      <c r="L14" s="10">
        <f t="shared" si="13"/>
        <v>23</v>
      </c>
      <c r="M14" s="10">
        <f t="shared" si="14"/>
        <v>17</v>
      </c>
      <c r="N14" s="10">
        <f t="shared" si="20"/>
        <v>13</v>
      </c>
      <c r="O14" s="10">
        <f t="shared" si="15"/>
        <v>30</v>
      </c>
      <c r="P14" s="15">
        <f t="shared" si="16"/>
        <v>27</v>
      </c>
      <c r="Q14" s="18">
        <f t="shared" si="17"/>
        <v>5</v>
      </c>
      <c r="R14" s="8"/>
      <c r="S14" s="8"/>
      <c r="T14" s="8"/>
      <c r="U14" s="8"/>
      <c r="V14" s="8"/>
      <c r="W14" s="8"/>
    </row>
    <row r="15" ht="16.5" customHeight="1">
      <c r="A15" s="9">
        <v>14.0</v>
      </c>
      <c r="B15" s="17">
        <f t="shared" si="9"/>
        <v>89</v>
      </c>
      <c r="C15" s="17">
        <f t="shared" si="10"/>
        <v>58</v>
      </c>
      <c r="D15" s="8">
        <f t="shared" ref="D15:E15" si="39"> L15</f>
        <v>24</v>
      </c>
      <c r="E15" s="8">
        <f t="shared" si="39"/>
        <v>18</v>
      </c>
      <c r="F15" s="11">
        <f t="shared" si="4"/>
        <v>0.095</v>
      </c>
      <c r="G15" s="12">
        <f t="shared" si="5"/>
        <v>0.926</v>
      </c>
      <c r="H15" s="13">
        <f t="shared" ref="H15:I15" si="40"> 5% + (O15-5)/1000</f>
        <v>0.076</v>
      </c>
      <c r="I15" s="13">
        <f t="shared" si="40"/>
        <v>0.073</v>
      </c>
      <c r="J15" s="11">
        <f t="shared" si="7"/>
        <v>0.24</v>
      </c>
      <c r="K15" s="14">
        <f t="shared" si="8"/>
        <v>0.14</v>
      </c>
      <c r="L15" s="10">
        <f t="shared" si="13"/>
        <v>24</v>
      </c>
      <c r="M15" s="10">
        <f t="shared" si="14"/>
        <v>18</v>
      </c>
      <c r="N15" s="10">
        <f t="shared" si="20"/>
        <v>14</v>
      </c>
      <c r="O15" s="10">
        <f t="shared" si="15"/>
        <v>31</v>
      </c>
      <c r="P15" s="15">
        <f t="shared" si="16"/>
        <v>28</v>
      </c>
      <c r="Q15" s="18">
        <f t="shared" si="17"/>
        <v>5</v>
      </c>
      <c r="R15" s="8"/>
      <c r="S15" s="8"/>
      <c r="T15" s="8"/>
      <c r="U15" s="8"/>
      <c r="V15" s="8"/>
      <c r="W15" s="8"/>
    </row>
    <row r="16" ht="16.5" customHeight="1">
      <c r="A16" s="9">
        <v>15.0</v>
      </c>
      <c r="B16" s="17">
        <f t="shared" si="9"/>
        <v>94</v>
      </c>
      <c r="C16" s="17">
        <f t="shared" si="10"/>
        <v>62</v>
      </c>
      <c r="D16" s="8">
        <f t="shared" ref="D16:E16" si="41"> L16</f>
        <v>25</v>
      </c>
      <c r="E16" s="8">
        <f t="shared" si="41"/>
        <v>19</v>
      </c>
      <c r="F16" s="11">
        <f t="shared" si="4"/>
        <v>0.095</v>
      </c>
      <c r="G16" s="12">
        <f t="shared" si="5"/>
        <v>0.928</v>
      </c>
      <c r="H16" s="13">
        <f t="shared" ref="H16:I16" si="42"> 5% + (O16-5)/1000</f>
        <v>0.078</v>
      </c>
      <c r="I16" s="13">
        <f t="shared" si="42"/>
        <v>0.074</v>
      </c>
      <c r="J16" s="11">
        <f t="shared" si="7"/>
        <v>0.25</v>
      </c>
      <c r="K16" s="14">
        <f t="shared" si="8"/>
        <v>0.14</v>
      </c>
      <c r="L16" s="10">
        <f t="shared" si="13"/>
        <v>25</v>
      </c>
      <c r="M16" s="10">
        <f t="shared" si="14"/>
        <v>19</v>
      </c>
      <c r="N16" s="10">
        <f t="shared" si="20"/>
        <v>14</v>
      </c>
      <c r="O16" s="10">
        <f t="shared" si="15"/>
        <v>33</v>
      </c>
      <c r="P16" s="15">
        <f t="shared" si="16"/>
        <v>29</v>
      </c>
      <c r="Q16" s="18">
        <f t="shared" si="17"/>
        <v>5</v>
      </c>
      <c r="R16" s="8"/>
      <c r="S16" s="8"/>
      <c r="T16" s="8"/>
      <c r="U16" s="8"/>
      <c r="V16" s="8"/>
      <c r="W16" s="8"/>
    </row>
    <row r="17" ht="16.5" customHeight="1">
      <c r="A17" s="9">
        <v>16.0</v>
      </c>
      <c r="B17" s="17">
        <f t="shared" si="9"/>
        <v>99</v>
      </c>
      <c r="C17" s="17">
        <f t="shared" si="10"/>
        <v>66</v>
      </c>
      <c r="D17" s="8">
        <f t="shared" ref="D17:E17" si="43"> L17</f>
        <v>26</v>
      </c>
      <c r="E17" s="8">
        <f t="shared" si="43"/>
        <v>19</v>
      </c>
      <c r="F17" s="11">
        <f t="shared" si="4"/>
        <v>0.1</v>
      </c>
      <c r="G17" s="12">
        <f t="shared" si="5"/>
        <v>0.929</v>
      </c>
      <c r="H17" s="13">
        <f t="shared" ref="H17:I17" si="44"> 5% + (O17-5)/1000</f>
        <v>0.079</v>
      </c>
      <c r="I17" s="13">
        <f t="shared" si="44"/>
        <v>0.076</v>
      </c>
      <c r="J17" s="11">
        <f t="shared" si="7"/>
        <v>0.26</v>
      </c>
      <c r="K17" s="14">
        <f t="shared" si="8"/>
        <v>0.15</v>
      </c>
      <c r="L17" s="10">
        <f t="shared" si="13"/>
        <v>26</v>
      </c>
      <c r="M17" s="10">
        <f t="shared" si="14"/>
        <v>19</v>
      </c>
      <c r="N17" s="10">
        <f t="shared" si="20"/>
        <v>15</v>
      </c>
      <c r="O17" s="10">
        <f t="shared" si="15"/>
        <v>34</v>
      </c>
      <c r="P17" s="15">
        <f t="shared" si="16"/>
        <v>31</v>
      </c>
      <c r="Q17" s="18">
        <f t="shared" si="17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9"/>
        <v>104</v>
      </c>
      <c r="C18" s="17">
        <f t="shared" si="10"/>
        <v>70</v>
      </c>
      <c r="D18" s="8">
        <f t="shared" ref="D18:E18" si="45"> L18</f>
        <v>27</v>
      </c>
      <c r="E18" s="8">
        <f t="shared" si="45"/>
        <v>20</v>
      </c>
      <c r="F18" s="11">
        <f t="shared" si="4"/>
        <v>0.1</v>
      </c>
      <c r="G18" s="12">
        <f t="shared" si="5"/>
        <v>0.931</v>
      </c>
      <c r="H18" s="13">
        <f t="shared" ref="H18:I18" si="46"> 5% + (O18-5)/1000</f>
        <v>0.081</v>
      </c>
      <c r="I18" s="13">
        <f t="shared" si="46"/>
        <v>0.077</v>
      </c>
      <c r="J18" s="11">
        <f t="shared" si="7"/>
        <v>0.27</v>
      </c>
      <c r="K18" s="14">
        <f t="shared" si="8"/>
        <v>0.15</v>
      </c>
      <c r="L18" s="10">
        <f t="shared" si="13"/>
        <v>27</v>
      </c>
      <c r="M18" s="10">
        <f t="shared" si="14"/>
        <v>20</v>
      </c>
      <c r="N18" s="10">
        <f t="shared" si="20"/>
        <v>15</v>
      </c>
      <c r="O18" s="10">
        <f t="shared" si="15"/>
        <v>36</v>
      </c>
      <c r="P18" s="15">
        <f t="shared" si="16"/>
        <v>32</v>
      </c>
      <c r="Q18" s="18">
        <f t="shared" si="17"/>
        <v>5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9"/>
        <v>110</v>
      </c>
      <c r="C19" s="17">
        <f t="shared" si="10"/>
        <v>73</v>
      </c>
      <c r="D19" s="8">
        <f t="shared" ref="D19:E19" si="47"> L19</f>
        <v>28</v>
      </c>
      <c r="E19" s="8">
        <f t="shared" si="47"/>
        <v>21</v>
      </c>
      <c r="F19" s="11">
        <f t="shared" si="4"/>
        <v>0.105</v>
      </c>
      <c r="G19" s="12">
        <f t="shared" si="5"/>
        <v>0.932</v>
      </c>
      <c r="H19" s="13">
        <f t="shared" ref="H19:I19" si="48"> 5% + (O19-5)/1000</f>
        <v>0.082</v>
      </c>
      <c r="I19" s="13">
        <f t="shared" si="48"/>
        <v>0.078</v>
      </c>
      <c r="J19" s="11">
        <f t="shared" si="7"/>
        <v>0.28</v>
      </c>
      <c r="K19" s="14">
        <f t="shared" si="8"/>
        <v>0.16</v>
      </c>
      <c r="L19" s="10">
        <f t="shared" si="13"/>
        <v>28</v>
      </c>
      <c r="M19" s="10">
        <f t="shared" si="14"/>
        <v>21</v>
      </c>
      <c r="N19" s="10">
        <f t="shared" si="20"/>
        <v>16</v>
      </c>
      <c r="O19" s="10">
        <f t="shared" si="15"/>
        <v>37</v>
      </c>
      <c r="P19" s="15">
        <f t="shared" si="16"/>
        <v>33</v>
      </c>
      <c r="Q19" s="18">
        <f t="shared" si="17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9"/>
        <v>115</v>
      </c>
      <c r="C20" s="17">
        <f t="shared" si="10"/>
        <v>77</v>
      </c>
      <c r="D20" s="8">
        <f t="shared" ref="D20:E20" si="49"> L20</f>
        <v>29</v>
      </c>
      <c r="E20" s="8">
        <f t="shared" si="49"/>
        <v>22</v>
      </c>
      <c r="F20" s="11">
        <f t="shared" si="4"/>
        <v>0.105</v>
      </c>
      <c r="G20" s="12">
        <f t="shared" si="5"/>
        <v>0.934</v>
      </c>
      <c r="H20" s="13">
        <f t="shared" ref="H20:I20" si="50"> 5% + (O20-5)/1000</f>
        <v>0.084</v>
      </c>
      <c r="I20" s="13">
        <f t="shared" si="50"/>
        <v>0.079</v>
      </c>
      <c r="J20" s="11">
        <f t="shared" si="7"/>
        <v>0.29</v>
      </c>
      <c r="K20" s="14">
        <f t="shared" si="8"/>
        <v>0.16</v>
      </c>
      <c r="L20" s="10">
        <f t="shared" si="13"/>
        <v>29</v>
      </c>
      <c r="M20" s="10">
        <f t="shared" si="14"/>
        <v>22</v>
      </c>
      <c r="N20" s="10">
        <f t="shared" si="20"/>
        <v>16</v>
      </c>
      <c r="O20" s="10">
        <f t="shared" si="15"/>
        <v>39</v>
      </c>
      <c r="P20" s="15">
        <f t="shared" si="16"/>
        <v>34</v>
      </c>
      <c r="Q20" s="18">
        <f t="shared" si="17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 t="shared" si="9"/>
        <v>120</v>
      </c>
      <c r="C21" s="17">
        <f t="shared" si="10"/>
        <v>81</v>
      </c>
      <c r="D21" s="8">
        <f t="shared" ref="D21:E21" si="51"> L21</f>
        <v>30</v>
      </c>
      <c r="E21" s="8">
        <f t="shared" si="51"/>
        <v>22</v>
      </c>
      <c r="F21" s="11">
        <f t="shared" si="4"/>
        <v>0.11</v>
      </c>
      <c r="G21" s="12">
        <f t="shared" si="5"/>
        <v>0.935</v>
      </c>
      <c r="H21" s="13">
        <f t="shared" ref="H21:I21" si="52"> 5% + (O21-5)/1000</f>
        <v>0.085</v>
      </c>
      <c r="I21" s="13">
        <f t="shared" si="52"/>
        <v>0.081</v>
      </c>
      <c r="J21" s="11">
        <f t="shared" si="7"/>
        <v>0.3</v>
      </c>
      <c r="K21" s="14">
        <f t="shared" si="8"/>
        <v>0.17</v>
      </c>
      <c r="L21" s="10">
        <f t="shared" si="13"/>
        <v>30</v>
      </c>
      <c r="M21" s="10">
        <f t="shared" si="14"/>
        <v>22</v>
      </c>
      <c r="N21" s="10">
        <f t="shared" si="20"/>
        <v>17</v>
      </c>
      <c r="O21" s="10">
        <f t="shared" si="15"/>
        <v>40</v>
      </c>
      <c r="P21" s="15">
        <f t="shared" si="16"/>
        <v>36</v>
      </c>
      <c r="Q21" s="18">
        <f t="shared" si="17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si="9"/>
        <v>125</v>
      </c>
      <c r="C22" s="17">
        <f t="shared" si="10"/>
        <v>85</v>
      </c>
      <c r="D22" s="8">
        <f t="shared" ref="D22:E22" si="53"> L22</f>
        <v>31</v>
      </c>
      <c r="E22" s="8">
        <f t="shared" si="53"/>
        <v>23</v>
      </c>
      <c r="F22" s="11">
        <f t="shared" si="4"/>
        <v>0.11</v>
      </c>
      <c r="G22" s="12">
        <f t="shared" si="5"/>
        <v>0.937</v>
      </c>
      <c r="H22" s="13">
        <f t="shared" ref="H22:I22" si="54"> 5% + (O22-5)/1000</f>
        <v>0.087</v>
      </c>
      <c r="I22" s="13">
        <f t="shared" si="54"/>
        <v>0.082</v>
      </c>
      <c r="J22" s="11">
        <f t="shared" si="7"/>
        <v>0.31</v>
      </c>
      <c r="K22" s="14">
        <f t="shared" si="8"/>
        <v>0.17</v>
      </c>
      <c r="L22" s="10">
        <f t="shared" si="13"/>
        <v>31</v>
      </c>
      <c r="M22" s="10">
        <f t="shared" si="14"/>
        <v>23</v>
      </c>
      <c r="N22" s="10">
        <f t="shared" si="20"/>
        <v>17</v>
      </c>
      <c r="O22" s="10">
        <f t="shared" si="15"/>
        <v>42</v>
      </c>
      <c r="P22" s="15">
        <f t="shared" si="16"/>
        <v>37</v>
      </c>
      <c r="Q22" s="18">
        <f t="shared" si="17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9"/>
        <v>130</v>
      </c>
      <c r="C23" s="17">
        <f t="shared" si="10"/>
        <v>89</v>
      </c>
      <c r="D23" s="8">
        <f t="shared" ref="D23:E23" si="55"> L23</f>
        <v>32</v>
      </c>
      <c r="E23" s="8">
        <f t="shared" si="55"/>
        <v>24</v>
      </c>
      <c r="F23" s="11">
        <f t="shared" si="4"/>
        <v>0.115</v>
      </c>
      <c r="G23" s="12">
        <f t="shared" si="5"/>
        <v>0.938</v>
      </c>
      <c r="H23" s="13">
        <f t="shared" ref="H23:I23" si="56"> 5% + (O23-5)/1000</f>
        <v>0.088</v>
      </c>
      <c r="I23" s="13">
        <f t="shared" si="56"/>
        <v>0.083</v>
      </c>
      <c r="J23" s="11">
        <f t="shared" si="7"/>
        <v>0.32</v>
      </c>
      <c r="K23" s="14">
        <f t="shared" si="8"/>
        <v>0.18</v>
      </c>
      <c r="L23" s="10">
        <f t="shared" si="13"/>
        <v>32</v>
      </c>
      <c r="M23" s="10">
        <f t="shared" si="14"/>
        <v>24</v>
      </c>
      <c r="N23" s="10">
        <f t="shared" si="20"/>
        <v>18</v>
      </c>
      <c r="O23" s="10">
        <f t="shared" si="15"/>
        <v>43</v>
      </c>
      <c r="P23" s="15">
        <f t="shared" si="16"/>
        <v>38</v>
      </c>
      <c r="Q23" s="18">
        <f t="shared" si="17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9"/>
        <v>135</v>
      </c>
      <c r="C24" s="17">
        <f t="shared" si="10"/>
        <v>93</v>
      </c>
      <c r="D24" s="8">
        <f t="shared" ref="D24:E24" si="57"> L24</f>
        <v>33</v>
      </c>
      <c r="E24" s="8">
        <f t="shared" si="57"/>
        <v>25</v>
      </c>
      <c r="F24" s="11">
        <f t="shared" si="4"/>
        <v>0.115</v>
      </c>
      <c r="G24" s="12">
        <f t="shared" si="5"/>
        <v>0.94</v>
      </c>
      <c r="H24" s="13">
        <f t="shared" ref="H24:I24" si="58"> 5% + (O24-5)/1000</f>
        <v>0.09</v>
      </c>
      <c r="I24" s="13">
        <f t="shared" si="58"/>
        <v>0.084</v>
      </c>
      <c r="J24" s="11">
        <f t="shared" si="7"/>
        <v>0.33</v>
      </c>
      <c r="K24" s="14">
        <f t="shared" si="8"/>
        <v>0.18</v>
      </c>
      <c r="L24" s="10">
        <f t="shared" si="13"/>
        <v>33</v>
      </c>
      <c r="M24" s="10">
        <f t="shared" si="14"/>
        <v>25</v>
      </c>
      <c r="N24" s="10">
        <f t="shared" si="20"/>
        <v>18</v>
      </c>
      <c r="O24" s="10">
        <f t="shared" si="15"/>
        <v>45</v>
      </c>
      <c r="P24" s="15">
        <f t="shared" si="16"/>
        <v>39</v>
      </c>
      <c r="Q24" s="18">
        <f t="shared" si="17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9"/>
        <v>141</v>
      </c>
      <c r="C25" s="17">
        <f t="shared" si="10"/>
        <v>96</v>
      </c>
      <c r="D25" s="8">
        <f t="shared" ref="D25:E25" si="59"> L25</f>
        <v>34</v>
      </c>
      <c r="E25" s="8">
        <f t="shared" si="59"/>
        <v>25</v>
      </c>
      <c r="F25" s="11">
        <f t="shared" si="4"/>
        <v>0.12</v>
      </c>
      <c r="G25" s="12">
        <f t="shared" si="5"/>
        <v>0.941</v>
      </c>
      <c r="H25" s="13">
        <f t="shared" ref="H25:I25" si="60"> 5% + (O25-5)/1000</f>
        <v>0.091</v>
      </c>
      <c r="I25" s="13">
        <f t="shared" si="60"/>
        <v>0.086</v>
      </c>
      <c r="J25" s="11">
        <f t="shared" si="7"/>
        <v>0.34</v>
      </c>
      <c r="K25" s="14">
        <f t="shared" si="8"/>
        <v>0.19</v>
      </c>
      <c r="L25" s="10">
        <f t="shared" si="13"/>
        <v>34</v>
      </c>
      <c r="M25" s="10">
        <f t="shared" si="14"/>
        <v>25</v>
      </c>
      <c r="N25" s="10">
        <f t="shared" si="20"/>
        <v>19</v>
      </c>
      <c r="O25" s="10">
        <f t="shared" si="15"/>
        <v>46</v>
      </c>
      <c r="P25" s="15">
        <f t="shared" si="16"/>
        <v>41</v>
      </c>
      <c r="Q25" s="18">
        <f t="shared" si="17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9"/>
        <v>146</v>
      </c>
      <c r="C26" s="17">
        <f t="shared" si="10"/>
        <v>100</v>
      </c>
      <c r="D26" s="8">
        <f t="shared" ref="D26:E26" si="61"> L26</f>
        <v>35</v>
      </c>
      <c r="E26" s="8">
        <f t="shared" si="61"/>
        <v>26</v>
      </c>
      <c r="F26" s="11">
        <f t="shared" si="4"/>
        <v>0.12</v>
      </c>
      <c r="G26" s="12">
        <f t="shared" si="5"/>
        <v>0.943</v>
      </c>
      <c r="H26" s="13">
        <f t="shared" ref="H26:I26" si="62"> 5% + (O26-5)/1000</f>
        <v>0.093</v>
      </c>
      <c r="I26" s="13">
        <f t="shared" si="62"/>
        <v>0.087</v>
      </c>
      <c r="J26" s="11">
        <f t="shared" si="7"/>
        <v>0.35</v>
      </c>
      <c r="K26" s="14">
        <f t="shared" si="8"/>
        <v>0.19</v>
      </c>
      <c r="L26" s="10">
        <f t="shared" si="13"/>
        <v>35</v>
      </c>
      <c r="M26" s="10">
        <f t="shared" si="14"/>
        <v>26</v>
      </c>
      <c r="N26" s="10">
        <f t="shared" si="20"/>
        <v>19</v>
      </c>
      <c r="O26" s="10">
        <f t="shared" si="15"/>
        <v>48</v>
      </c>
      <c r="P26" s="15">
        <f t="shared" si="16"/>
        <v>42</v>
      </c>
      <c r="Q26" s="18">
        <f t="shared" si="17"/>
        <v>5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9"/>
        <v>151</v>
      </c>
      <c r="C27" s="17">
        <f t="shared" si="10"/>
        <v>104</v>
      </c>
      <c r="D27" s="8">
        <f t="shared" ref="D27:E27" si="63"> L27</f>
        <v>36</v>
      </c>
      <c r="E27" s="8">
        <f t="shared" si="63"/>
        <v>27</v>
      </c>
      <c r="F27" s="11">
        <f t="shared" si="4"/>
        <v>0.125</v>
      </c>
      <c r="G27" s="12">
        <f t="shared" si="5"/>
        <v>0.944</v>
      </c>
      <c r="H27" s="13">
        <f t="shared" ref="H27:I27" si="64"> 5% + (O27-5)/1000</f>
        <v>0.094</v>
      </c>
      <c r="I27" s="13">
        <f t="shared" si="64"/>
        <v>0.088</v>
      </c>
      <c r="J27" s="11">
        <f t="shared" si="7"/>
        <v>0.36</v>
      </c>
      <c r="K27" s="14">
        <f t="shared" si="8"/>
        <v>0.2</v>
      </c>
      <c r="L27" s="10">
        <f t="shared" si="13"/>
        <v>36</v>
      </c>
      <c r="M27" s="10">
        <f t="shared" si="14"/>
        <v>27</v>
      </c>
      <c r="N27" s="10">
        <f t="shared" si="20"/>
        <v>20</v>
      </c>
      <c r="O27" s="10">
        <f t="shared" si="15"/>
        <v>49</v>
      </c>
      <c r="P27" s="15">
        <f t="shared" si="16"/>
        <v>43</v>
      </c>
      <c r="Q27" s="18">
        <f t="shared" si="17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9"/>
        <v>156</v>
      </c>
      <c r="C28" s="17">
        <f t="shared" si="10"/>
        <v>108</v>
      </c>
      <c r="D28" s="8">
        <f t="shared" ref="D28:E28" si="65"> L28</f>
        <v>37</v>
      </c>
      <c r="E28" s="8">
        <f t="shared" si="65"/>
        <v>28</v>
      </c>
      <c r="F28" s="11">
        <f t="shared" si="4"/>
        <v>0.125</v>
      </c>
      <c r="G28" s="12">
        <f t="shared" si="5"/>
        <v>0.946</v>
      </c>
      <c r="H28" s="13">
        <f t="shared" ref="H28:I28" si="66"> 5% + (O28-5)/1000</f>
        <v>0.096</v>
      </c>
      <c r="I28" s="13">
        <f t="shared" si="66"/>
        <v>0.089</v>
      </c>
      <c r="J28" s="11">
        <f t="shared" si="7"/>
        <v>0.37</v>
      </c>
      <c r="K28" s="14">
        <f t="shared" si="8"/>
        <v>0.2</v>
      </c>
      <c r="L28" s="10">
        <f t="shared" si="13"/>
        <v>37</v>
      </c>
      <c r="M28" s="10">
        <f t="shared" si="14"/>
        <v>28</v>
      </c>
      <c r="N28" s="10">
        <f t="shared" si="20"/>
        <v>20</v>
      </c>
      <c r="O28" s="10">
        <f t="shared" si="15"/>
        <v>51</v>
      </c>
      <c r="P28" s="15">
        <f t="shared" si="16"/>
        <v>44</v>
      </c>
      <c r="Q28" s="18">
        <f t="shared" si="17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9"/>
        <v>161</v>
      </c>
      <c r="C29" s="17">
        <f t="shared" si="10"/>
        <v>112</v>
      </c>
      <c r="D29" s="8">
        <f t="shared" ref="D29:E29" si="67"> L29</f>
        <v>38</v>
      </c>
      <c r="E29" s="8">
        <f t="shared" si="67"/>
        <v>28</v>
      </c>
      <c r="F29" s="11">
        <f t="shared" si="4"/>
        <v>0.13</v>
      </c>
      <c r="G29" s="12">
        <f t="shared" si="5"/>
        <v>0.947</v>
      </c>
      <c r="H29" s="13">
        <f t="shared" ref="H29:I29" si="68"> 5% + (O29-5)/1000</f>
        <v>0.097</v>
      </c>
      <c r="I29" s="13">
        <f t="shared" si="68"/>
        <v>0.091</v>
      </c>
      <c r="J29" s="11">
        <f t="shared" si="7"/>
        <v>0.38</v>
      </c>
      <c r="K29" s="14">
        <f t="shared" si="8"/>
        <v>0.21</v>
      </c>
      <c r="L29" s="10">
        <f t="shared" si="13"/>
        <v>38</v>
      </c>
      <c r="M29" s="10">
        <f t="shared" si="14"/>
        <v>28</v>
      </c>
      <c r="N29" s="10">
        <f t="shared" si="20"/>
        <v>21</v>
      </c>
      <c r="O29" s="10">
        <f t="shared" si="15"/>
        <v>52</v>
      </c>
      <c r="P29" s="15">
        <f t="shared" si="16"/>
        <v>46</v>
      </c>
      <c r="Q29" s="18">
        <f t="shared" si="17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9"/>
        <v>166</v>
      </c>
      <c r="C30" s="17">
        <f t="shared" si="10"/>
        <v>116</v>
      </c>
      <c r="D30" s="8">
        <f t="shared" ref="D30:E30" si="69"> L30</f>
        <v>39</v>
      </c>
      <c r="E30" s="8">
        <f t="shared" si="69"/>
        <v>29</v>
      </c>
      <c r="F30" s="11">
        <f t="shared" si="4"/>
        <v>0.13</v>
      </c>
      <c r="G30" s="12">
        <f t="shared" si="5"/>
        <v>0.949</v>
      </c>
      <c r="H30" s="13">
        <f t="shared" ref="H30:I30" si="70"> 5% + (O30-5)/1000</f>
        <v>0.099</v>
      </c>
      <c r="I30" s="13">
        <f t="shared" si="70"/>
        <v>0.092</v>
      </c>
      <c r="J30" s="11">
        <f t="shared" si="7"/>
        <v>0.39</v>
      </c>
      <c r="K30" s="14">
        <f t="shared" si="8"/>
        <v>0.21</v>
      </c>
      <c r="L30" s="10">
        <f t="shared" si="13"/>
        <v>39</v>
      </c>
      <c r="M30" s="10">
        <f t="shared" si="14"/>
        <v>29</v>
      </c>
      <c r="N30" s="10">
        <f t="shared" si="20"/>
        <v>21</v>
      </c>
      <c r="O30" s="10">
        <f t="shared" si="15"/>
        <v>54</v>
      </c>
      <c r="P30" s="15">
        <f t="shared" si="16"/>
        <v>47</v>
      </c>
      <c r="Q30" s="18">
        <f t="shared" si="17"/>
        <v>5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 t="shared" si="9"/>
        <v>172</v>
      </c>
      <c r="C31" s="17">
        <f t="shared" si="10"/>
        <v>119</v>
      </c>
      <c r="D31" s="8">
        <f t="shared" ref="D31:E31" si="71"> L31</f>
        <v>40</v>
      </c>
      <c r="E31" s="8">
        <f t="shared" si="71"/>
        <v>30</v>
      </c>
      <c r="F31" s="11">
        <f t="shared" si="4"/>
        <v>0.135</v>
      </c>
      <c r="G31" s="12">
        <f t="shared" si="5"/>
        <v>0.95</v>
      </c>
      <c r="H31" s="13">
        <f t="shared" ref="H31:I31" si="72"> 5% + (O31-5)/1000</f>
        <v>0.1</v>
      </c>
      <c r="I31" s="13">
        <f t="shared" si="72"/>
        <v>0.093</v>
      </c>
      <c r="J31" s="11">
        <f t="shared" si="7"/>
        <v>0.4</v>
      </c>
      <c r="K31" s="14">
        <f t="shared" si="8"/>
        <v>0.22</v>
      </c>
      <c r="L31" s="10">
        <f t="shared" si="13"/>
        <v>40</v>
      </c>
      <c r="M31" s="10">
        <f t="shared" si="14"/>
        <v>30</v>
      </c>
      <c r="N31" s="10">
        <f t="shared" si="20"/>
        <v>22</v>
      </c>
      <c r="O31" s="10">
        <f t="shared" si="15"/>
        <v>55</v>
      </c>
      <c r="P31" s="15">
        <f t="shared" si="16"/>
        <v>48</v>
      </c>
      <c r="Q31" s="18">
        <f t="shared" si="17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si="9"/>
        <v>177</v>
      </c>
      <c r="C32" s="17">
        <f t="shared" si="10"/>
        <v>123</v>
      </c>
      <c r="D32" s="8">
        <f t="shared" ref="D32:E32" si="73"> L32</f>
        <v>41</v>
      </c>
      <c r="E32" s="8">
        <f t="shared" si="73"/>
        <v>31</v>
      </c>
      <c r="F32" s="11">
        <f t="shared" si="4"/>
        <v>0.135</v>
      </c>
      <c r="G32" s="12">
        <f t="shared" si="5"/>
        <v>0.952</v>
      </c>
      <c r="H32" s="13">
        <f t="shared" ref="H32:I32" si="74"> 5% + (O32-5)/1000</f>
        <v>0.102</v>
      </c>
      <c r="I32" s="13">
        <f t="shared" si="74"/>
        <v>0.094</v>
      </c>
      <c r="J32" s="11">
        <f t="shared" si="7"/>
        <v>0.41</v>
      </c>
      <c r="K32" s="14">
        <f t="shared" si="8"/>
        <v>0.22</v>
      </c>
      <c r="L32" s="10">
        <f t="shared" si="13"/>
        <v>41</v>
      </c>
      <c r="M32" s="10">
        <f t="shared" si="14"/>
        <v>31</v>
      </c>
      <c r="N32" s="10">
        <f t="shared" si="20"/>
        <v>22</v>
      </c>
      <c r="O32" s="10">
        <f t="shared" si="15"/>
        <v>57</v>
      </c>
      <c r="P32" s="15">
        <f t="shared" si="16"/>
        <v>49</v>
      </c>
      <c r="Q32" s="18">
        <f t="shared" si="17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9"/>
        <v>182</v>
      </c>
      <c r="C33" s="17">
        <f t="shared" si="10"/>
        <v>127</v>
      </c>
      <c r="D33" s="8">
        <f t="shared" ref="D33:E33" si="75"> L33</f>
        <v>42</v>
      </c>
      <c r="E33" s="8">
        <f t="shared" si="75"/>
        <v>31</v>
      </c>
      <c r="F33" s="11">
        <f t="shared" si="4"/>
        <v>0.14</v>
      </c>
      <c r="G33" s="12">
        <f t="shared" si="5"/>
        <v>0.953</v>
      </c>
      <c r="H33" s="13">
        <f t="shared" ref="H33:I33" si="76"> 5% + (O33-5)/1000</f>
        <v>0.103</v>
      </c>
      <c r="I33" s="13">
        <f t="shared" si="76"/>
        <v>0.096</v>
      </c>
      <c r="J33" s="11">
        <f t="shared" si="7"/>
        <v>0.42</v>
      </c>
      <c r="K33" s="14">
        <f t="shared" si="8"/>
        <v>0.23</v>
      </c>
      <c r="L33" s="10">
        <f t="shared" si="13"/>
        <v>42</v>
      </c>
      <c r="M33" s="10">
        <f t="shared" si="14"/>
        <v>31</v>
      </c>
      <c r="N33" s="10">
        <f t="shared" si="20"/>
        <v>23</v>
      </c>
      <c r="O33" s="10">
        <f t="shared" si="15"/>
        <v>58</v>
      </c>
      <c r="P33" s="15">
        <f t="shared" si="16"/>
        <v>51</v>
      </c>
      <c r="Q33" s="18">
        <f t="shared" si="17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9"/>
        <v>187</v>
      </c>
      <c r="C34" s="17">
        <f t="shared" si="10"/>
        <v>131</v>
      </c>
      <c r="D34" s="8">
        <f t="shared" ref="D34:E34" si="77"> L34</f>
        <v>43</v>
      </c>
      <c r="E34" s="8">
        <f t="shared" si="77"/>
        <v>32</v>
      </c>
      <c r="F34" s="11">
        <f t="shared" si="4"/>
        <v>0.14</v>
      </c>
      <c r="G34" s="12">
        <f t="shared" si="5"/>
        <v>0.955</v>
      </c>
      <c r="H34" s="13">
        <f t="shared" ref="H34:I34" si="78"> 5% + (O34-5)/1000</f>
        <v>0.105</v>
      </c>
      <c r="I34" s="13">
        <f t="shared" si="78"/>
        <v>0.097</v>
      </c>
      <c r="J34" s="11">
        <f t="shared" si="7"/>
        <v>0.43</v>
      </c>
      <c r="K34" s="14">
        <f t="shared" si="8"/>
        <v>0.23</v>
      </c>
      <c r="L34" s="10">
        <f t="shared" si="13"/>
        <v>43</v>
      </c>
      <c r="M34" s="10">
        <f t="shared" si="14"/>
        <v>32</v>
      </c>
      <c r="N34" s="10">
        <f t="shared" si="20"/>
        <v>23</v>
      </c>
      <c r="O34" s="10">
        <f t="shared" si="15"/>
        <v>60</v>
      </c>
      <c r="P34" s="15">
        <f t="shared" si="16"/>
        <v>52</v>
      </c>
      <c r="Q34" s="18">
        <f t="shared" si="17"/>
        <v>5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9"/>
        <v>192</v>
      </c>
      <c r="C35" s="17">
        <f t="shared" si="10"/>
        <v>135</v>
      </c>
      <c r="D35" s="8">
        <f t="shared" ref="D35:E35" si="79"> L35</f>
        <v>44</v>
      </c>
      <c r="E35" s="8">
        <f t="shared" si="79"/>
        <v>33</v>
      </c>
      <c r="F35" s="11">
        <f t="shared" si="4"/>
        <v>0.145</v>
      </c>
      <c r="G35" s="12">
        <f t="shared" si="5"/>
        <v>0.956</v>
      </c>
      <c r="H35" s="13">
        <f t="shared" ref="H35:I35" si="80"> 5% + (O35-5)/1000</f>
        <v>0.106</v>
      </c>
      <c r="I35" s="13">
        <f t="shared" si="80"/>
        <v>0.098</v>
      </c>
      <c r="J35" s="11">
        <f t="shared" si="7"/>
        <v>0.44</v>
      </c>
      <c r="K35" s="14">
        <f t="shared" si="8"/>
        <v>0.24</v>
      </c>
      <c r="L35" s="10">
        <f t="shared" si="13"/>
        <v>44</v>
      </c>
      <c r="M35" s="10">
        <f t="shared" si="14"/>
        <v>33</v>
      </c>
      <c r="N35" s="10">
        <f t="shared" si="20"/>
        <v>24</v>
      </c>
      <c r="O35" s="10">
        <f t="shared" si="15"/>
        <v>61</v>
      </c>
      <c r="P35" s="15">
        <f t="shared" si="16"/>
        <v>53</v>
      </c>
      <c r="Q35" s="18">
        <f t="shared" si="17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9"/>
        <v>197</v>
      </c>
      <c r="C36" s="17">
        <f t="shared" si="10"/>
        <v>139</v>
      </c>
      <c r="D36" s="8">
        <f t="shared" ref="D36:E36" si="81"> L36</f>
        <v>45</v>
      </c>
      <c r="E36" s="8">
        <f t="shared" si="81"/>
        <v>34</v>
      </c>
      <c r="F36" s="11">
        <f t="shared" si="4"/>
        <v>0.145</v>
      </c>
      <c r="G36" s="12">
        <f t="shared" si="5"/>
        <v>0.958</v>
      </c>
      <c r="H36" s="13">
        <f t="shared" ref="H36:I36" si="82"> 5% + (O36-5)/1000</f>
        <v>0.108</v>
      </c>
      <c r="I36" s="13">
        <f t="shared" si="82"/>
        <v>0.099</v>
      </c>
      <c r="J36" s="11">
        <f t="shared" si="7"/>
        <v>0.45</v>
      </c>
      <c r="K36" s="14">
        <f t="shared" si="8"/>
        <v>0.24</v>
      </c>
      <c r="L36" s="10">
        <f t="shared" si="13"/>
        <v>45</v>
      </c>
      <c r="M36" s="10">
        <f t="shared" si="14"/>
        <v>34</v>
      </c>
      <c r="N36" s="10">
        <f t="shared" si="20"/>
        <v>24</v>
      </c>
      <c r="O36" s="10">
        <f t="shared" si="15"/>
        <v>63</v>
      </c>
      <c r="P36" s="15">
        <f t="shared" si="16"/>
        <v>54</v>
      </c>
      <c r="Q36" s="18">
        <f t="shared" si="17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9"/>
        <v>203</v>
      </c>
      <c r="C37" s="17">
        <f t="shared" si="10"/>
        <v>142</v>
      </c>
      <c r="D37" s="8">
        <f t="shared" ref="D37:E37" si="83"> L37</f>
        <v>46</v>
      </c>
      <c r="E37" s="8">
        <f t="shared" si="83"/>
        <v>34</v>
      </c>
      <c r="F37" s="11">
        <f t="shared" si="4"/>
        <v>0.15</v>
      </c>
      <c r="G37" s="12">
        <f t="shared" si="5"/>
        <v>0.959</v>
      </c>
      <c r="H37" s="13">
        <f t="shared" ref="H37:I37" si="84"> 5% + (O37-5)/1000</f>
        <v>0.109</v>
      </c>
      <c r="I37" s="13">
        <f t="shared" si="84"/>
        <v>0.101</v>
      </c>
      <c r="J37" s="11">
        <f t="shared" si="7"/>
        <v>0.46</v>
      </c>
      <c r="K37" s="14">
        <f t="shared" si="8"/>
        <v>0.25</v>
      </c>
      <c r="L37" s="10">
        <f t="shared" si="13"/>
        <v>46</v>
      </c>
      <c r="M37" s="10">
        <f t="shared" si="14"/>
        <v>34</v>
      </c>
      <c r="N37" s="10">
        <f t="shared" si="20"/>
        <v>25</v>
      </c>
      <c r="O37" s="10">
        <f t="shared" si="15"/>
        <v>64</v>
      </c>
      <c r="P37" s="15">
        <f t="shared" si="16"/>
        <v>56</v>
      </c>
      <c r="Q37" s="18">
        <f t="shared" si="17"/>
        <v>5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9"/>
        <v>208</v>
      </c>
      <c r="C38" s="17">
        <f t="shared" si="10"/>
        <v>146</v>
      </c>
      <c r="D38" s="8">
        <f t="shared" ref="D38:E38" si="85"> L38</f>
        <v>47</v>
      </c>
      <c r="E38" s="8">
        <f t="shared" si="85"/>
        <v>35</v>
      </c>
      <c r="F38" s="11">
        <f t="shared" si="4"/>
        <v>0.15</v>
      </c>
      <c r="G38" s="12">
        <f t="shared" si="5"/>
        <v>0.961</v>
      </c>
      <c r="H38" s="13">
        <f t="shared" ref="H38:I38" si="86"> 5% + (O38-5)/1000</f>
        <v>0.111</v>
      </c>
      <c r="I38" s="13">
        <f t="shared" si="86"/>
        <v>0.102</v>
      </c>
      <c r="J38" s="11">
        <f t="shared" si="7"/>
        <v>0.47</v>
      </c>
      <c r="K38" s="14">
        <f t="shared" si="8"/>
        <v>0.25</v>
      </c>
      <c r="L38" s="10">
        <f t="shared" si="13"/>
        <v>47</v>
      </c>
      <c r="M38" s="10">
        <f t="shared" si="14"/>
        <v>35</v>
      </c>
      <c r="N38" s="10">
        <f t="shared" si="20"/>
        <v>25</v>
      </c>
      <c r="O38" s="10">
        <f t="shared" si="15"/>
        <v>66</v>
      </c>
      <c r="P38" s="15">
        <f t="shared" si="16"/>
        <v>57</v>
      </c>
      <c r="Q38" s="18">
        <f t="shared" si="17"/>
        <v>5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9"/>
        <v>213</v>
      </c>
      <c r="C39" s="17">
        <f t="shared" si="10"/>
        <v>150</v>
      </c>
      <c r="D39" s="8">
        <f t="shared" ref="D39:E39" si="87"> L39</f>
        <v>48</v>
      </c>
      <c r="E39" s="8">
        <f t="shared" si="87"/>
        <v>36</v>
      </c>
      <c r="F39" s="11">
        <f t="shared" si="4"/>
        <v>0.155</v>
      </c>
      <c r="G39" s="12">
        <f t="shared" si="5"/>
        <v>0.962</v>
      </c>
      <c r="H39" s="13">
        <f t="shared" ref="H39:I39" si="88"> 5% + (O39-5)/1000</f>
        <v>0.112</v>
      </c>
      <c r="I39" s="13">
        <f t="shared" si="88"/>
        <v>0.103</v>
      </c>
      <c r="J39" s="11">
        <f t="shared" si="7"/>
        <v>0.48</v>
      </c>
      <c r="K39" s="14">
        <f t="shared" si="8"/>
        <v>0.26</v>
      </c>
      <c r="L39" s="10">
        <f t="shared" si="13"/>
        <v>48</v>
      </c>
      <c r="M39" s="10">
        <f t="shared" si="14"/>
        <v>36</v>
      </c>
      <c r="N39" s="10">
        <f t="shared" si="20"/>
        <v>26</v>
      </c>
      <c r="O39" s="10">
        <f t="shared" si="15"/>
        <v>67</v>
      </c>
      <c r="P39" s="15">
        <f t="shared" si="16"/>
        <v>58</v>
      </c>
      <c r="Q39" s="18">
        <f t="shared" si="17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 t="shared" si="9"/>
        <v>218</v>
      </c>
      <c r="C40" s="17">
        <f t="shared" si="10"/>
        <v>154</v>
      </c>
      <c r="D40" s="8">
        <f t="shared" ref="D40:E40" si="89"> L40</f>
        <v>49</v>
      </c>
      <c r="E40" s="8">
        <f t="shared" si="89"/>
        <v>37</v>
      </c>
      <c r="F40" s="11">
        <f t="shared" si="4"/>
        <v>0.155</v>
      </c>
      <c r="G40" s="12">
        <f t="shared" si="5"/>
        <v>0.964</v>
      </c>
      <c r="H40" s="13">
        <f t="shared" ref="H40:I40" si="90"> 5% + (O40-5)/1000</f>
        <v>0.114</v>
      </c>
      <c r="I40" s="13">
        <f t="shared" si="90"/>
        <v>0.104</v>
      </c>
      <c r="J40" s="11">
        <f t="shared" si="7"/>
        <v>0.49</v>
      </c>
      <c r="K40" s="14">
        <f t="shared" si="8"/>
        <v>0.26</v>
      </c>
      <c r="L40" s="10">
        <f t="shared" si="13"/>
        <v>49</v>
      </c>
      <c r="M40" s="10">
        <f t="shared" si="14"/>
        <v>37</v>
      </c>
      <c r="N40" s="10">
        <f t="shared" si="20"/>
        <v>26</v>
      </c>
      <c r="O40" s="10">
        <f t="shared" si="15"/>
        <v>69</v>
      </c>
      <c r="P40" s="15">
        <f t="shared" si="16"/>
        <v>59</v>
      </c>
      <c r="Q40" s="18">
        <f t="shared" si="17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si="9"/>
        <v>223</v>
      </c>
      <c r="C41" s="17">
        <f t="shared" si="10"/>
        <v>158</v>
      </c>
      <c r="D41" s="8">
        <f t="shared" ref="D41:E41" si="91"> L41</f>
        <v>50</v>
      </c>
      <c r="E41" s="8">
        <f t="shared" si="91"/>
        <v>37</v>
      </c>
      <c r="F41" s="11">
        <f t="shared" si="4"/>
        <v>0.16</v>
      </c>
      <c r="G41" s="12">
        <f t="shared" si="5"/>
        <v>0.965</v>
      </c>
      <c r="H41" s="13">
        <f t="shared" ref="H41:I41" si="92"> 5% + (O41-5)/1000</f>
        <v>0.115</v>
      </c>
      <c r="I41" s="13">
        <f t="shared" si="92"/>
        <v>0.106</v>
      </c>
      <c r="J41" s="11">
        <f t="shared" si="7"/>
        <v>0.5</v>
      </c>
      <c r="K41" s="14">
        <f t="shared" si="8"/>
        <v>0.27</v>
      </c>
      <c r="L41" s="10">
        <f t="shared" si="13"/>
        <v>50</v>
      </c>
      <c r="M41" s="10">
        <f t="shared" si="14"/>
        <v>37</v>
      </c>
      <c r="N41" s="10">
        <f t="shared" si="20"/>
        <v>27</v>
      </c>
      <c r="O41" s="10">
        <f t="shared" si="15"/>
        <v>70</v>
      </c>
      <c r="P41" s="15">
        <f t="shared" si="16"/>
        <v>61</v>
      </c>
      <c r="Q41" s="18">
        <f t="shared" si="17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"/>
        <v>228</v>
      </c>
      <c r="C42" s="17">
        <f t="shared" si="10"/>
        <v>162</v>
      </c>
      <c r="D42" s="8">
        <f t="shared" ref="D42:E42" si="93"> L42</f>
        <v>51</v>
      </c>
      <c r="E42" s="8">
        <f t="shared" si="93"/>
        <v>38</v>
      </c>
      <c r="F42" s="11">
        <f t="shared" si="4"/>
        <v>0.16</v>
      </c>
      <c r="G42" s="12">
        <f t="shared" si="5"/>
        <v>0.967</v>
      </c>
      <c r="H42" s="13">
        <f t="shared" ref="H42:I42" si="94"> 5% + (O42-5)/1000</f>
        <v>0.117</v>
      </c>
      <c r="I42" s="13">
        <f t="shared" si="94"/>
        <v>0.107</v>
      </c>
      <c r="J42" s="11">
        <f t="shared" si="7"/>
        <v>0.51</v>
      </c>
      <c r="K42" s="14">
        <f t="shared" si="8"/>
        <v>0.27</v>
      </c>
      <c r="L42" s="10">
        <f t="shared" si="13"/>
        <v>51</v>
      </c>
      <c r="M42" s="10">
        <f t="shared" si="14"/>
        <v>38</v>
      </c>
      <c r="N42" s="10">
        <f t="shared" si="20"/>
        <v>27</v>
      </c>
      <c r="O42" s="10">
        <f t="shared" si="15"/>
        <v>72</v>
      </c>
      <c r="P42" s="15">
        <f t="shared" si="16"/>
        <v>62</v>
      </c>
      <c r="Q42" s="18">
        <f t="shared" si="17"/>
        <v>5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"/>
        <v>234</v>
      </c>
      <c r="C43" s="17">
        <f t="shared" si="10"/>
        <v>165</v>
      </c>
      <c r="D43" s="8">
        <f t="shared" ref="D43:E43" si="95"> L43</f>
        <v>52</v>
      </c>
      <c r="E43" s="8">
        <f t="shared" si="95"/>
        <v>39</v>
      </c>
      <c r="F43" s="11">
        <f t="shared" si="4"/>
        <v>0.165</v>
      </c>
      <c r="G43" s="12">
        <f t="shared" si="5"/>
        <v>0.968</v>
      </c>
      <c r="H43" s="13">
        <f t="shared" ref="H43:I43" si="96"> 5% + (O43-5)/1000</f>
        <v>0.118</v>
      </c>
      <c r="I43" s="13">
        <f t="shared" si="96"/>
        <v>0.108</v>
      </c>
      <c r="J43" s="11">
        <f t="shared" si="7"/>
        <v>0.52</v>
      </c>
      <c r="K43" s="14">
        <f t="shared" si="8"/>
        <v>0.28</v>
      </c>
      <c r="L43" s="10">
        <f t="shared" si="13"/>
        <v>52</v>
      </c>
      <c r="M43" s="10">
        <f t="shared" si="14"/>
        <v>39</v>
      </c>
      <c r="N43" s="10">
        <f t="shared" si="20"/>
        <v>28</v>
      </c>
      <c r="O43" s="10">
        <f t="shared" si="15"/>
        <v>73</v>
      </c>
      <c r="P43" s="15">
        <f t="shared" si="16"/>
        <v>63</v>
      </c>
      <c r="Q43" s="18">
        <f t="shared" si="17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"/>
        <v>239</v>
      </c>
      <c r="C44" s="17">
        <f t="shared" si="10"/>
        <v>169</v>
      </c>
      <c r="D44" s="8">
        <f t="shared" ref="D44:E44" si="97"> L44</f>
        <v>53</v>
      </c>
      <c r="E44" s="8">
        <f t="shared" si="97"/>
        <v>40</v>
      </c>
      <c r="F44" s="11">
        <f t="shared" si="4"/>
        <v>0.165</v>
      </c>
      <c r="G44" s="12">
        <f t="shared" si="5"/>
        <v>0.97</v>
      </c>
      <c r="H44" s="13">
        <f t="shared" ref="H44:I44" si="98"> 5% + (O44-5)/1000</f>
        <v>0.12</v>
      </c>
      <c r="I44" s="13">
        <f t="shared" si="98"/>
        <v>0.109</v>
      </c>
      <c r="J44" s="11">
        <f t="shared" si="7"/>
        <v>0.53</v>
      </c>
      <c r="K44" s="14">
        <f t="shared" si="8"/>
        <v>0.28</v>
      </c>
      <c r="L44" s="10">
        <f t="shared" si="13"/>
        <v>53</v>
      </c>
      <c r="M44" s="10">
        <f t="shared" si="14"/>
        <v>40</v>
      </c>
      <c r="N44" s="10">
        <f t="shared" si="20"/>
        <v>28</v>
      </c>
      <c r="O44" s="10">
        <f t="shared" si="15"/>
        <v>75</v>
      </c>
      <c r="P44" s="15">
        <f t="shared" si="16"/>
        <v>64</v>
      </c>
      <c r="Q44" s="18">
        <f t="shared" si="17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"/>
        <v>244</v>
      </c>
      <c r="C45" s="17">
        <f t="shared" si="10"/>
        <v>173</v>
      </c>
      <c r="D45" s="8">
        <f t="shared" ref="D45:E45" si="99"> L45</f>
        <v>54</v>
      </c>
      <c r="E45" s="8">
        <f t="shared" si="99"/>
        <v>40</v>
      </c>
      <c r="F45" s="11">
        <f t="shared" si="4"/>
        <v>0.17</v>
      </c>
      <c r="G45" s="12">
        <f t="shared" si="5"/>
        <v>0.971</v>
      </c>
      <c r="H45" s="13">
        <f t="shared" ref="H45:I45" si="100"> 5% + (O45-5)/1000</f>
        <v>0.121</v>
      </c>
      <c r="I45" s="13">
        <f t="shared" si="100"/>
        <v>0.111</v>
      </c>
      <c r="J45" s="11">
        <f t="shared" si="7"/>
        <v>0.54</v>
      </c>
      <c r="K45" s="14">
        <f t="shared" si="8"/>
        <v>0.29</v>
      </c>
      <c r="L45" s="10">
        <f t="shared" si="13"/>
        <v>54</v>
      </c>
      <c r="M45" s="10">
        <f t="shared" si="14"/>
        <v>40</v>
      </c>
      <c r="N45" s="10">
        <f t="shared" si="20"/>
        <v>29</v>
      </c>
      <c r="O45" s="10">
        <f t="shared" si="15"/>
        <v>76</v>
      </c>
      <c r="P45" s="15">
        <f t="shared" si="16"/>
        <v>66</v>
      </c>
      <c r="Q45" s="18">
        <f t="shared" si="17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"/>
        <v>249</v>
      </c>
      <c r="C46" s="17">
        <f t="shared" si="10"/>
        <v>177</v>
      </c>
      <c r="D46" s="8">
        <f t="shared" ref="D46:E46" si="101"> L46</f>
        <v>55</v>
      </c>
      <c r="E46" s="8">
        <f t="shared" si="101"/>
        <v>41</v>
      </c>
      <c r="F46" s="11">
        <f t="shared" si="4"/>
        <v>0.17</v>
      </c>
      <c r="G46" s="12">
        <f t="shared" si="5"/>
        <v>0.973</v>
      </c>
      <c r="H46" s="13">
        <f t="shared" ref="H46:I46" si="102"> 5% + (O46-5)/1000</f>
        <v>0.123</v>
      </c>
      <c r="I46" s="13">
        <f t="shared" si="102"/>
        <v>0.112</v>
      </c>
      <c r="J46" s="11">
        <f t="shared" si="7"/>
        <v>0.55</v>
      </c>
      <c r="K46" s="14">
        <f t="shared" si="8"/>
        <v>0.29</v>
      </c>
      <c r="L46" s="10">
        <f t="shared" si="13"/>
        <v>55</v>
      </c>
      <c r="M46" s="10">
        <f t="shared" si="14"/>
        <v>41</v>
      </c>
      <c r="N46" s="10">
        <f t="shared" si="20"/>
        <v>29</v>
      </c>
      <c r="O46" s="10">
        <f t="shared" si="15"/>
        <v>78</v>
      </c>
      <c r="P46" s="15">
        <f t="shared" si="16"/>
        <v>67</v>
      </c>
      <c r="Q46" s="18">
        <f t="shared" si="17"/>
        <v>5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"/>
        <v>254</v>
      </c>
      <c r="C47" s="17">
        <f t="shared" si="10"/>
        <v>181</v>
      </c>
      <c r="D47" s="8">
        <f t="shared" ref="D47:E47" si="103"> L47</f>
        <v>56</v>
      </c>
      <c r="E47" s="8">
        <f t="shared" si="103"/>
        <v>42</v>
      </c>
      <c r="F47" s="11">
        <f t="shared" si="4"/>
        <v>0.175</v>
      </c>
      <c r="G47" s="12">
        <f t="shared" si="5"/>
        <v>0.974</v>
      </c>
      <c r="H47" s="13">
        <f t="shared" ref="H47:I47" si="104"> 5% + (O47-5)/1000</f>
        <v>0.124</v>
      </c>
      <c r="I47" s="13">
        <f t="shared" si="104"/>
        <v>0.113</v>
      </c>
      <c r="J47" s="11">
        <f t="shared" si="7"/>
        <v>0.56</v>
      </c>
      <c r="K47" s="14">
        <f t="shared" si="8"/>
        <v>0.3</v>
      </c>
      <c r="L47" s="10">
        <f t="shared" si="13"/>
        <v>56</v>
      </c>
      <c r="M47" s="10">
        <f t="shared" si="14"/>
        <v>42</v>
      </c>
      <c r="N47" s="10">
        <f t="shared" si="20"/>
        <v>30</v>
      </c>
      <c r="O47" s="10">
        <f t="shared" si="15"/>
        <v>79</v>
      </c>
      <c r="P47" s="15">
        <f t="shared" si="16"/>
        <v>68</v>
      </c>
      <c r="Q47" s="18">
        <f t="shared" si="17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"/>
        <v>259</v>
      </c>
      <c r="C48" s="17">
        <f t="shared" si="10"/>
        <v>185</v>
      </c>
      <c r="D48" s="8">
        <f t="shared" ref="D48:E48" si="105"> L48</f>
        <v>57</v>
      </c>
      <c r="E48" s="8">
        <f t="shared" si="105"/>
        <v>43</v>
      </c>
      <c r="F48" s="11">
        <f t="shared" si="4"/>
        <v>0.175</v>
      </c>
      <c r="G48" s="12">
        <f t="shared" si="5"/>
        <v>0.976</v>
      </c>
      <c r="H48" s="13">
        <f t="shared" ref="H48:I48" si="106"> 5% + (O48-5)/1000</f>
        <v>0.126</v>
      </c>
      <c r="I48" s="13">
        <f t="shared" si="106"/>
        <v>0.114</v>
      </c>
      <c r="J48" s="11">
        <f t="shared" si="7"/>
        <v>0.57</v>
      </c>
      <c r="K48" s="14">
        <f t="shared" si="8"/>
        <v>0.3</v>
      </c>
      <c r="L48" s="10">
        <f t="shared" si="13"/>
        <v>57</v>
      </c>
      <c r="M48" s="10">
        <f t="shared" si="14"/>
        <v>43</v>
      </c>
      <c r="N48" s="10">
        <f t="shared" si="20"/>
        <v>30</v>
      </c>
      <c r="O48" s="10">
        <f t="shared" si="15"/>
        <v>81</v>
      </c>
      <c r="P48" s="15">
        <f t="shared" si="16"/>
        <v>69</v>
      </c>
      <c r="Q48" s="18">
        <f t="shared" si="17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"/>
        <v>265</v>
      </c>
      <c r="C49" s="17">
        <f t="shared" si="10"/>
        <v>188</v>
      </c>
      <c r="D49" s="8">
        <f t="shared" ref="D49:E49" si="107"> L49</f>
        <v>58</v>
      </c>
      <c r="E49" s="8">
        <f t="shared" si="107"/>
        <v>43</v>
      </c>
      <c r="F49" s="11">
        <f t="shared" si="4"/>
        <v>0.18</v>
      </c>
      <c r="G49" s="12">
        <f t="shared" si="5"/>
        <v>0.977</v>
      </c>
      <c r="H49" s="13">
        <f t="shared" ref="H49:I49" si="108"> 5% + (O49-5)/1000</f>
        <v>0.127</v>
      </c>
      <c r="I49" s="13">
        <f t="shared" si="108"/>
        <v>0.116</v>
      </c>
      <c r="J49" s="11">
        <f t="shared" si="7"/>
        <v>0.58</v>
      </c>
      <c r="K49" s="14">
        <f t="shared" si="8"/>
        <v>0.31</v>
      </c>
      <c r="L49" s="10">
        <f t="shared" si="13"/>
        <v>58</v>
      </c>
      <c r="M49" s="10">
        <f t="shared" si="14"/>
        <v>43</v>
      </c>
      <c r="N49" s="10">
        <f t="shared" si="20"/>
        <v>31</v>
      </c>
      <c r="O49" s="10">
        <f t="shared" si="15"/>
        <v>82</v>
      </c>
      <c r="P49" s="15">
        <f t="shared" si="16"/>
        <v>71</v>
      </c>
      <c r="Q49" s="18">
        <f t="shared" si="17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"/>
        <v>270</v>
      </c>
      <c r="C50" s="17">
        <f t="shared" si="10"/>
        <v>192</v>
      </c>
      <c r="D50" s="8">
        <f t="shared" ref="D50:E50" si="109"> L50</f>
        <v>59</v>
      </c>
      <c r="E50" s="8">
        <f t="shared" si="109"/>
        <v>44</v>
      </c>
      <c r="F50" s="11">
        <f t="shared" si="4"/>
        <v>0.18</v>
      </c>
      <c r="G50" s="12">
        <f t="shared" si="5"/>
        <v>0.979</v>
      </c>
      <c r="H50" s="13">
        <f t="shared" ref="H50:I50" si="110"> 5% + (O50-5)/1000</f>
        <v>0.129</v>
      </c>
      <c r="I50" s="13">
        <f t="shared" si="110"/>
        <v>0.117</v>
      </c>
      <c r="J50" s="11">
        <f t="shared" si="7"/>
        <v>0.59</v>
      </c>
      <c r="K50" s="14">
        <f t="shared" si="8"/>
        <v>0.31</v>
      </c>
      <c r="L50" s="10">
        <f t="shared" si="13"/>
        <v>59</v>
      </c>
      <c r="M50" s="10">
        <f t="shared" si="14"/>
        <v>44</v>
      </c>
      <c r="N50" s="10">
        <f t="shared" si="20"/>
        <v>31</v>
      </c>
      <c r="O50" s="10">
        <f t="shared" si="15"/>
        <v>84</v>
      </c>
      <c r="P50" s="15">
        <f t="shared" si="16"/>
        <v>72</v>
      </c>
      <c r="Q50" s="18">
        <f t="shared" si="17"/>
        <v>5</v>
      </c>
      <c r="R50" s="8"/>
      <c r="S50" s="8"/>
      <c r="T50" s="8"/>
      <c r="U50" s="8"/>
      <c r="V50" s="8"/>
      <c r="W50" s="8"/>
    </row>
    <row r="51" ht="16.5" customHeight="1">
      <c r="A51" s="2">
        <v>50.0</v>
      </c>
      <c r="B51" s="17">
        <f t="shared" si="9"/>
        <v>275</v>
      </c>
      <c r="C51" s="21">
        <f t="shared" si="10"/>
        <v>196</v>
      </c>
      <c r="D51" s="2">
        <f t="shared" ref="D51:E51" si="111"> L51</f>
        <v>60</v>
      </c>
      <c r="E51" s="2">
        <f t="shared" si="111"/>
        <v>45</v>
      </c>
      <c r="F51" s="22">
        <f t="shared" si="4"/>
        <v>0.185</v>
      </c>
      <c r="G51" s="23">
        <f t="shared" si="5"/>
        <v>0.98</v>
      </c>
      <c r="H51" s="24">
        <f t="shared" ref="H51:I51" si="112"> 5% + (O51-5)/1000</f>
        <v>0.13</v>
      </c>
      <c r="I51" s="24">
        <f t="shared" si="112"/>
        <v>0.118</v>
      </c>
      <c r="J51" s="22">
        <f t="shared" si="7"/>
        <v>0.6</v>
      </c>
      <c r="K51" s="25">
        <f t="shared" si="8"/>
        <v>0.32</v>
      </c>
      <c r="L51" s="5">
        <f t="shared" si="13"/>
        <v>60</v>
      </c>
      <c r="M51" s="5">
        <f t="shared" si="14"/>
        <v>45</v>
      </c>
      <c r="N51" s="5">
        <f t="shared" si="20"/>
        <v>32</v>
      </c>
      <c r="O51" s="5">
        <f t="shared" si="15"/>
        <v>85</v>
      </c>
      <c r="P51" s="3">
        <f t="shared" si="16"/>
        <v>73</v>
      </c>
      <c r="Q51" s="26">
        <f t="shared" si="17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45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45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45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45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45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45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45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45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45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45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45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45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45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45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45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45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45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45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45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45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45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45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45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45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45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45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45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45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45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45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45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45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45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45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45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45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45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45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45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45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45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45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45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45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45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45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45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45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45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45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45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45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45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45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45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45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45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45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45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45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45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45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45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45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45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45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45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45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45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45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45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45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45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45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45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45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45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45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45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45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45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45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45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45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45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45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45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45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45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45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45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45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45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45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45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45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45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45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45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45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45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45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45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45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45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45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45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45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45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45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45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45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45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45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45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45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45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45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45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45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45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45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45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45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45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45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45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45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45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45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45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45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45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45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45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45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45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45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45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45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45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45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45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45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45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45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45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45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45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45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45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45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45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45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45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45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45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45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45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45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45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45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45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45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45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45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45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45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45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45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45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45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45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45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45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45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45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45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45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45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45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45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45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45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45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45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45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45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45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45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45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45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45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45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45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45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45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45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45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45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45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45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45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45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45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45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45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45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45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45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45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45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45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45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45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45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45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45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45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45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45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45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45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45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45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45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45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45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45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45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45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45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45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45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45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45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45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45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45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45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45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45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45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45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45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45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45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45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45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45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45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45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45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45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45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45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45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45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45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45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45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45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45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45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45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45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45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45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45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45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45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45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45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45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45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45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45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45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45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45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45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45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45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45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45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45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45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45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45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45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45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45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45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45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45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45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45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45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45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45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45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45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45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45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45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45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45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45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45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45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45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45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45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45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45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45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45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45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45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45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45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45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45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45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45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45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45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45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45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45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45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45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45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45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45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45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45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45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45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45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45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45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45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45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45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45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45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45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45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45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45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45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45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45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45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45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45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45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45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45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45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45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45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45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45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45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45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45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45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45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45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45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45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45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45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45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45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45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45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45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45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45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45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45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45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45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45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45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45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45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45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45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45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45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45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45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45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45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45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45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45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45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45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45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45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45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45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45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45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45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45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45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45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45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45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45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45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45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45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45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45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45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45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45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45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45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45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45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45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45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45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45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45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45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45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45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45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45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45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45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45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45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45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45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45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45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45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45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45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45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45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45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45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45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45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45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45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45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45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45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45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45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45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45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45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45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45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45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45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45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45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45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45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45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45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45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45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45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45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45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45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45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45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45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45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45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45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45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45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45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45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45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45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45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45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45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45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45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45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45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45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45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45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45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45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45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45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45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45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45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45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45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45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45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45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45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45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45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45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45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45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45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45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45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45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45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45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45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45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45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45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45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45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45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45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45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45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45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45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45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45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45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45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45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45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45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45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45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45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45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45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45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45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45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45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45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45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45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45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45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45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45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45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45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45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45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45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45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45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45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45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45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45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45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45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45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45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45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45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45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45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45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45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45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45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45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45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45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45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45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45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45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45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45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45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45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45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45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45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45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45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45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45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45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45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45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45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45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45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45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45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45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45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45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45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45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45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45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45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45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45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45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45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45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45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45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45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45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45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45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45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45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45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45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45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45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45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45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45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45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45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45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45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45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45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45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45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45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45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45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45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45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45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45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45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45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45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45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45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45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45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45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45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45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45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45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45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45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45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45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45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45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45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45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45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45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45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45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45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45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45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45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45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45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45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45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45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45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45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45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45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45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45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45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45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45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45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45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45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45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45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45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45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45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45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45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45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45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45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45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45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45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45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45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45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45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45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45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45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45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45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45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45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45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45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45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45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45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45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45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45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45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45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45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45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45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45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45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45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45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45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45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45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45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45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45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45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45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45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45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45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45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45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45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45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45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45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45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45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45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45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45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45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45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45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45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45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45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45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45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45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45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45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45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45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45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45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45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45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45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45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45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45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45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45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45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45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45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45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45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45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45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45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45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45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45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45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45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45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45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45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45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45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45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45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45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45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45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45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45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45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45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45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45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45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45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45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45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45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45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45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45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45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45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45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45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45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45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45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45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45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45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45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45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45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45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45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45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45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45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45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45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45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45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45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45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45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45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45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45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45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45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45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45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45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45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45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45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45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45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45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45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45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45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45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45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45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45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45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45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45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45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45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45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45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45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45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45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45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45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45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45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45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45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45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45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45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45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45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45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45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45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45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45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45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45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45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45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45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45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45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45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45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45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45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45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45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45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45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45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45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45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45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45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45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45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45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45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45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45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45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45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45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45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45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45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45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45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45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45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45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45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45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45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45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45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45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45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45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45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45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45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45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45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45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45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45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45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45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3" max="3" width="19.25"/>
    <col customWidth="1" min="6" max="6" width="42.38"/>
    <col customWidth="1" min="7" max="8" width="14.38"/>
    <col customWidth="1" min="12" max="36" width="7.63"/>
  </cols>
  <sheetData>
    <row r="1">
      <c r="A1" s="65" t="s">
        <v>126</v>
      </c>
      <c r="B1" s="65" t="s">
        <v>20</v>
      </c>
      <c r="C1" s="66" t="s">
        <v>21</v>
      </c>
      <c r="D1" s="67" t="s">
        <v>22</v>
      </c>
      <c r="E1" s="65" t="s">
        <v>24</v>
      </c>
      <c r="F1" s="65" t="s">
        <v>24</v>
      </c>
      <c r="G1" s="65" t="s">
        <v>25</v>
      </c>
      <c r="H1" s="65" t="s">
        <v>26</v>
      </c>
      <c r="I1" s="65" t="s">
        <v>27</v>
      </c>
      <c r="J1" s="65" t="s">
        <v>28</v>
      </c>
      <c r="K1" s="65" t="s">
        <v>30</v>
      </c>
      <c r="L1" s="31" t="s">
        <v>31</v>
      </c>
      <c r="M1" s="31" t="s">
        <v>32</v>
      </c>
      <c r="N1" s="31" t="s">
        <v>33</v>
      </c>
      <c r="O1" s="31" t="s">
        <v>34</v>
      </c>
      <c r="P1" s="31" t="s">
        <v>35</v>
      </c>
      <c r="Q1" s="31" t="s">
        <v>36</v>
      </c>
      <c r="R1" s="31" t="s">
        <v>37</v>
      </c>
      <c r="S1" s="31" t="s">
        <v>38</v>
      </c>
      <c r="T1" s="31" t="s">
        <v>39</v>
      </c>
      <c r="U1" s="31" t="s">
        <v>40</v>
      </c>
      <c r="V1" s="31" t="s">
        <v>41</v>
      </c>
      <c r="W1" s="31" t="s">
        <v>42</v>
      </c>
      <c r="X1" s="31" t="s">
        <v>43</v>
      </c>
      <c r="Y1" s="31" t="s">
        <v>44</v>
      </c>
      <c r="Z1" s="31" t="s">
        <v>45</v>
      </c>
      <c r="AA1" s="31" t="s">
        <v>46</v>
      </c>
      <c r="AB1" s="31" t="s">
        <v>47</v>
      </c>
      <c r="AC1" s="31" t="s">
        <v>48</v>
      </c>
      <c r="AD1" s="31" t="s">
        <v>49</v>
      </c>
      <c r="AE1" s="31" t="s">
        <v>50</v>
      </c>
      <c r="AF1" s="31" t="s">
        <v>51</v>
      </c>
      <c r="AG1" s="31" t="s">
        <v>52</v>
      </c>
      <c r="AH1" s="31" t="s">
        <v>53</v>
      </c>
      <c r="AI1" s="30" t="s">
        <v>54</v>
      </c>
      <c r="AJ1" s="34" t="s">
        <v>61</v>
      </c>
    </row>
    <row r="2">
      <c r="A2" s="68" t="s">
        <v>17</v>
      </c>
      <c r="B2" s="68">
        <v>1.0</v>
      </c>
      <c r="C2" s="69" t="s">
        <v>31</v>
      </c>
      <c r="D2" s="70" t="s">
        <v>62</v>
      </c>
      <c r="E2" s="68" t="s">
        <v>63</v>
      </c>
      <c r="F2" s="68"/>
      <c r="G2" s="68" t="s">
        <v>169</v>
      </c>
      <c r="H2" s="68" t="s">
        <v>170</v>
      </c>
      <c r="I2" s="71"/>
      <c r="J2" s="71"/>
      <c r="K2" s="71"/>
      <c r="L2" s="34" t="b">
        <v>1</v>
      </c>
      <c r="M2" s="34" t="b">
        <v>0</v>
      </c>
      <c r="N2" s="34" t="b">
        <v>0</v>
      </c>
      <c r="O2" s="34" t="b">
        <v>0</v>
      </c>
      <c r="P2" s="34" t="b">
        <v>0</v>
      </c>
      <c r="Q2" s="34" t="b">
        <v>0</v>
      </c>
      <c r="R2" s="34" t="b">
        <v>0</v>
      </c>
      <c r="S2" s="34" t="b">
        <v>0</v>
      </c>
      <c r="T2" s="34" t="b">
        <v>0</v>
      </c>
      <c r="U2" s="34" t="b">
        <v>0</v>
      </c>
      <c r="V2" s="34" t="b">
        <v>0</v>
      </c>
      <c r="W2" s="34" t="b">
        <v>0</v>
      </c>
      <c r="X2" s="34" t="b">
        <v>0</v>
      </c>
      <c r="Y2" s="34" t="b">
        <v>0</v>
      </c>
      <c r="Z2" s="34" t="b">
        <v>0</v>
      </c>
      <c r="AA2" s="34" t="b">
        <v>0</v>
      </c>
      <c r="AB2" s="34" t="b">
        <v>0</v>
      </c>
      <c r="AC2" s="34" t="b">
        <v>0</v>
      </c>
      <c r="AD2" s="34" t="b">
        <v>0</v>
      </c>
      <c r="AE2" s="34" t="b">
        <v>0</v>
      </c>
      <c r="AF2" s="34" t="b">
        <v>0</v>
      </c>
      <c r="AG2" s="34" t="b">
        <v>0</v>
      </c>
      <c r="AH2" s="34" t="b">
        <v>0</v>
      </c>
      <c r="AI2" s="29" t="b">
        <v>0</v>
      </c>
      <c r="AJ2" s="37"/>
    </row>
    <row r="3">
      <c r="A3" s="68" t="s">
        <v>17</v>
      </c>
      <c r="B3" s="68">
        <v>1.0</v>
      </c>
      <c r="C3" s="69" t="s">
        <v>31</v>
      </c>
      <c r="D3" s="70" t="s">
        <v>65</v>
      </c>
      <c r="E3" s="68" t="s">
        <v>66</v>
      </c>
      <c r="F3" s="68"/>
      <c r="G3" s="71"/>
      <c r="H3" s="71"/>
      <c r="I3" s="71"/>
      <c r="J3" s="71"/>
      <c r="K3" s="68"/>
      <c r="L3" s="34" t="b">
        <v>1</v>
      </c>
      <c r="M3" s="34" t="b">
        <v>0</v>
      </c>
      <c r="N3" s="34" t="b">
        <v>0</v>
      </c>
      <c r="O3" s="34" t="b">
        <v>0</v>
      </c>
      <c r="P3" s="34" t="b">
        <v>0</v>
      </c>
      <c r="Q3" s="34" t="b">
        <v>0</v>
      </c>
      <c r="R3" s="34" t="b">
        <v>0</v>
      </c>
      <c r="S3" s="34" t="b">
        <v>0</v>
      </c>
      <c r="T3" s="34" t="b">
        <v>0</v>
      </c>
      <c r="U3" s="34" t="b">
        <v>0</v>
      </c>
      <c r="V3" s="34" t="b">
        <v>0</v>
      </c>
      <c r="W3" s="34" t="b">
        <v>0</v>
      </c>
      <c r="X3" s="34" t="b">
        <v>0</v>
      </c>
      <c r="Y3" s="34" t="b">
        <v>0</v>
      </c>
      <c r="Z3" s="34" t="b">
        <v>0</v>
      </c>
      <c r="AA3" s="34" t="b">
        <v>0</v>
      </c>
      <c r="AB3" s="34" t="b">
        <v>0</v>
      </c>
      <c r="AC3" s="34" t="b">
        <v>0</v>
      </c>
      <c r="AD3" s="34" t="b">
        <v>0</v>
      </c>
      <c r="AE3" s="34" t="b">
        <v>0</v>
      </c>
      <c r="AF3" s="34" t="b">
        <v>0</v>
      </c>
      <c r="AG3" s="34" t="b">
        <v>0</v>
      </c>
      <c r="AH3" s="34" t="b">
        <v>0</v>
      </c>
      <c r="AI3" s="29" t="b">
        <v>0</v>
      </c>
      <c r="AJ3" s="29"/>
    </row>
    <row r="4">
      <c r="A4" s="68" t="s">
        <v>17</v>
      </c>
      <c r="B4" s="68">
        <v>1.0</v>
      </c>
      <c r="C4" s="69" t="s">
        <v>31</v>
      </c>
      <c r="D4" s="70" t="s">
        <v>132</v>
      </c>
      <c r="E4" s="68" t="s">
        <v>133</v>
      </c>
      <c r="F4" s="68"/>
      <c r="G4" s="71"/>
      <c r="H4" s="71"/>
      <c r="I4" s="71"/>
      <c r="J4" s="71"/>
      <c r="K4" s="68"/>
      <c r="L4" s="34" t="b">
        <v>1</v>
      </c>
      <c r="M4" s="34" t="b">
        <v>0</v>
      </c>
      <c r="N4" s="34" t="b">
        <v>0</v>
      </c>
      <c r="O4" s="34" t="b">
        <v>0</v>
      </c>
      <c r="P4" s="34" t="b">
        <v>0</v>
      </c>
      <c r="Q4" s="34" t="b">
        <v>0</v>
      </c>
      <c r="R4" s="34" t="b">
        <v>0</v>
      </c>
      <c r="S4" s="34" t="b">
        <v>0</v>
      </c>
      <c r="T4" s="34" t="b">
        <v>0</v>
      </c>
      <c r="U4" s="34" t="b">
        <v>0</v>
      </c>
      <c r="V4" s="34" t="b">
        <v>0</v>
      </c>
      <c r="W4" s="34" t="b">
        <v>0</v>
      </c>
      <c r="X4" s="34" t="b">
        <v>0</v>
      </c>
      <c r="Y4" s="34" t="b">
        <v>0</v>
      </c>
      <c r="Z4" s="34" t="b">
        <v>0</v>
      </c>
      <c r="AA4" s="34" t="b">
        <v>0</v>
      </c>
      <c r="AB4" s="34" t="b">
        <v>0</v>
      </c>
      <c r="AC4" s="34" t="b">
        <v>0</v>
      </c>
      <c r="AD4" s="34" t="b">
        <v>0</v>
      </c>
      <c r="AE4" s="34" t="b">
        <v>0</v>
      </c>
      <c r="AF4" s="34" t="b">
        <v>0</v>
      </c>
      <c r="AG4" s="34" t="b">
        <v>0</v>
      </c>
      <c r="AH4" s="34" t="b">
        <v>0</v>
      </c>
      <c r="AI4" s="29" t="b">
        <v>0</v>
      </c>
      <c r="AJ4" s="29"/>
    </row>
    <row r="5">
      <c r="A5" s="68" t="s">
        <v>17</v>
      </c>
      <c r="B5" s="68">
        <v>1.0</v>
      </c>
      <c r="C5" s="69" t="s">
        <v>31</v>
      </c>
      <c r="D5" s="70" t="s">
        <v>171</v>
      </c>
      <c r="E5" s="68" t="s">
        <v>172</v>
      </c>
      <c r="F5" s="68"/>
      <c r="G5" s="71"/>
      <c r="H5" s="71"/>
      <c r="I5" s="71"/>
      <c r="J5" s="71"/>
      <c r="K5" s="68"/>
      <c r="L5" s="34" t="b">
        <v>1</v>
      </c>
      <c r="M5" s="34" t="b">
        <v>0</v>
      </c>
      <c r="N5" s="34" t="b">
        <v>0</v>
      </c>
      <c r="O5" s="34" t="b">
        <v>0</v>
      </c>
      <c r="P5" s="34" t="b">
        <v>0</v>
      </c>
      <c r="Q5" s="34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34" t="b">
        <v>0</v>
      </c>
      <c r="W5" s="34" t="b">
        <v>0</v>
      </c>
      <c r="X5" s="34" t="b">
        <v>0</v>
      </c>
      <c r="Y5" s="34" t="b">
        <v>0</v>
      </c>
      <c r="Z5" s="34" t="b">
        <v>0</v>
      </c>
      <c r="AA5" s="34" t="b">
        <v>0</v>
      </c>
      <c r="AB5" s="34" t="b">
        <v>0</v>
      </c>
      <c r="AC5" s="34" t="b">
        <v>0</v>
      </c>
      <c r="AD5" s="34" t="b">
        <v>0</v>
      </c>
      <c r="AE5" s="34" t="b">
        <v>0</v>
      </c>
      <c r="AF5" s="34" t="b">
        <v>0</v>
      </c>
      <c r="AG5" s="34" t="b">
        <v>0</v>
      </c>
      <c r="AH5" s="34" t="b">
        <v>0</v>
      </c>
      <c r="AI5" s="29" t="b">
        <v>0</v>
      </c>
      <c r="AJ5" s="30"/>
    </row>
    <row r="6">
      <c r="A6" s="72" t="s">
        <v>17</v>
      </c>
      <c r="B6" s="37">
        <v>2.0</v>
      </c>
      <c r="C6" s="38" t="s">
        <v>173</v>
      </c>
      <c r="D6" s="60" t="s">
        <v>174</v>
      </c>
      <c r="E6" s="37" t="s">
        <v>175</v>
      </c>
      <c r="F6" s="37"/>
      <c r="G6" s="73"/>
      <c r="H6" s="73"/>
      <c r="I6" s="73"/>
      <c r="J6" s="73"/>
      <c r="K6" s="73"/>
      <c r="L6" s="38" t="b">
        <v>0</v>
      </c>
      <c r="M6" s="38" t="b">
        <v>1</v>
      </c>
      <c r="N6" s="38" t="b">
        <v>0</v>
      </c>
      <c r="O6" s="38" t="b">
        <v>0</v>
      </c>
      <c r="P6" s="38" t="b">
        <v>0</v>
      </c>
      <c r="Q6" s="38" t="b">
        <v>0</v>
      </c>
      <c r="R6" s="38" t="b">
        <v>0</v>
      </c>
      <c r="S6" s="38" t="b">
        <v>0</v>
      </c>
      <c r="T6" s="38" t="b">
        <v>0</v>
      </c>
      <c r="U6" s="38" t="b">
        <v>0</v>
      </c>
      <c r="V6" s="38" t="b">
        <v>0</v>
      </c>
      <c r="W6" s="38" t="b">
        <v>0</v>
      </c>
      <c r="X6" s="38" t="b">
        <v>1</v>
      </c>
      <c r="Y6" s="38" t="b">
        <v>0</v>
      </c>
      <c r="Z6" s="38" t="b">
        <v>0</v>
      </c>
      <c r="AA6" s="38" t="b">
        <v>0</v>
      </c>
      <c r="AB6" s="38" t="b">
        <v>0</v>
      </c>
      <c r="AC6" s="38" t="b">
        <v>0</v>
      </c>
      <c r="AD6" s="38" t="b">
        <v>0</v>
      </c>
      <c r="AE6" s="38" t="b">
        <v>0</v>
      </c>
      <c r="AF6" s="38" t="b">
        <v>0</v>
      </c>
      <c r="AG6" s="38" t="b">
        <v>0</v>
      </c>
      <c r="AH6" s="38" t="b">
        <v>0</v>
      </c>
      <c r="AI6" s="37" t="b">
        <v>0</v>
      </c>
      <c r="AJ6" s="29"/>
    </row>
    <row r="7">
      <c r="A7" s="29" t="s">
        <v>17</v>
      </c>
      <c r="B7" s="29">
        <v>2.0</v>
      </c>
      <c r="C7" s="34" t="s">
        <v>176</v>
      </c>
      <c r="D7" s="53" t="s">
        <v>177</v>
      </c>
      <c r="E7" s="29" t="s">
        <v>178</v>
      </c>
      <c r="F7" s="29"/>
      <c r="G7" s="74"/>
      <c r="H7" s="74"/>
      <c r="I7" s="75"/>
      <c r="J7" s="75"/>
      <c r="K7" s="75"/>
      <c r="L7" s="34" t="b">
        <v>0</v>
      </c>
      <c r="M7" s="34" t="b">
        <v>1</v>
      </c>
      <c r="N7" s="34" t="b">
        <v>0</v>
      </c>
      <c r="O7" s="34" t="b">
        <v>0</v>
      </c>
      <c r="P7" s="34" t="b">
        <v>0</v>
      </c>
      <c r="Q7" s="34" t="b">
        <v>0</v>
      </c>
      <c r="R7" s="34" t="b">
        <v>0</v>
      </c>
      <c r="S7" s="34" t="b">
        <v>0</v>
      </c>
      <c r="T7" s="34" t="b">
        <v>0</v>
      </c>
      <c r="U7" s="34" t="b">
        <v>0</v>
      </c>
      <c r="V7" s="34" t="b">
        <v>1</v>
      </c>
      <c r="W7" s="34" t="b">
        <v>0</v>
      </c>
      <c r="X7" s="34" t="b">
        <v>0</v>
      </c>
      <c r="Y7" s="34" t="b">
        <v>0</v>
      </c>
      <c r="Z7" s="34" t="b">
        <v>0</v>
      </c>
      <c r="AA7" s="34" t="b">
        <v>0</v>
      </c>
      <c r="AB7" s="34" t="b">
        <v>0</v>
      </c>
      <c r="AC7" s="34" t="b">
        <v>0</v>
      </c>
      <c r="AD7" s="34" t="b">
        <v>0</v>
      </c>
      <c r="AE7" s="34" t="b">
        <v>0</v>
      </c>
      <c r="AF7" s="34" t="b">
        <v>0</v>
      </c>
      <c r="AG7" s="34" t="b">
        <v>0</v>
      </c>
      <c r="AH7" s="34" t="b">
        <v>0</v>
      </c>
      <c r="AI7" s="29" t="b">
        <v>0</v>
      </c>
      <c r="AJ7" s="30"/>
    </row>
    <row r="8">
      <c r="A8" s="76" t="s">
        <v>179</v>
      </c>
      <c r="B8" s="76">
        <v>1.0</v>
      </c>
      <c r="C8" s="77" t="s">
        <v>180</v>
      </c>
      <c r="D8" s="78" t="s">
        <v>181</v>
      </c>
      <c r="E8" s="76" t="s">
        <v>182</v>
      </c>
      <c r="F8" s="76"/>
      <c r="G8" s="79"/>
      <c r="H8" s="79"/>
      <c r="I8" s="80"/>
      <c r="J8" s="80"/>
      <c r="K8" s="76"/>
      <c r="L8" s="38" t="b">
        <v>0</v>
      </c>
      <c r="M8" s="38" t="b">
        <v>0</v>
      </c>
      <c r="N8" s="38" t="b">
        <v>0</v>
      </c>
      <c r="O8" s="38" t="b">
        <v>0</v>
      </c>
      <c r="P8" s="38" t="b">
        <v>0</v>
      </c>
      <c r="Q8" s="38" t="b">
        <v>0</v>
      </c>
      <c r="R8" s="38" t="b">
        <v>1</v>
      </c>
      <c r="S8" s="38" t="b">
        <v>0</v>
      </c>
      <c r="T8" s="38" t="b">
        <v>0</v>
      </c>
      <c r="U8" s="38" t="b">
        <v>0</v>
      </c>
      <c r="V8" s="38" t="b">
        <v>0</v>
      </c>
      <c r="W8" s="38" t="b">
        <v>0</v>
      </c>
      <c r="X8" s="38" t="b">
        <v>0</v>
      </c>
      <c r="Y8" s="38" t="b">
        <v>0</v>
      </c>
      <c r="Z8" s="38" t="b">
        <v>1</v>
      </c>
      <c r="AA8" s="38" t="b">
        <v>0</v>
      </c>
      <c r="AB8" s="38" t="b">
        <v>1</v>
      </c>
      <c r="AC8" s="38" t="b">
        <v>0</v>
      </c>
      <c r="AD8" s="38" t="b">
        <v>0</v>
      </c>
      <c r="AE8" s="38" t="b">
        <v>0</v>
      </c>
      <c r="AF8" s="38" t="b">
        <v>0</v>
      </c>
      <c r="AG8" s="38" t="b">
        <v>0</v>
      </c>
      <c r="AH8" s="38" t="b">
        <v>0</v>
      </c>
      <c r="AI8" s="37" t="b">
        <v>0</v>
      </c>
      <c r="AJ8" s="29"/>
    </row>
    <row r="9">
      <c r="A9" s="68" t="s">
        <v>179</v>
      </c>
      <c r="B9" s="68">
        <v>3.0</v>
      </c>
      <c r="C9" s="69" t="s">
        <v>31</v>
      </c>
      <c r="D9" s="70" t="s">
        <v>183</v>
      </c>
      <c r="E9" s="68" t="s">
        <v>184</v>
      </c>
      <c r="F9" s="68"/>
      <c r="G9" s="71"/>
      <c r="H9" s="71"/>
      <c r="I9" s="71"/>
      <c r="J9" s="71"/>
      <c r="K9" s="71"/>
      <c r="L9" s="34" t="b">
        <v>1</v>
      </c>
      <c r="M9" s="34" t="b">
        <v>0</v>
      </c>
      <c r="N9" s="34" t="b">
        <v>0</v>
      </c>
      <c r="O9" s="34" t="b">
        <v>0</v>
      </c>
      <c r="P9" s="34" t="b">
        <v>0</v>
      </c>
      <c r="Q9" s="34" t="b">
        <v>0</v>
      </c>
      <c r="R9" s="34" t="b">
        <v>0</v>
      </c>
      <c r="S9" s="34" t="b">
        <v>0</v>
      </c>
      <c r="T9" s="34" t="b">
        <v>0</v>
      </c>
      <c r="U9" s="34" t="b">
        <v>0</v>
      </c>
      <c r="V9" s="34" t="b">
        <v>0</v>
      </c>
      <c r="W9" s="34" t="b">
        <v>0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0</v>
      </c>
      <c r="AD9" s="34" t="b">
        <v>0</v>
      </c>
      <c r="AE9" s="34" t="b">
        <v>0</v>
      </c>
      <c r="AF9" s="34" t="b">
        <v>0</v>
      </c>
      <c r="AG9" s="34" t="b">
        <v>0</v>
      </c>
      <c r="AH9" s="34" t="b">
        <v>0</v>
      </c>
      <c r="AI9" s="29" t="b">
        <v>0</v>
      </c>
      <c r="AJ9" s="29"/>
    </row>
    <row r="10">
      <c r="A10" s="68" t="s">
        <v>179</v>
      </c>
      <c r="B10" s="68">
        <v>4.0</v>
      </c>
      <c r="C10" s="69" t="s">
        <v>185</v>
      </c>
      <c r="D10" s="70" t="s">
        <v>186</v>
      </c>
      <c r="E10" s="68" t="s">
        <v>187</v>
      </c>
      <c r="F10" s="68"/>
      <c r="G10" s="71"/>
      <c r="H10" s="71"/>
      <c r="I10" s="71"/>
      <c r="J10" s="71"/>
      <c r="K10" s="71"/>
      <c r="L10" s="34" t="b">
        <v>0</v>
      </c>
      <c r="M10" s="34" t="b">
        <v>0</v>
      </c>
      <c r="N10" s="34" t="b">
        <v>0</v>
      </c>
      <c r="O10" s="34" t="b">
        <v>0</v>
      </c>
      <c r="P10" s="34" t="b">
        <v>0</v>
      </c>
      <c r="Q10" s="34" t="b">
        <v>0</v>
      </c>
      <c r="R10" s="34" t="b">
        <v>0</v>
      </c>
      <c r="S10" s="34" t="b">
        <v>1</v>
      </c>
      <c r="T10" s="34" t="b">
        <v>0</v>
      </c>
      <c r="U10" s="34" t="b">
        <v>0</v>
      </c>
      <c r="V10" s="34" t="b">
        <v>0</v>
      </c>
      <c r="W10" s="34" t="b">
        <v>0</v>
      </c>
      <c r="X10" s="34" t="b">
        <v>0</v>
      </c>
      <c r="Y10" s="34" t="b">
        <v>0</v>
      </c>
      <c r="Z10" s="34" t="b">
        <v>1</v>
      </c>
      <c r="AA10" s="34" t="b">
        <v>0</v>
      </c>
      <c r="AB10" s="34" t="b">
        <v>1</v>
      </c>
      <c r="AC10" s="34" t="b">
        <v>0</v>
      </c>
      <c r="AD10" s="34" t="b">
        <v>0</v>
      </c>
      <c r="AE10" s="34" t="b">
        <v>0</v>
      </c>
      <c r="AF10" s="34" t="b">
        <v>0</v>
      </c>
      <c r="AG10" s="34" t="b">
        <v>0</v>
      </c>
      <c r="AH10" s="34" t="b">
        <v>0</v>
      </c>
      <c r="AI10" s="29" t="b">
        <v>0</v>
      </c>
      <c r="AJ10" s="29"/>
    </row>
    <row r="11">
      <c r="A11" s="65" t="s">
        <v>179</v>
      </c>
      <c r="B11" s="65">
        <v>5.0</v>
      </c>
      <c r="C11" s="66" t="s">
        <v>180</v>
      </c>
      <c r="D11" s="67" t="s">
        <v>188</v>
      </c>
      <c r="E11" s="65" t="s">
        <v>189</v>
      </c>
      <c r="F11" s="65"/>
      <c r="G11" s="81"/>
      <c r="H11" s="81"/>
      <c r="I11" s="81"/>
      <c r="J11" s="81"/>
      <c r="K11" s="81"/>
      <c r="L11" s="31" t="b">
        <v>0</v>
      </c>
      <c r="M11" s="31" t="b">
        <v>0</v>
      </c>
      <c r="N11" s="31" t="b">
        <v>0</v>
      </c>
      <c r="O11" s="31" t="b">
        <v>0</v>
      </c>
      <c r="P11" s="31" t="b">
        <v>0</v>
      </c>
      <c r="Q11" s="31" t="b">
        <v>0</v>
      </c>
      <c r="R11" s="31" t="b">
        <v>1</v>
      </c>
      <c r="S11" s="31" t="b">
        <v>0</v>
      </c>
      <c r="T11" s="31" t="b">
        <v>0</v>
      </c>
      <c r="U11" s="31" t="b">
        <v>0</v>
      </c>
      <c r="V11" s="31" t="b">
        <v>0</v>
      </c>
      <c r="W11" s="31" t="b">
        <v>0</v>
      </c>
      <c r="X11" s="31" t="b">
        <v>0</v>
      </c>
      <c r="Y11" s="31" t="b">
        <v>0</v>
      </c>
      <c r="Z11" s="31" t="b">
        <v>1</v>
      </c>
      <c r="AA11" s="31" t="b">
        <v>0</v>
      </c>
      <c r="AB11" s="31" t="b">
        <v>1</v>
      </c>
      <c r="AC11" s="31" t="b">
        <v>0</v>
      </c>
      <c r="AD11" s="31" t="b">
        <v>0</v>
      </c>
      <c r="AE11" s="31" t="b">
        <v>0</v>
      </c>
      <c r="AF11" s="31" t="b">
        <v>0</v>
      </c>
      <c r="AG11" s="31" t="b">
        <v>0</v>
      </c>
      <c r="AH11" s="31" t="b">
        <v>0</v>
      </c>
      <c r="AI11" s="30" t="b">
        <v>0</v>
      </c>
      <c r="AJ11" s="30"/>
    </row>
    <row r="12">
      <c r="A12" s="68" t="s">
        <v>190</v>
      </c>
      <c r="B12" s="68">
        <v>1.0</v>
      </c>
      <c r="C12" s="69" t="s">
        <v>191</v>
      </c>
      <c r="D12" s="70" t="s">
        <v>192</v>
      </c>
      <c r="E12" s="68" t="s">
        <v>193</v>
      </c>
      <c r="F12" s="68"/>
      <c r="G12" s="71"/>
      <c r="H12" s="71"/>
      <c r="I12" s="71"/>
      <c r="J12" s="71"/>
      <c r="K12" s="71"/>
      <c r="L12" s="34" t="b">
        <v>0</v>
      </c>
      <c r="M12" s="34" t="b">
        <v>0</v>
      </c>
      <c r="N12" s="34" t="b">
        <v>0</v>
      </c>
      <c r="O12" s="34" t="b">
        <v>0</v>
      </c>
      <c r="P12" s="34" t="b">
        <v>0</v>
      </c>
      <c r="Q12" s="34" t="b">
        <v>0</v>
      </c>
      <c r="R12" s="34" t="b">
        <v>1</v>
      </c>
      <c r="S12" s="34" t="b">
        <v>0</v>
      </c>
      <c r="T12" s="34" t="b">
        <v>0</v>
      </c>
      <c r="U12" s="34" t="b">
        <v>0</v>
      </c>
      <c r="V12" s="34" t="b">
        <v>0</v>
      </c>
      <c r="W12" s="34" t="b">
        <v>0</v>
      </c>
      <c r="X12" s="34" t="b">
        <v>0</v>
      </c>
      <c r="Y12" s="34" t="b">
        <v>0</v>
      </c>
      <c r="Z12" s="34" t="b">
        <v>0</v>
      </c>
      <c r="AA12" s="34" t="b">
        <v>1</v>
      </c>
      <c r="AB12" s="34" t="b">
        <v>1</v>
      </c>
      <c r="AC12" s="34" t="b">
        <v>0</v>
      </c>
      <c r="AD12" s="34" t="b">
        <v>0</v>
      </c>
      <c r="AE12" s="34" t="b">
        <v>0</v>
      </c>
      <c r="AF12" s="34" t="b">
        <v>0</v>
      </c>
      <c r="AG12" s="34" t="b">
        <v>0</v>
      </c>
      <c r="AH12" s="34" t="b">
        <v>0</v>
      </c>
      <c r="AI12" s="29" t="b">
        <v>0</v>
      </c>
      <c r="AJ12" s="29"/>
    </row>
    <row r="13">
      <c r="A13" s="68" t="s">
        <v>190</v>
      </c>
      <c r="B13" s="68">
        <v>2.0</v>
      </c>
      <c r="C13" s="69" t="s">
        <v>194</v>
      </c>
      <c r="D13" s="70" t="s">
        <v>195</v>
      </c>
      <c r="E13" s="68" t="s">
        <v>196</v>
      </c>
      <c r="F13" s="68"/>
      <c r="G13" s="82"/>
      <c r="H13" s="82"/>
      <c r="I13" s="82"/>
      <c r="J13" s="82"/>
      <c r="K13" s="82"/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0</v>
      </c>
      <c r="R13" s="34" t="b">
        <v>0</v>
      </c>
      <c r="S13" s="34" t="b">
        <v>0</v>
      </c>
      <c r="T13" s="34" t="b">
        <v>0</v>
      </c>
      <c r="U13" s="34" t="b">
        <v>1</v>
      </c>
      <c r="V13" s="34" t="b">
        <v>0</v>
      </c>
      <c r="W13" s="34" t="b">
        <v>1</v>
      </c>
      <c r="X13" s="34" t="b">
        <v>0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  <c r="AE13" s="34" t="b">
        <v>0</v>
      </c>
      <c r="AF13" s="34" t="b">
        <v>0</v>
      </c>
      <c r="AG13" s="34" t="b">
        <v>0</v>
      </c>
      <c r="AH13" s="34" t="b">
        <v>0</v>
      </c>
      <c r="AI13" s="29" t="b">
        <v>0</v>
      </c>
      <c r="AJ13" s="29"/>
    </row>
    <row r="14">
      <c r="A14" s="68" t="s">
        <v>190</v>
      </c>
      <c r="B14" s="68">
        <v>3.0</v>
      </c>
      <c r="C14" s="69" t="s">
        <v>114</v>
      </c>
      <c r="D14" s="70" t="s">
        <v>197</v>
      </c>
      <c r="E14" s="68" t="s">
        <v>198</v>
      </c>
      <c r="F14" s="68"/>
      <c r="G14" s="71"/>
      <c r="H14" s="71"/>
      <c r="I14" s="71"/>
      <c r="J14" s="71"/>
      <c r="K14" s="71"/>
      <c r="L14" s="34" t="b">
        <v>0</v>
      </c>
      <c r="M14" s="34" t="b">
        <v>0</v>
      </c>
      <c r="N14" s="34" t="b">
        <v>0</v>
      </c>
      <c r="O14" s="34" t="b">
        <v>0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0</v>
      </c>
      <c r="U14" s="34" t="b">
        <v>0</v>
      </c>
      <c r="V14" s="34" t="b">
        <v>0</v>
      </c>
      <c r="W14" s="34" t="b">
        <v>0</v>
      </c>
      <c r="X14" s="34" t="b">
        <v>0</v>
      </c>
      <c r="Y14" s="34" t="b">
        <v>0</v>
      </c>
      <c r="Z14" s="34" t="b">
        <v>0</v>
      </c>
      <c r="AA14" s="34" t="b">
        <v>0</v>
      </c>
      <c r="AB14" s="34" t="b">
        <v>0</v>
      </c>
      <c r="AC14" s="34" t="b">
        <v>0</v>
      </c>
      <c r="AD14" s="34" t="b">
        <v>0</v>
      </c>
      <c r="AE14" s="34" t="b">
        <v>0</v>
      </c>
      <c r="AF14" s="34" t="b">
        <v>0</v>
      </c>
      <c r="AG14" s="34" t="b">
        <v>0</v>
      </c>
      <c r="AH14" s="34" t="b">
        <v>0</v>
      </c>
      <c r="AI14" s="29" t="b">
        <v>0</v>
      </c>
      <c r="AJ14" s="29"/>
    </row>
    <row r="15">
      <c r="A15" s="65" t="s">
        <v>190</v>
      </c>
      <c r="B15" s="65">
        <v>5.0</v>
      </c>
      <c r="C15" s="66" t="s">
        <v>199</v>
      </c>
      <c r="D15" s="67" t="s">
        <v>200</v>
      </c>
      <c r="E15" s="65" t="s">
        <v>201</v>
      </c>
      <c r="F15" s="65"/>
      <c r="G15" s="81"/>
      <c r="H15" s="81"/>
      <c r="I15" s="81"/>
      <c r="J15" s="81"/>
      <c r="K15" s="81"/>
      <c r="L15" s="31" t="b">
        <v>0</v>
      </c>
      <c r="M15" s="31" t="b">
        <v>0</v>
      </c>
      <c r="N15" s="31" t="b">
        <v>0</v>
      </c>
      <c r="O15" s="31" t="b">
        <v>0</v>
      </c>
      <c r="P15" s="31" t="b">
        <v>0</v>
      </c>
      <c r="Q15" s="31" t="b">
        <v>0</v>
      </c>
      <c r="R15" s="31" t="b">
        <v>0</v>
      </c>
      <c r="S15" s="31" t="b">
        <v>0</v>
      </c>
      <c r="T15" s="31" t="b">
        <v>0</v>
      </c>
      <c r="U15" s="31" t="b">
        <v>1</v>
      </c>
      <c r="V15" s="31" t="b">
        <v>0</v>
      </c>
      <c r="W15" s="31" t="b">
        <v>0</v>
      </c>
      <c r="X15" s="31" t="b">
        <v>0</v>
      </c>
      <c r="Y15" s="31" t="b">
        <v>0</v>
      </c>
      <c r="Z15" s="31" t="b">
        <v>0</v>
      </c>
      <c r="AA15" s="31" t="b">
        <v>0</v>
      </c>
      <c r="AB15" s="31" t="b">
        <v>1</v>
      </c>
      <c r="AC15" s="31" t="b">
        <v>0</v>
      </c>
      <c r="AD15" s="31" t="b">
        <v>0</v>
      </c>
      <c r="AE15" s="31" t="b">
        <v>0</v>
      </c>
      <c r="AF15" s="31" t="b">
        <v>0</v>
      </c>
      <c r="AG15" s="31" t="b">
        <v>0</v>
      </c>
      <c r="AH15" s="31" t="b">
        <v>0</v>
      </c>
      <c r="AI15" s="30" t="b">
        <v>0</v>
      </c>
      <c r="AJ15" s="30"/>
    </row>
    <row r="16"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</row>
    <row r="17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</row>
    <row r="18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</row>
    <row r="19">
      <c r="A19" s="84"/>
      <c r="B19" s="84"/>
      <c r="C19" s="84"/>
      <c r="D19" s="84"/>
      <c r="E19" s="84"/>
      <c r="F19" s="84"/>
      <c r="G19" s="85"/>
      <c r="H19" s="85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</row>
    <row r="20">
      <c r="A20" s="84"/>
      <c r="B20" s="84"/>
      <c r="C20" s="84"/>
      <c r="D20" s="84"/>
      <c r="E20" s="84"/>
      <c r="F20" s="84"/>
      <c r="G20" s="85"/>
      <c r="H20" s="85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</row>
    <row r="2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</row>
    <row r="22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</row>
    <row r="23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</row>
    <row r="24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</row>
    <row r="25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</row>
    <row r="26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</row>
    <row r="27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</row>
    <row r="2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</row>
    <row r="29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</row>
    <row r="30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</row>
    <row r="3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</row>
    <row r="32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</row>
    <row r="33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</row>
    <row r="34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</row>
    <row r="3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</row>
    <row r="36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</row>
    <row r="37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</row>
    <row r="38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</row>
    <row r="39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</row>
    <row r="40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</row>
    <row r="4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</row>
    <row r="42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</row>
    <row r="43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</row>
    <row r="44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</row>
    <row r="4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</row>
    <row r="46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</row>
    <row r="47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</row>
    <row r="4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</row>
    <row r="49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</row>
    <row r="50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</row>
    <row r="5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</row>
    <row r="52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</row>
    <row r="53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</row>
    <row r="54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</row>
    <row r="5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</row>
    <row r="56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</row>
    <row r="57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</row>
    <row r="58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</row>
    <row r="59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</row>
    <row r="60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</row>
    <row r="6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</row>
    <row r="62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</row>
    <row r="63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</row>
    <row r="64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</row>
    <row r="65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</row>
    <row r="66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</row>
    <row r="67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</row>
    <row r="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</row>
    <row r="69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</row>
    <row r="70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</row>
    <row r="7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</row>
    <row r="72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</row>
    <row r="73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</row>
    <row r="74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</row>
    <row r="7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</row>
    <row r="76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</row>
    <row r="77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</row>
    <row r="7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</row>
    <row r="7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</row>
    <row r="80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</row>
    <row r="8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</row>
    <row r="82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</row>
    <row r="83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</row>
    <row r="84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</row>
    <row r="8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</row>
    <row r="86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</row>
    <row r="87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</row>
    <row r="8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</row>
    <row r="8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</row>
    <row r="90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</row>
    <row r="9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</row>
    <row r="92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</row>
    <row r="93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</row>
    <row r="94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</row>
    <row r="95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</row>
    <row r="96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</row>
    <row r="97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</row>
    <row r="9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</row>
    <row r="99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</row>
    <row r="100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</row>
    <row r="10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</row>
    <row r="102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</row>
    <row r="103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</row>
    <row r="104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</row>
    <row r="105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</row>
    <row r="106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</row>
    <row r="107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</row>
    <row r="108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</row>
    <row r="109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</row>
    <row r="110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</row>
    <row r="11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</row>
    <row r="112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</row>
    <row r="113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</row>
    <row r="114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</row>
    <row r="115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</row>
    <row r="116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</row>
    <row r="117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</row>
    <row r="118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</row>
    <row r="119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</row>
    <row r="120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</row>
    <row r="12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</row>
    <row r="122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</row>
    <row r="123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</row>
    <row r="124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</row>
    <row r="125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</row>
    <row r="126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</row>
    <row r="127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</row>
    <row r="128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</row>
    <row r="129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</row>
    <row r="130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</row>
    <row r="13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</row>
    <row r="132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</row>
    <row r="133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</row>
    <row r="134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</row>
    <row r="135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</row>
    <row r="136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</row>
    <row r="137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</row>
    <row r="138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</row>
    <row r="139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</row>
    <row r="140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</row>
    <row r="14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</row>
    <row r="142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</row>
    <row r="143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</row>
    <row r="144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</row>
    <row r="145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</row>
    <row r="146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</row>
    <row r="147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</row>
    <row r="148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</row>
    <row r="149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</row>
    <row r="150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</row>
    <row r="15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3"/>
    </row>
    <row r="152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</row>
    <row r="153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</row>
    <row r="154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</row>
    <row r="155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</row>
    <row r="156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</row>
    <row r="157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</row>
    <row r="158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</row>
    <row r="159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</row>
    <row r="160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</row>
    <row r="16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</row>
    <row r="162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</row>
    <row r="163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</row>
    <row r="164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</row>
    <row r="165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</row>
    <row r="166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</row>
    <row r="167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</row>
    <row r="168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</row>
    <row r="169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</row>
    <row r="170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</row>
    <row r="17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</row>
    <row r="172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</row>
    <row r="173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  <c r="AJ173" s="83"/>
    </row>
    <row r="174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</row>
    <row r="17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</row>
    <row r="176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</row>
    <row r="177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</row>
    <row r="178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</row>
    <row r="179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</row>
    <row r="180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</row>
    <row r="18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</row>
    <row r="182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</row>
    <row r="183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</row>
    <row r="184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</row>
    <row r="18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</row>
    <row r="186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</row>
    <row r="187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</row>
    <row r="188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</row>
    <row r="189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</row>
    <row r="190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</row>
    <row r="19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</row>
    <row r="192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</row>
    <row r="193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</row>
    <row r="194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</row>
    <row r="19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</row>
    <row r="196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</row>
    <row r="197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</row>
    <row r="198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</row>
    <row r="199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</row>
    <row r="200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</row>
    <row r="20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</row>
    <row r="202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</row>
    <row r="203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  <c r="AJ203" s="83"/>
    </row>
    <row r="204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  <c r="AG204" s="83"/>
      <c r="AH204" s="83"/>
      <c r="AI204" s="83"/>
      <c r="AJ204" s="83"/>
    </row>
    <row r="205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  <c r="AJ205" s="83"/>
    </row>
    <row r="206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  <c r="AG206" s="83"/>
      <c r="AH206" s="83"/>
      <c r="AI206" s="83"/>
      <c r="AJ206" s="83"/>
    </row>
    <row r="207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</row>
    <row r="208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/>
      <c r="AI208" s="83"/>
      <c r="AJ208" s="83"/>
    </row>
    <row r="209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3"/>
      <c r="AI209" s="83"/>
      <c r="AJ209" s="83"/>
    </row>
    <row r="210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  <c r="AJ210" s="83"/>
    </row>
    <row r="21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  <c r="AJ211" s="83"/>
    </row>
    <row r="212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  <c r="AG212" s="83"/>
      <c r="AH212" s="83"/>
      <c r="AI212" s="83"/>
      <c r="AJ212" s="83"/>
    </row>
    <row r="213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</row>
    <row r="214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</row>
    <row r="215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  <c r="AJ215" s="83"/>
    </row>
    <row r="216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</row>
    <row r="217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3"/>
    </row>
    <row r="218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  <c r="AG218" s="83"/>
      <c r="AH218" s="83"/>
      <c r="AI218" s="83"/>
      <c r="AJ218" s="83"/>
    </row>
    <row r="219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  <c r="AJ219" s="83"/>
    </row>
    <row r="220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  <c r="AG220" s="83"/>
      <c r="AH220" s="83"/>
      <c r="AI220" s="83"/>
      <c r="AJ220" s="83"/>
    </row>
    <row r="22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  <c r="AG221" s="83"/>
      <c r="AH221" s="83"/>
      <c r="AI221" s="83"/>
      <c r="AJ221" s="83"/>
    </row>
    <row r="222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  <c r="AG222" s="83"/>
      <c r="AH222" s="83"/>
      <c r="AI222" s="83"/>
      <c r="AJ222" s="83"/>
    </row>
    <row r="223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  <c r="AG223" s="83"/>
      <c r="AH223" s="83"/>
      <c r="AI223" s="83"/>
      <c r="AJ223" s="83"/>
    </row>
    <row r="224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  <c r="AF224" s="83"/>
      <c r="AG224" s="83"/>
      <c r="AH224" s="83"/>
      <c r="AI224" s="83"/>
      <c r="AJ224" s="83"/>
    </row>
    <row r="225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</row>
    <row r="226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  <c r="AF226" s="83"/>
      <c r="AG226" s="83"/>
      <c r="AH226" s="83"/>
      <c r="AI226" s="83"/>
      <c r="AJ226" s="83"/>
    </row>
    <row r="227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</row>
    <row r="228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3"/>
      <c r="AJ228" s="83"/>
    </row>
    <row r="229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  <c r="AF229" s="83"/>
      <c r="AG229" s="83"/>
      <c r="AH229" s="83"/>
      <c r="AI229" s="83"/>
      <c r="AJ229" s="83"/>
    </row>
    <row r="230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3"/>
    </row>
    <row r="23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  <c r="AG231" s="83"/>
      <c r="AH231" s="83"/>
      <c r="AI231" s="83"/>
      <c r="AJ231" s="83"/>
    </row>
    <row r="232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  <c r="AF232" s="83"/>
      <c r="AG232" s="83"/>
      <c r="AH232" s="83"/>
      <c r="AI232" s="83"/>
      <c r="AJ232" s="83"/>
    </row>
    <row r="233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  <c r="AF233" s="83"/>
      <c r="AG233" s="83"/>
      <c r="AH233" s="83"/>
      <c r="AI233" s="83"/>
      <c r="AJ233" s="83"/>
    </row>
    <row r="234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  <c r="AF234" s="83"/>
      <c r="AG234" s="83"/>
      <c r="AH234" s="83"/>
      <c r="AI234" s="83"/>
      <c r="AJ234" s="83"/>
    </row>
    <row r="235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  <c r="AF235" s="83"/>
      <c r="AG235" s="83"/>
      <c r="AH235" s="83"/>
      <c r="AI235" s="83"/>
      <c r="AJ235" s="83"/>
    </row>
    <row r="236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  <c r="AF236" s="83"/>
      <c r="AG236" s="83"/>
      <c r="AH236" s="83"/>
      <c r="AI236" s="83"/>
      <c r="AJ236" s="83"/>
    </row>
    <row r="237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  <c r="AF237" s="83"/>
      <c r="AG237" s="83"/>
      <c r="AH237" s="83"/>
      <c r="AI237" s="83"/>
      <c r="AJ237" s="83"/>
    </row>
    <row r="238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</row>
    <row r="239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  <c r="AG239" s="83"/>
      <c r="AH239" s="83"/>
      <c r="AI239" s="83"/>
      <c r="AJ239" s="83"/>
    </row>
    <row r="240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</row>
    <row r="24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</row>
    <row r="242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</row>
    <row r="243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</row>
    <row r="244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</row>
    <row r="245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</row>
    <row r="246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</row>
    <row r="247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</row>
    <row r="248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</row>
    <row r="249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</row>
    <row r="250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</row>
    <row r="25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  <c r="AJ251" s="83"/>
    </row>
    <row r="252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  <c r="AF252" s="83"/>
      <c r="AG252" s="83"/>
      <c r="AH252" s="83"/>
      <c r="AI252" s="83"/>
      <c r="AJ252" s="83"/>
    </row>
    <row r="253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  <c r="AF253" s="83"/>
      <c r="AG253" s="83"/>
      <c r="AH253" s="83"/>
      <c r="AI253" s="83"/>
      <c r="AJ253" s="83"/>
    </row>
    <row r="254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  <c r="AG254" s="83"/>
      <c r="AH254" s="83"/>
      <c r="AI254" s="83"/>
      <c r="AJ254" s="83"/>
    </row>
    <row r="255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  <c r="AF255" s="83"/>
      <c r="AG255" s="83"/>
      <c r="AH255" s="83"/>
      <c r="AI255" s="83"/>
      <c r="AJ255" s="83"/>
    </row>
    <row r="256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  <c r="AG256" s="83"/>
      <c r="AH256" s="83"/>
      <c r="AI256" s="83"/>
      <c r="AJ256" s="83"/>
    </row>
    <row r="257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  <c r="AJ257" s="83"/>
    </row>
    <row r="258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  <c r="AG258" s="83"/>
      <c r="AH258" s="83"/>
      <c r="AI258" s="83"/>
      <c r="AJ258" s="83"/>
    </row>
    <row r="259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  <c r="AG259" s="83"/>
      <c r="AH259" s="83"/>
      <c r="AI259" s="83"/>
      <c r="AJ259" s="83"/>
    </row>
    <row r="260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  <c r="AF260" s="83"/>
      <c r="AG260" s="83"/>
      <c r="AH260" s="83"/>
      <c r="AI260" s="83"/>
      <c r="AJ260" s="83"/>
    </row>
    <row r="26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3"/>
    </row>
    <row r="262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  <c r="AF262" s="83"/>
      <c r="AG262" s="83"/>
      <c r="AH262" s="83"/>
      <c r="AI262" s="83"/>
      <c r="AJ262" s="83"/>
    </row>
    <row r="263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  <c r="AE263" s="83"/>
      <c r="AF263" s="83"/>
      <c r="AG263" s="83"/>
      <c r="AH263" s="83"/>
      <c r="AI263" s="83"/>
      <c r="AJ263" s="83"/>
    </row>
    <row r="264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  <c r="AF264" s="83"/>
      <c r="AG264" s="83"/>
      <c r="AH264" s="83"/>
      <c r="AI264" s="83"/>
      <c r="AJ264" s="83"/>
    </row>
    <row r="265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  <c r="AF265" s="83"/>
      <c r="AG265" s="83"/>
      <c r="AH265" s="83"/>
      <c r="AI265" s="83"/>
      <c r="AJ265" s="83"/>
    </row>
    <row r="266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  <c r="AF266" s="83"/>
      <c r="AG266" s="83"/>
      <c r="AH266" s="83"/>
      <c r="AI266" s="83"/>
      <c r="AJ266" s="83"/>
    </row>
    <row r="267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</row>
    <row r="268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  <c r="AF268" s="83"/>
      <c r="AG268" s="83"/>
      <c r="AH268" s="83"/>
      <c r="AI268" s="83"/>
      <c r="AJ268" s="83"/>
    </row>
    <row r="269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  <c r="AF269" s="83"/>
      <c r="AG269" s="83"/>
      <c r="AH269" s="83"/>
      <c r="AI269" s="83"/>
      <c r="AJ269" s="83"/>
    </row>
    <row r="270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  <c r="AF270" s="83"/>
      <c r="AG270" s="83"/>
      <c r="AH270" s="83"/>
      <c r="AI270" s="83"/>
      <c r="AJ270" s="83"/>
    </row>
    <row r="27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  <c r="AF271" s="83"/>
      <c r="AG271" s="83"/>
      <c r="AH271" s="83"/>
      <c r="AI271" s="83"/>
      <c r="AJ271" s="83"/>
    </row>
    <row r="272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  <c r="AG272" s="83"/>
      <c r="AH272" s="83"/>
      <c r="AI272" s="83"/>
      <c r="AJ272" s="83"/>
    </row>
    <row r="273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</row>
    <row r="274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  <c r="AE274" s="83"/>
      <c r="AF274" s="83"/>
      <c r="AG274" s="83"/>
      <c r="AH274" s="83"/>
      <c r="AI274" s="83"/>
      <c r="AJ274" s="83"/>
    </row>
    <row r="275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  <c r="AF275" s="83"/>
      <c r="AG275" s="83"/>
      <c r="AH275" s="83"/>
      <c r="AI275" s="83"/>
      <c r="AJ275" s="83"/>
    </row>
    <row r="276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  <c r="AF276" s="83"/>
      <c r="AG276" s="83"/>
      <c r="AH276" s="83"/>
      <c r="AI276" s="83"/>
      <c r="AJ276" s="83"/>
    </row>
    <row r="277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  <c r="AF277" s="83"/>
      <c r="AG277" s="83"/>
      <c r="AH277" s="83"/>
      <c r="AI277" s="83"/>
      <c r="AJ277" s="83"/>
    </row>
    <row r="278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  <c r="AF278" s="83"/>
      <c r="AG278" s="83"/>
      <c r="AH278" s="83"/>
      <c r="AI278" s="83"/>
      <c r="AJ278" s="83"/>
    </row>
    <row r="279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  <c r="AF279" s="83"/>
      <c r="AG279" s="83"/>
      <c r="AH279" s="83"/>
      <c r="AI279" s="83"/>
      <c r="AJ279" s="83"/>
    </row>
    <row r="280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  <c r="AE280" s="83"/>
      <c r="AF280" s="83"/>
      <c r="AG280" s="83"/>
      <c r="AH280" s="83"/>
      <c r="AI280" s="83"/>
      <c r="AJ280" s="83"/>
    </row>
    <row r="28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  <c r="AE281" s="83"/>
      <c r="AF281" s="83"/>
      <c r="AG281" s="83"/>
      <c r="AH281" s="83"/>
      <c r="AI281" s="83"/>
      <c r="AJ281" s="83"/>
    </row>
    <row r="282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  <c r="AE282" s="83"/>
      <c r="AF282" s="83"/>
      <c r="AG282" s="83"/>
      <c r="AH282" s="83"/>
      <c r="AI282" s="83"/>
      <c r="AJ282" s="83"/>
    </row>
    <row r="283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  <c r="AE283" s="83"/>
      <c r="AF283" s="83"/>
      <c r="AG283" s="83"/>
      <c r="AH283" s="83"/>
      <c r="AI283" s="83"/>
      <c r="AJ283" s="83"/>
    </row>
    <row r="284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  <c r="AE284" s="83"/>
      <c r="AF284" s="83"/>
      <c r="AG284" s="83"/>
      <c r="AH284" s="83"/>
      <c r="AI284" s="83"/>
      <c r="AJ284" s="83"/>
    </row>
    <row r="285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  <c r="AE285" s="83"/>
      <c r="AF285" s="83"/>
      <c r="AG285" s="83"/>
      <c r="AH285" s="83"/>
      <c r="AI285" s="83"/>
      <c r="AJ285" s="83"/>
    </row>
    <row r="286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  <c r="AE286" s="83"/>
      <c r="AF286" s="83"/>
      <c r="AG286" s="83"/>
      <c r="AH286" s="83"/>
      <c r="AI286" s="83"/>
      <c r="AJ286" s="83"/>
    </row>
    <row r="287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  <c r="AG287" s="83"/>
      <c r="AH287" s="83"/>
      <c r="AI287" s="83"/>
      <c r="AJ287" s="83"/>
    </row>
    <row r="288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  <c r="AF288" s="83"/>
      <c r="AG288" s="83"/>
      <c r="AH288" s="83"/>
      <c r="AI288" s="83"/>
      <c r="AJ288" s="83"/>
    </row>
    <row r="289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  <c r="AF289" s="83"/>
      <c r="AG289" s="83"/>
      <c r="AH289" s="83"/>
      <c r="AI289" s="83"/>
      <c r="AJ289" s="83"/>
    </row>
    <row r="290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  <c r="AF290" s="83"/>
      <c r="AG290" s="83"/>
      <c r="AH290" s="83"/>
      <c r="AI290" s="83"/>
      <c r="AJ290" s="83"/>
    </row>
    <row r="29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  <c r="AF291" s="83"/>
      <c r="AG291" s="83"/>
      <c r="AH291" s="83"/>
      <c r="AI291" s="83"/>
      <c r="AJ291" s="83"/>
    </row>
    <row r="292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3"/>
    </row>
    <row r="293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  <c r="AF293" s="83"/>
      <c r="AG293" s="83"/>
      <c r="AH293" s="83"/>
      <c r="AI293" s="83"/>
      <c r="AJ293" s="83"/>
    </row>
    <row r="294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  <c r="AE294" s="83"/>
      <c r="AF294" s="83"/>
      <c r="AG294" s="83"/>
      <c r="AH294" s="83"/>
      <c r="AI294" s="83"/>
      <c r="AJ294" s="83"/>
    </row>
    <row r="295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  <c r="AF295" s="83"/>
      <c r="AG295" s="83"/>
      <c r="AH295" s="83"/>
      <c r="AI295" s="83"/>
      <c r="AJ295" s="83"/>
    </row>
    <row r="296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  <c r="AF296" s="83"/>
      <c r="AG296" s="83"/>
      <c r="AH296" s="83"/>
      <c r="AI296" s="83"/>
      <c r="AJ296" s="83"/>
    </row>
    <row r="297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  <c r="AF297" s="83"/>
      <c r="AG297" s="83"/>
      <c r="AH297" s="83"/>
      <c r="AI297" s="83"/>
      <c r="AJ297" s="83"/>
    </row>
    <row r="298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  <c r="AE298" s="83"/>
      <c r="AF298" s="83"/>
      <c r="AG298" s="83"/>
      <c r="AH298" s="83"/>
      <c r="AI298" s="83"/>
      <c r="AJ298" s="83"/>
    </row>
    <row r="299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  <c r="AF299" s="83"/>
      <c r="AG299" s="83"/>
      <c r="AH299" s="83"/>
      <c r="AI299" s="83"/>
      <c r="AJ299" s="83"/>
    </row>
    <row r="300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  <c r="AF300" s="83"/>
      <c r="AG300" s="83"/>
      <c r="AH300" s="83"/>
      <c r="AI300" s="83"/>
      <c r="AJ300" s="83"/>
    </row>
    <row r="30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  <c r="AE301" s="83"/>
      <c r="AF301" s="83"/>
      <c r="AG301" s="83"/>
      <c r="AH301" s="83"/>
      <c r="AI301" s="83"/>
      <c r="AJ301" s="83"/>
    </row>
    <row r="302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  <c r="AF302" s="83"/>
      <c r="AG302" s="83"/>
      <c r="AH302" s="83"/>
      <c r="AI302" s="83"/>
      <c r="AJ302" s="83"/>
    </row>
    <row r="303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  <c r="AF303" s="83"/>
      <c r="AG303" s="83"/>
      <c r="AH303" s="83"/>
      <c r="AI303" s="83"/>
      <c r="AJ303" s="83"/>
    </row>
    <row r="304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  <c r="AF304" s="83"/>
      <c r="AG304" s="83"/>
      <c r="AH304" s="83"/>
      <c r="AI304" s="83"/>
      <c r="AJ304" s="83"/>
    </row>
    <row r="305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  <c r="AF305" s="83"/>
      <c r="AG305" s="83"/>
      <c r="AH305" s="83"/>
      <c r="AI305" s="83"/>
      <c r="AJ305" s="83"/>
    </row>
    <row r="306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  <c r="AF306" s="83"/>
      <c r="AG306" s="83"/>
      <c r="AH306" s="83"/>
      <c r="AI306" s="83"/>
      <c r="AJ306" s="83"/>
    </row>
    <row r="307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</row>
    <row r="308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  <c r="AE308" s="83"/>
      <c r="AF308" s="83"/>
      <c r="AG308" s="83"/>
      <c r="AH308" s="83"/>
      <c r="AI308" s="83"/>
      <c r="AJ308" s="83"/>
    </row>
    <row r="309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  <c r="AE309" s="83"/>
      <c r="AF309" s="83"/>
      <c r="AG309" s="83"/>
      <c r="AH309" s="83"/>
      <c r="AI309" s="83"/>
      <c r="AJ309" s="83"/>
    </row>
    <row r="310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  <c r="AE310" s="83"/>
      <c r="AF310" s="83"/>
      <c r="AG310" s="83"/>
      <c r="AH310" s="83"/>
      <c r="AI310" s="83"/>
      <c r="AJ310" s="83"/>
    </row>
    <row r="31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  <c r="AF311" s="83"/>
      <c r="AG311" s="83"/>
      <c r="AH311" s="83"/>
      <c r="AI311" s="83"/>
      <c r="AJ311" s="83"/>
    </row>
    <row r="312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  <c r="AF312" s="83"/>
      <c r="AG312" s="83"/>
      <c r="AH312" s="83"/>
      <c r="AI312" s="83"/>
      <c r="AJ312" s="83"/>
    </row>
    <row r="313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  <c r="AF313" s="83"/>
      <c r="AG313" s="83"/>
      <c r="AH313" s="83"/>
      <c r="AI313" s="83"/>
      <c r="AJ313" s="83"/>
    </row>
    <row r="314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  <c r="AF314" s="83"/>
      <c r="AG314" s="83"/>
      <c r="AH314" s="83"/>
      <c r="AI314" s="83"/>
      <c r="AJ314" s="83"/>
    </row>
    <row r="315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  <c r="AE315" s="83"/>
      <c r="AF315" s="83"/>
      <c r="AG315" s="83"/>
      <c r="AH315" s="83"/>
      <c r="AI315" s="83"/>
      <c r="AJ315" s="83"/>
    </row>
    <row r="316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  <c r="AE316" s="83"/>
      <c r="AF316" s="83"/>
      <c r="AG316" s="83"/>
      <c r="AH316" s="83"/>
      <c r="AI316" s="83"/>
      <c r="AJ316" s="83"/>
    </row>
    <row r="317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3"/>
      <c r="AF317" s="83"/>
      <c r="AG317" s="83"/>
      <c r="AH317" s="83"/>
      <c r="AI317" s="83"/>
      <c r="AJ317" s="83"/>
    </row>
    <row r="318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  <c r="AE318" s="83"/>
      <c r="AF318" s="83"/>
      <c r="AG318" s="83"/>
      <c r="AH318" s="83"/>
      <c r="AI318" s="83"/>
      <c r="AJ318" s="83"/>
    </row>
    <row r="319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  <c r="AE319" s="83"/>
      <c r="AF319" s="83"/>
      <c r="AG319" s="83"/>
      <c r="AH319" s="83"/>
      <c r="AI319" s="83"/>
      <c r="AJ319" s="83"/>
    </row>
    <row r="320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  <c r="AE320" s="83"/>
      <c r="AF320" s="83"/>
      <c r="AG320" s="83"/>
      <c r="AH320" s="83"/>
      <c r="AI320" s="83"/>
      <c r="AJ320" s="83"/>
    </row>
    <row r="32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  <c r="AE321" s="83"/>
      <c r="AF321" s="83"/>
      <c r="AG321" s="83"/>
      <c r="AH321" s="83"/>
      <c r="AI321" s="83"/>
      <c r="AJ321" s="83"/>
    </row>
    <row r="322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  <c r="AE322" s="83"/>
      <c r="AF322" s="83"/>
      <c r="AG322" s="83"/>
      <c r="AH322" s="83"/>
      <c r="AI322" s="83"/>
      <c r="AJ322" s="83"/>
    </row>
    <row r="323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3"/>
    </row>
    <row r="324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  <c r="AE324" s="83"/>
      <c r="AF324" s="83"/>
      <c r="AG324" s="83"/>
      <c r="AH324" s="83"/>
      <c r="AI324" s="83"/>
      <c r="AJ324" s="83"/>
    </row>
    <row r="325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  <c r="AE325" s="83"/>
      <c r="AF325" s="83"/>
      <c r="AG325" s="83"/>
      <c r="AH325" s="83"/>
      <c r="AI325" s="83"/>
      <c r="AJ325" s="83"/>
    </row>
    <row r="326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  <c r="AE326" s="83"/>
      <c r="AF326" s="83"/>
      <c r="AG326" s="83"/>
      <c r="AH326" s="83"/>
      <c r="AI326" s="83"/>
      <c r="AJ326" s="83"/>
    </row>
    <row r="327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  <c r="AF327" s="83"/>
      <c r="AG327" s="83"/>
      <c r="AH327" s="83"/>
      <c r="AI327" s="83"/>
      <c r="AJ327" s="83"/>
    </row>
    <row r="328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  <c r="AE328" s="83"/>
      <c r="AF328" s="83"/>
      <c r="AG328" s="83"/>
      <c r="AH328" s="83"/>
      <c r="AI328" s="83"/>
      <c r="AJ328" s="83"/>
    </row>
    <row r="329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  <c r="AE329" s="83"/>
      <c r="AF329" s="83"/>
      <c r="AG329" s="83"/>
      <c r="AH329" s="83"/>
      <c r="AI329" s="83"/>
      <c r="AJ329" s="83"/>
    </row>
    <row r="330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  <c r="AE330" s="83"/>
      <c r="AF330" s="83"/>
      <c r="AG330" s="83"/>
      <c r="AH330" s="83"/>
      <c r="AI330" s="83"/>
      <c r="AJ330" s="83"/>
    </row>
    <row r="33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  <c r="AE331" s="83"/>
      <c r="AF331" s="83"/>
      <c r="AG331" s="83"/>
      <c r="AH331" s="83"/>
      <c r="AI331" s="83"/>
      <c r="AJ331" s="83"/>
    </row>
    <row r="332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  <c r="AE332" s="83"/>
      <c r="AF332" s="83"/>
      <c r="AG332" s="83"/>
      <c r="AH332" s="83"/>
      <c r="AI332" s="83"/>
      <c r="AJ332" s="83"/>
    </row>
    <row r="333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  <c r="AE333" s="83"/>
      <c r="AF333" s="83"/>
      <c r="AG333" s="83"/>
      <c r="AH333" s="83"/>
      <c r="AI333" s="83"/>
      <c r="AJ333" s="83"/>
    </row>
    <row r="334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  <c r="AE334" s="83"/>
      <c r="AF334" s="83"/>
      <c r="AG334" s="83"/>
      <c r="AH334" s="83"/>
      <c r="AI334" s="83"/>
      <c r="AJ334" s="83"/>
    </row>
    <row r="335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  <c r="AE335" s="83"/>
      <c r="AF335" s="83"/>
      <c r="AG335" s="83"/>
      <c r="AH335" s="83"/>
      <c r="AI335" s="83"/>
      <c r="AJ335" s="83"/>
    </row>
    <row r="336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</row>
    <row r="337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  <c r="AE337" s="83"/>
      <c r="AF337" s="83"/>
      <c r="AG337" s="83"/>
      <c r="AH337" s="83"/>
      <c r="AI337" s="83"/>
      <c r="AJ337" s="83"/>
    </row>
    <row r="338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83"/>
      <c r="AF338" s="83"/>
      <c r="AG338" s="83"/>
      <c r="AH338" s="83"/>
      <c r="AI338" s="83"/>
      <c r="AJ338" s="83"/>
    </row>
    <row r="339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  <c r="AE339" s="83"/>
      <c r="AF339" s="83"/>
      <c r="AG339" s="83"/>
      <c r="AH339" s="83"/>
      <c r="AI339" s="83"/>
      <c r="AJ339" s="83"/>
    </row>
    <row r="340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  <c r="AE340" s="83"/>
      <c r="AF340" s="83"/>
      <c r="AG340" s="83"/>
      <c r="AH340" s="83"/>
      <c r="AI340" s="83"/>
      <c r="AJ340" s="83"/>
    </row>
    <row r="34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83"/>
      <c r="AF341" s="83"/>
      <c r="AG341" s="83"/>
      <c r="AH341" s="83"/>
      <c r="AI341" s="83"/>
      <c r="AJ341" s="83"/>
    </row>
    <row r="342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  <c r="AE342" s="83"/>
      <c r="AF342" s="83"/>
      <c r="AG342" s="83"/>
      <c r="AH342" s="83"/>
      <c r="AI342" s="83"/>
      <c r="AJ342" s="83"/>
    </row>
    <row r="343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83"/>
      <c r="AF343" s="83"/>
      <c r="AG343" s="83"/>
      <c r="AH343" s="83"/>
      <c r="AI343" s="83"/>
      <c r="AJ343" s="83"/>
    </row>
    <row r="344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83"/>
      <c r="AF344" s="83"/>
      <c r="AG344" s="83"/>
      <c r="AH344" s="83"/>
      <c r="AI344" s="83"/>
      <c r="AJ344" s="83"/>
    </row>
    <row r="345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  <c r="AE345" s="83"/>
      <c r="AF345" s="83"/>
      <c r="AG345" s="83"/>
      <c r="AH345" s="83"/>
      <c r="AI345" s="83"/>
      <c r="AJ345" s="83"/>
    </row>
    <row r="346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83"/>
      <c r="AF346" s="83"/>
      <c r="AG346" s="83"/>
      <c r="AH346" s="83"/>
      <c r="AI346" s="83"/>
      <c r="AJ346" s="83"/>
    </row>
    <row r="347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  <c r="AF347" s="83"/>
      <c r="AG347" s="83"/>
      <c r="AH347" s="83"/>
      <c r="AI347" s="83"/>
      <c r="AJ347" s="83"/>
    </row>
    <row r="348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83"/>
      <c r="AF348" s="83"/>
      <c r="AG348" s="83"/>
      <c r="AH348" s="83"/>
      <c r="AI348" s="83"/>
      <c r="AJ348" s="83"/>
    </row>
    <row r="349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  <c r="AE349" s="83"/>
      <c r="AF349" s="83"/>
      <c r="AG349" s="83"/>
      <c r="AH349" s="83"/>
      <c r="AI349" s="83"/>
      <c r="AJ349" s="83"/>
    </row>
    <row r="350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  <c r="AE350" s="83"/>
      <c r="AF350" s="83"/>
      <c r="AG350" s="83"/>
      <c r="AH350" s="83"/>
      <c r="AI350" s="83"/>
      <c r="AJ350" s="83"/>
    </row>
    <row r="35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  <c r="AE351" s="83"/>
      <c r="AF351" s="83"/>
      <c r="AG351" s="83"/>
      <c r="AH351" s="83"/>
      <c r="AI351" s="83"/>
      <c r="AJ351" s="83"/>
    </row>
    <row r="352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  <c r="AE352" s="83"/>
      <c r="AF352" s="83"/>
      <c r="AG352" s="83"/>
      <c r="AH352" s="83"/>
      <c r="AI352" s="83"/>
      <c r="AJ352" s="83"/>
    </row>
    <row r="353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  <c r="AJ353" s="83"/>
    </row>
    <row r="354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3"/>
    </row>
    <row r="355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  <c r="AE355" s="83"/>
      <c r="AF355" s="83"/>
      <c r="AG355" s="83"/>
      <c r="AH355" s="83"/>
      <c r="AI355" s="83"/>
      <c r="AJ355" s="83"/>
    </row>
    <row r="356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  <c r="AE356" s="83"/>
      <c r="AF356" s="83"/>
      <c r="AG356" s="83"/>
      <c r="AH356" s="83"/>
      <c r="AI356" s="83"/>
      <c r="AJ356" s="83"/>
    </row>
    <row r="357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  <c r="AE357" s="83"/>
      <c r="AF357" s="83"/>
      <c r="AG357" s="83"/>
      <c r="AH357" s="83"/>
      <c r="AI357" s="83"/>
      <c r="AJ357" s="83"/>
    </row>
    <row r="358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  <c r="AE358" s="83"/>
      <c r="AF358" s="83"/>
      <c r="AG358" s="83"/>
      <c r="AH358" s="83"/>
      <c r="AI358" s="83"/>
      <c r="AJ358" s="83"/>
    </row>
    <row r="359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  <c r="AE359" s="83"/>
      <c r="AF359" s="83"/>
      <c r="AG359" s="83"/>
      <c r="AH359" s="83"/>
      <c r="AI359" s="83"/>
      <c r="AJ359" s="83"/>
    </row>
    <row r="360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  <c r="AE360" s="83"/>
      <c r="AF360" s="83"/>
      <c r="AG360" s="83"/>
      <c r="AH360" s="83"/>
      <c r="AI360" s="83"/>
      <c r="AJ360" s="83"/>
    </row>
    <row r="36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  <c r="AE361" s="83"/>
      <c r="AF361" s="83"/>
      <c r="AG361" s="83"/>
      <c r="AH361" s="83"/>
      <c r="AI361" s="83"/>
      <c r="AJ361" s="83"/>
    </row>
    <row r="362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  <c r="AE362" s="83"/>
      <c r="AF362" s="83"/>
      <c r="AG362" s="83"/>
      <c r="AH362" s="83"/>
      <c r="AI362" s="83"/>
      <c r="AJ362" s="83"/>
    </row>
    <row r="363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  <c r="AE363" s="83"/>
      <c r="AF363" s="83"/>
      <c r="AG363" s="83"/>
      <c r="AH363" s="83"/>
      <c r="AI363" s="83"/>
      <c r="AJ363" s="83"/>
    </row>
    <row r="364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  <c r="AE364" s="83"/>
      <c r="AF364" s="83"/>
      <c r="AG364" s="83"/>
      <c r="AH364" s="83"/>
      <c r="AI364" s="83"/>
      <c r="AJ364" s="83"/>
    </row>
    <row r="365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  <c r="AE365" s="83"/>
      <c r="AF365" s="83"/>
      <c r="AG365" s="83"/>
      <c r="AH365" s="83"/>
      <c r="AI365" s="83"/>
      <c r="AJ365" s="83"/>
    </row>
    <row r="366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  <c r="AE366" s="83"/>
      <c r="AF366" s="83"/>
      <c r="AG366" s="83"/>
      <c r="AH366" s="83"/>
      <c r="AI366" s="83"/>
      <c r="AJ366" s="83"/>
    </row>
    <row r="367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  <c r="AF367" s="83"/>
      <c r="AG367" s="83"/>
      <c r="AH367" s="83"/>
      <c r="AI367" s="83"/>
      <c r="AJ367" s="83"/>
    </row>
    <row r="368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  <c r="AE368" s="83"/>
      <c r="AF368" s="83"/>
      <c r="AG368" s="83"/>
      <c r="AH368" s="83"/>
      <c r="AI368" s="83"/>
      <c r="AJ368" s="83"/>
    </row>
    <row r="369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  <c r="AE369" s="83"/>
      <c r="AF369" s="83"/>
      <c r="AG369" s="83"/>
      <c r="AH369" s="83"/>
      <c r="AI369" s="83"/>
      <c r="AJ369" s="83"/>
    </row>
    <row r="370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  <c r="AE370" s="83"/>
      <c r="AF370" s="83"/>
      <c r="AG370" s="83"/>
      <c r="AH370" s="83"/>
      <c r="AI370" s="83"/>
      <c r="AJ370" s="83"/>
    </row>
    <row r="37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  <c r="AE371" s="83"/>
      <c r="AF371" s="83"/>
      <c r="AG371" s="83"/>
      <c r="AH371" s="83"/>
      <c r="AI371" s="83"/>
      <c r="AJ371" s="83"/>
    </row>
    <row r="372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  <c r="AE372" s="83"/>
      <c r="AF372" s="83"/>
      <c r="AG372" s="83"/>
      <c r="AH372" s="83"/>
      <c r="AI372" s="83"/>
      <c r="AJ372" s="83"/>
    </row>
    <row r="373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  <c r="AE373" s="83"/>
      <c r="AF373" s="83"/>
      <c r="AG373" s="83"/>
      <c r="AH373" s="83"/>
      <c r="AI373" s="83"/>
      <c r="AJ373" s="83"/>
    </row>
    <row r="374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  <c r="AE374" s="83"/>
      <c r="AF374" s="83"/>
      <c r="AG374" s="83"/>
      <c r="AH374" s="83"/>
      <c r="AI374" s="83"/>
      <c r="AJ374" s="83"/>
    </row>
    <row r="375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  <c r="AE375" s="83"/>
      <c r="AF375" s="83"/>
      <c r="AG375" s="83"/>
      <c r="AH375" s="83"/>
      <c r="AI375" s="83"/>
      <c r="AJ375" s="83"/>
    </row>
    <row r="376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  <c r="AE376" s="83"/>
      <c r="AF376" s="83"/>
      <c r="AG376" s="83"/>
      <c r="AH376" s="83"/>
      <c r="AI376" s="83"/>
      <c r="AJ376" s="83"/>
    </row>
    <row r="377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  <c r="AE377" s="83"/>
      <c r="AF377" s="83"/>
      <c r="AG377" s="83"/>
      <c r="AH377" s="83"/>
      <c r="AI377" s="83"/>
      <c r="AJ377" s="83"/>
    </row>
    <row r="378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  <c r="AE378" s="83"/>
      <c r="AF378" s="83"/>
      <c r="AG378" s="83"/>
      <c r="AH378" s="83"/>
      <c r="AI378" s="83"/>
      <c r="AJ378" s="83"/>
    </row>
    <row r="379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  <c r="AE379" s="83"/>
      <c r="AF379" s="83"/>
      <c r="AG379" s="83"/>
      <c r="AH379" s="83"/>
      <c r="AI379" s="83"/>
      <c r="AJ379" s="83"/>
    </row>
    <row r="380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  <c r="AE380" s="83"/>
      <c r="AF380" s="83"/>
      <c r="AG380" s="83"/>
      <c r="AH380" s="83"/>
      <c r="AI380" s="83"/>
      <c r="AJ380" s="83"/>
    </row>
    <row r="38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  <c r="AE381" s="83"/>
      <c r="AF381" s="83"/>
      <c r="AG381" s="83"/>
      <c r="AH381" s="83"/>
      <c r="AI381" s="83"/>
      <c r="AJ381" s="83"/>
    </row>
    <row r="382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  <c r="AE382" s="83"/>
      <c r="AF382" s="83"/>
      <c r="AG382" s="83"/>
      <c r="AH382" s="83"/>
      <c r="AI382" s="83"/>
      <c r="AJ382" s="83"/>
    </row>
    <row r="383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  <c r="AE383" s="83"/>
      <c r="AF383" s="83"/>
      <c r="AG383" s="83"/>
      <c r="AH383" s="83"/>
      <c r="AI383" s="83"/>
      <c r="AJ383" s="83"/>
    </row>
    <row r="384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  <c r="AE384" s="83"/>
      <c r="AF384" s="83"/>
      <c r="AG384" s="83"/>
      <c r="AH384" s="83"/>
      <c r="AI384" s="83"/>
      <c r="AJ384" s="83"/>
    </row>
    <row r="385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3"/>
    </row>
    <row r="386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  <c r="AE386" s="83"/>
      <c r="AF386" s="83"/>
      <c r="AG386" s="83"/>
      <c r="AH386" s="83"/>
      <c r="AI386" s="83"/>
      <c r="AJ386" s="83"/>
    </row>
    <row r="387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  <c r="AE387" s="83"/>
      <c r="AF387" s="83"/>
      <c r="AG387" s="83"/>
      <c r="AH387" s="83"/>
      <c r="AI387" s="83"/>
      <c r="AJ387" s="83"/>
    </row>
    <row r="388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  <c r="AE388" s="83"/>
      <c r="AF388" s="83"/>
      <c r="AG388" s="83"/>
      <c r="AH388" s="83"/>
      <c r="AI388" s="83"/>
      <c r="AJ388" s="83"/>
    </row>
    <row r="389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  <c r="AE389" s="83"/>
      <c r="AF389" s="83"/>
      <c r="AG389" s="83"/>
      <c r="AH389" s="83"/>
      <c r="AI389" s="83"/>
      <c r="AJ389" s="83"/>
    </row>
    <row r="390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  <c r="AE390" s="83"/>
      <c r="AF390" s="83"/>
      <c r="AG390" s="83"/>
      <c r="AH390" s="83"/>
      <c r="AI390" s="83"/>
      <c r="AJ390" s="83"/>
    </row>
    <row r="39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  <c r="AE391" s="83"/>
      <c r="AF391" s="83"/>
      <c r="AG391" s="83"/>
      <c r="AH391" s="83"/>
      <c r="AI391" s="83"/>
      <c r="AJ391" s="83"/>
    </row>
    <row r="392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  <c r="AE392" s="83"/>
      <c r="AF392" s="83"/>
      <c r="AG392" s="83"/>
      <c r="AH392" s="83"/>
      <c r="AI392" s="83"/>
      <c r="AJ392" s="83"/>
    </row>
    <row r="393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  <c r="AE393" s="83"/>
      <c r="AF393" s="83"/>
      <c r="AG393" s="83"/>
      <c r="AH393" s="83"/>
      <c r="AI393" s="83"/>
      <c r="AJ393" s="83"/>
    </row>
    <row r="394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  <c r="AE394" s="83"/>
      <c r="AF394" s="83"/>
      <c r="AG394" s="83"/>
      <c r="AH394" s="83"/>
      <c r="AI394" s="83"/>
      <c r="AJ394" s="83"/>
    </row>
    <row r="395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  <c r="AE395" s="83"/>
      <c r="AF395" s="83"/>
      <c r="AG395" s="83"/>
      <c r="AH395" s="83"/>
      <c r="AI395" s="83"/>
      <c r="AJ395" s="83"/>
    </row>
    <row r="396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  <c r="AE396" s="83"/>
      <c r="AF396" s="83"/>
      <c r="AG396" s="83"/>
      <c r="AH396" s="83"/>
      <c r="AI396" s="83"/>
      <c r="AJ396" s="83"/>
    </row>
    <row r="397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  <c r="AE397" s="83"/>
      <c r="AF397" s="83"/>
      <c r="AG397" s="83"/>
      <c r="AH397" s="83"/>
      <c r="AI397" s="83"/>
      <c r="AJ397" s="83"/>
    </row>
    <row r="398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  <c r="AE398" s="83"/>
      <c r="AF398" s="83"/>
      <c r="AG398" s="83"/>
      <c r="AH398" s="83"/>
      <c r="AI398" s="83"/>
      <c r="AJ398" s="83"/>
    </row>
    <row r="399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  <c r="AE399" s="83"/>
      <c r="AF399" s="83"/>
      <c r="AG399" s="83"/>
      <c r="AH399" s="83"/>
      <c r="AI399" s="83"/>
      <c r="AJ399" s="83"/>
    </row>
    <row r="400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  <c r="AE400" s="83"/>
      <c r="AF400" s="83"/>
      <c r="AG400" s="83"/>
      <c r="AH400" s="83"/>
      <c r="AI400" s="83"/>
      <c r="AJ400" s="83"/>
    </row>
    <row r="40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  <c r="AE401" s="83"/>
      <c r="AF401" s="83"/>
      <c r="AG401" s="83"/>
      <c r="AH401" s="83"/>
      <c r="AI401" s="83"/>
      <c r="AJ401" s="83"/>
    </row>
    <row r="402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  <c r="AE402" s="83"/>
      <c r="AF402" s="83"/>
      <c r="AG402" s="83"/>
      <c r="AH402" s="83"/>
      <c r="AI402" s="83"/>
      <c r="AJ402" s="83"/>
    </row>
    <row r="403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  <c r="AE403" s="83"/>
      <c r="AF403" s="83"/>
      <c r="AG403" s="83"/>
      <c r="AH403" s="83"/>
      <c r="AI403" s="83"/>
      <c r="AJ403" s="83"/>
    </row>
    <row r="404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  <c r="AE404" s="83"/>
      <c r="AF404" s="83"/>
      <c r="AG404" s="83"/>
      <c r="AH404" s="83"/>
      <c r="AI404" s="83"/>
      <c r="AJ404" s="83"/>
    </row>
    <row r="405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  <c r="AE405" s="83"/>
      <c r="AF405" s="83"/>
      <c r="AG405" s="83"/>
      <c r="AH405" s="83"/>
      <c r="AI405" s="83"/>
      <c r="AJ405" s="83"/>
    </row>
    <row r="406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  <c r="AE406" s="83"/>
      <c r="AF406" s="83"/>
      <c r="AG406" s="83"/>
      <c r="AH406" s="83"/>
      <c r="AI406" s="83"/>
      <c r="AJ406" s="83"/>
    </row>
    <row r="407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  <c r="AE407" s="83"/>
      <c r="AF407" s="83"/>
      <c r="AG407" s="83"/>
      <c r="AH407" s="83"/>
      <c r="AI407" s="83"/>
      <c r="AJ407" s="83"/>
    </row>
    <row r="408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  <c r="AE408" s="83"/>
      <c r="AF408" s="83"/>
      <c r="AG408" s="83"/>
      <c r="AH408" s="83"/>
      <c r="AI408" s="83"/>
      <c r="AJ408" s="83"/>
    </row>
    <row r="409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  <c r="AE409" s="83"/>
      <c r="AF409" s="83"/>
      <c r="AG409" s="83"/>
      <c r="AH409" s="83"/>
      <c r="AI409" s="83"/>
      <c r="AJ409" s="83"/>
    </row>
    <row r="410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  <c r="AE410" s="83"/>
      <c r="AF410" s="83"/>
      <c r="AG410" s="83"/>
      <c r="AH410" s="83"/>
      <c r="AI410" s="83"/>
      <c r="AJ410" s="83"/>
    </row>
    <row r="41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  <c r="AE411" s="83"/>
      <c r="AF411" s="83"/>
      <c r="AG411" s="83"/>
      <c r="AH411" s="83"/>
      <c r="AI411" s="83"/>
      <c r="AJ411" s="83"/>
    </row>
    <row r="412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  <c r="AE412" s="83"/>
      <c r="AF412" s="83"/>
      <c r="AG412" s="83"/>
      <c r="AH412" s="83"/>
      <c r="AI412" s="83"/>
      <c r="AJ412" s="83"/>
    </row>
    <row r="413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  <c r="AE413" s="83"/>
      <c r="AF413" s="83"/>
      <c r="AG413" s="83"/>
      <c r="AH413" s="83"/>
      <c r="AI413" s="83"/>
      <c r="AJ413" s="83"/>
    </row>
    <row r="414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  <c r="AE414" s="83"/>
      <c r="AF414" s="83"/>
      <c r="AG414" s="83"/>
      <c r="AH414" s="83"/>
      <c r="AI414" s="83"/>
      <c r="AJ414" s="83"/>
    </row>
    <row r="415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  <c r="AE415" s="83"/>
      <c r="AF415" s="83"/>
      <c r="AG415" s="83"/>
      <c r="AH415" s="83"/>
      <c r="AI415" s="83"/>
      <c r="AJ415" s="83"/>
    </row>
    <row r="416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  <c r="AE416" s="83"/>
      <c r="AF416" s="83"/>
      <c r="AG416" s="83"/>
      <c r="AH416" s="83"/>
      <c r="AI416" s="83"/>
      <c r="AJ416" s="83"/>
    </row>
    <row r="417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  <c r="AE417" s="83"/>
      <c r="AF417" s="83"/>
      <c r="AG417" s="83"/>
      <c r="AH417" s="83"/>
      <c r="AI417" s="83"/>
      <c r="AJ417" s="83"/>
    </row>
    <row r="418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  <c r="AE418" s="83"/>
      <c r="AF418" s="83"/>
      <c r="AG418" s="83"/>
      <c r="AH418" s="83"/>
      <c r="AI418" s="83"/>
      <c r="AJ418" s="83"/>
    </row>
    <row r="419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  <c r="AE419" s="83"/>
      <c r="AF419" s="83"/>
      <c r="AG419" s="83"/>
      <c r="AH419" s="83"/>
      <c r="AI419" s="83"/>
      <c r="AJ419" s="83"/>
    </row>
    <row r="420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  <c r="AE420" s="83"/>
      <c r="AF420" s="83"/>
      <c r="AG420" s="83"/>
      <c r="AH420" s="83"/>
      <c r="AI420" s="83"/>
      <c r="AJ420" s="83"/>
    </row>
    <row r="42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  <c r="AE421" s="83"/>
      <c r="AF421" s="83"/>
      <c r="AG421" s="83"/>
      <c r="AH421" s="83"/>
      <c r="AI421" s="83"/>
      <c r="AJ421" s="83"/>
    </row>
    <row r="422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  <c r="AE422" s="83"/>
      <c r="AF422" s="83"/>
      <c r="AG422" s="83"/>
      <c r="AH422" s="83"/>
      <c r="AI422" s="83"/>
      <c r="AJ422" s="83"/>
    </row>
    <row r="423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  <c r="AE423" s="83"/>
      <c r="AF423" s="83"/>
      <c r="AG423" s="83"/>
      <c r="AH423" s="83"/>
      <c r="AI423" s="83"/>
      <c r="AJ423" s="83"/>
    </row>
    <row r="424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  <c r="AE424" s="83"/>
      <c r="AF424" s="83"/>
      <c r="AG424" s="83"/>
      <c r="AH424" s="83"/>
      <c r="AI424" s="83"/>
      <c r="AJ424" s="83"/>
    </row>
    <row r="425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  <c r="AE425" s="83"/>
      <c r="AF425" s="83"/>
      <c r="AG425" s="83"/>
      <c r="AH425" s="83"/>
      <c r="AI425" s="83"/>
      <c r="AJ425" s="83"/>
    </row>
    <row r="426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  <c r="AE426" s="83"/>
      <c r="AF426" s="83"/>
      <c r="AG426" s="83"/>
      <c r="AH426" s="83"/>
      <c r="AI426" s="83"/>
      <c r="AJ426" s="83"/>
    </row>
    <row r="427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  <c r="AE427" s="83"/>
      <c r="AF427" s="83"/>
      <c r="AG427" s="83"/>
      <c r="AH427" s="83"/>
      <c r="AI427" s="83"/>
      <c r="AJ427" s="83"/>
    </row>
    <row r="428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  <c r="AE428" s="83"/>
      <c r="AF428" s="83"/>
      <c r="AG428" s="83"/>
      <c r="AH428" s="83"/>
      <c r="AI428" s="83"/>
      <c r="AJ428" s="83"/>
    </row>
    <row r="429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  <c r="AE429" s="83"/>
      <c r="AF429" s="83"/>
      <c r="AG429" s="83"/>
      <c r="AH429" s="83"/>
      <c r="AI429" s="83"/>
      <c r="AJ429" s="83"/>
    </row>
    <row r="430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  <c r="AE430" s="83"/>
      <c r="AF430" s="83"/>
      <c r="AG430" s="83"/>
      <c r="AH430" s="83"/>
      <c r="AI430" s="83"/>
      <c r="AJ430" s="83"/>
    </row>
    <row r="43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  <c r="AE431" s="83"/>
      <c r="AF431" s="83"/>
      <c r="AG431" s="83"/>
      <c r="AH431" s="83"/>
      <c r="AI431" s="83"/>
      <c r="AJ431" s="83"/>
    </row>
    <row r="432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  <c r="AE432" s="83"/>
      <c r="AF432" s="83"/>
      <c r="AG432" s="83"/>
      <c r="AH432" s="83"/>
      <c r="AI432" s="83"/>
      <c r="AJ432" s="83"/>
    </row>
    <row r="433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  <c r="AE433" s="83"/>
      <c r="AF433" s="83"/>
      <c r="AG433" s="83"/>
      <c r="AH433" s="83"/>
      <c r="AI433" s="83"/>
      <c r="AJ433" s="83"/>
    </row>
    <row r="434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  <c r="AE434" s="83"/>
      <c r="AF434" s="83"/>
      <c r="AG434" s="83"/>
      <c r="AH434" s="83"/>
      <c r="AI434" s="83"/>
      <c r="AJ434" s="83"/>
    </row>
    <row r="435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  <c r="AE435" s="83"/>
      <c r="AF435" s="83"/>
      <c r="AG435" s="83"/>
      <c r="AH435" s="83"/>
      <c r="AI435" s="83"/>
      <c r="AJ435" s="83"/>
    </row>
    <row r="436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  <c r="AE436" s="83"/>
      <c r="AF436" s="83"/>
      <c r="AG436" s="83"/>
      <c r="AH436" s="83"/>
      <c r="AI436" s="83"/>
      <c r="AJ436" s="83"/>
    </row>
    <row r="437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  <c r="AE437" s="83"/>
      <c r="AF437" s="83"/>
      <c r="AG437" s="83"/>
      <c r="AH437" s="83"/>
      <c r="AI437" s="83"/>
      <c r="AJ437" s="83"/>
    </row>
    <row r="438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  <c r="AE438" s="83"/>
      <c r="AF438" s="83"/>
      <c r="AG438" s="83"/>
      <c r="AH438" s="83"/>
      <c r="AI438" s="83"/>
      <c r="AJ438" s="83"/>
    </row>
    <row r="439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  <c r="AE439" s="83"/>
      <c r="AF439" s="83"/>
      <c r="AG439" s="83"/>
      <c r="AH439" s="83"/>
      <c r="AI439" s="83"/>
      <c r="AJ439" s="83"/>
    </row>
    <row r="440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  <c r="AE440" s="83"/>
      <c r="AF440" s="83"/>
      <c r="AG440" s="83"/>
      <c r="AH440" s="83"/>
      <c r="AI440" s="83"/>
      <c r="AJ440" s="83"/>
    </row>
    <row r="44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  <c r="AE441" s="83"/>
      <c r="AF441" s="83"/>
      <c r="AG441" s="83"/>
      <c r="AH441" s="83"/>
      <c r="AI441" s="83"/>
      <c r="AJ441" s="83"/>
    </row>
    <row r="442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  <c r="AE442" s="83"/>
      <c r="AF442" s="83"/>
      <c r="AG442" s="83"/>
      <c r="AH442" s="83"/>
      <c r="AI442" s="83"/>
      <c r="AJ442" s="83"/>
    </row>
    <row r="443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  <c r="AE443" s="83"/>
      <c r="AF443" s="83"/>
      <c r="AG443" s="83"/>
      <c r="AH443" s="83"/>
      <c r="AI443" s="83"/>
      <c r="AJ443" s="83"/>
    </row>
    <row r="444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</row>
    <row r="445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  <c r="AE445" s="83"/>
      <c r="AF445" s="83"/>
      <c r="AG445" s="83"/>
      <c r="AH445" s="83"/>
      <c r="AI445" s="83"/>
      <c r="AJ445" s="83"/>
    </row>
    <row r="446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  <c r="AE446" s="83"/>
      <c r="AF446" s="83"/>
      <c r="AG446" s="83"/>
      <c r="AH446" s="83"/>
      <c r="AI446" s="83"/>
      <c r="AJ446" s="83"/>
    </row>
    <row r="447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  <c r="AE447" s="83"/>
      <c r="AF447" s="83"/>
      <c r="AG447" s="83"/>
      <c r="AH447" s="83"/>
      <c r="AI447" s="83"/>
      <c r="AJ447" s="83"/>
    </row>
    <row r="448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  <c r="AE448" s="83"/>
      <c r="AF448" s="83"/>
      <c r="AG448" s="83"/>
      <c r="AH448" s="83"/>
      <c r="AI448" s="83"/>
      <c r="AJ448" s="83"/>
    </row>
    <row r="449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  <c r="AE449" s="83"/>
      <c r="AF449" s="83"/>
      <c r="AG449" s="83"/>
      <c r="AH449" s="83"/>
      <c r="AI449" s="83"/>
      <c r="AJ449" s="83"/>
    </row>
    <row r="450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  <c r="AE450" s="83"/>
      <c r="AF450" s="83"/>
      <c r="AG450" s="83"/>
      <c r="AH450" s="83"/>
      <c r="AI450" s="83"/>
      <c r="AJ450" s="83"/>
    </row>
    <row r="45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  <c r="AE451" s="83"/>
      <c r="AF451" s="83"/>
      <c r="AG451" s="83"/>
      <c r="AH451" s="83"/>
      <c r="AI451" s="83"/>
      <c r="AJ451" s="83"/>
    </row>
    <row r="452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  <c r="AE452" s="83"/>
      <c r="AF452" s="83"/>
      <c r="AG452" s="83"/>
      <c r="AH452" s="83"/>
      <c r="AI452" s="83"/>
      <c r="AJ452" s="83"/>
    </row>
    <row r="453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  <c r="AE453" s="83"/>
      <c r="AF453" s="83"/>
      <c r="AG453" s="83"/>
      <c r="AH453" s="83"/>
      <c r="AI453" s="83"/>
      <c r="AJ453" s="83"/>
    </row>
    <row r="454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  <c r="AE454" s="83"/>
      <c r="AF454" s="83"/>
      <c r="AG454" s="83"/>
      <c r="AH454" s="83"/>
      <c r="AI454" s="83"/>
      <c r="AJ454" s="83"/>
    </row>
    <row r="455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  <c r="AE455" s="83"/>
      <c r="AF455" s="83"/>
      <c r="AG455" s="83"/>
      <c r="AH455" s="83"/>
      <c r="AI455" s="83"/>
      <c r="AJ455" s="83"/>
    </row>
    <row r="456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  <c r="AE456" s="83"/>
      <c r="AF456" s="83"/>
      <c r="AG456" s="83"/>
      <c r="AH456" s="83"/>
      <c r="AI456" s="83"/>
      <c r="AJ456" s="83"/>
    </row>
    <row r="457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  <c r="AE457" s="83"/>
      <c r="AF457" s="83"/>
      <c r="AG457" s="83"/>
      <c r="AH457" s="83"/>
      <c r="AI457" s="83"/>
      <c r="AJ457" s="83"/>
    </row>
    <row r="458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  <c r="AE458" s="83"/>
      <c r="AF458" s="83"/>
      <c r="AG458" s="83"/>
      <c r="AH458" s="83"/>
      <c r="AI458" s="83"/>
      <c r="AJ458" s="83"/>
    </row>
    <row r="459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  <c r="AE459" s="83"/>
      <c r="AF459" s="83"/>
      <c r="AG459" s="83"/>
      <c r="AH459" s="83"/>
      <c r="AI459" s="83"/>
      <c r="AJ459" s="83"/>
    </row>
    <row r="460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  <c r="AE460" s="83"/>
      <c r="AF460" s="83"/>
      <c r="AG460" s="83"/>
      <c r="AH460" s="83"/>
      <c r="AI460" s="83"/>
      <c r="AJ460" s="83"/>
    </row>
    <row r="46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</row>
    <row r="462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  <c r="AE462" s="83"/>
      <c r="AF462" s="83"/>
      <c r="AG462" s="83"/>
      <c r="AH462" s="83"/>
      <c r="AI462" s="83"/>
      <c r="AJ462" s="83"/>
    </row>
    <row r="463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  <c r="AE463" s="83"/>
      <c r="AF463" s="83"/>
      <c r="AG463" s="83"/>
      <c r="AH463" s="83"/>
      <c r="AI463" s="83"/>
      <c r="AJ463" s="83"/>
    </row>
    <row r="464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  <c r="AE464" s="83"/>
      <c r="AF464" s="83"/>
      <c r="AG464" s="83"/>
      <c r="AH464" s="83"/>
      <c r="AI464" s="83"/>
      <c r="AJ464" s="83"/>
    </row>
    <row r="465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  <c r="AE465" s="83"/>
      <c r="AF465" s="83"/>
      <c r="AG465" s="83"/>
      <c r="AH465" s="83"/>
      <c r="AI465" s="83"/>
      <c r="AJ465" s="83"/>
    </row>
    <row r="466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  <c r="AE466" s="83"/>
      <c r="AF466" s="83"/>
      <c r="AG466" s="83"/>
      <c r="AH466" s="83"/>
      <c r="AI466" s="83"/>
      <c r="AJ466" s="83"/>
    </row>
    <row r="467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  <c r="AE467" s="83"/>
      <c r="AF467" s="83"/>
      <c r="AG467" s="83"/>
      <c r="AH467" s="83"/>
      <c r="AI467" s="83"/>
      <c r="AJ467" s="83"/>
    </row>
    <row r="468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  <c r="AE468" s="83"/>
      <c r="AF468" s="83"/>
      <c r="AG468" s="83"/>
      <c r="AH468" s="83"/>
      <c r="AI468" s="83"/>
      <c r="AJ468" s="83"/>
    </row>
    <row r="469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  <c r="AE469" s="83"/>
      <c r="AF469" s="83"/>
      <c r="AG469" s="83"/>
      <c r="AH469" s="83"/>
      <c r="AI469" s="83"/>
      <c r="AJ469" s="83"/>
    </row>
    <row r="470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  <c r="AE470" s="83"/>
      <c r="AF470" s="83"/>
      <c r="AG470" s="83"/>
      <c r="AH470" s="83"/>
      <c r="AI470" s="83"/>
      <c r="AJ470" s="83"/>
    </row>
    <row r="47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  <c r="AE471" s="83"/>
      <c r="AF471" s="83"/>
      <c r="AG471" s="83"/>
      <c r="AH471" s="83"/>
      <c r="AI471" s="83"/>
      <c r="AJ471" s="83"/>
    </row>
    <row r="472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  <c r="AE472" s="83"/>
      <c r="AF472" s="83"/>
      <c r="AG472" s="83"/>
      <c r="AH472" s="83"/>
      <c r="AI472" s="83"/>
      <c r="AJ472" s="83"/>
    </row>
    <row r="473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  <c r="AE473" s="83"/>
      <c r="AF473" s="83"/>
      <c r="AG473" s="83"/>
      <c r="AH473" s="83"/>
      <c r="AI473" s="83"/>
      <c r="AJ473" s="83"/>
    </row>
    <row r="474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  <c r="AE474" s="83"/>
      <c r="AF474" s="83"/>
      <c r="AG474" s="83"/>
      <c r="AH474" s="83"/>
      <c r="AI474" s="83"/>
      <c r="AJ474" s="83"/>
    </row>
    <row r="475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  <c r="AE475" s="83"/>
      <c r="AF475" s="83"/>
      <c r="AG475" s="83"/>
      <c r="AH475" s="83"/>
      <c r="AI475" s="83"/>
      <c r="AJ475" s="83"/>
    </row>
    <row r="476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  <c r="AE476" s="83"/>
      <c r="AF476" s="83"/>
      <c r="AG476" s="83"/>
      <c r="AH476" s="83"/>
      <c r="AI476" s="83"/>
      <c r="AJ476" s="83"/>
    </row>
    <row r="477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  <c r="AE477" s="83"/>
      <c r="AF477" s="83"/>
      <c r="AG477" s="83"/>
      <c r="AH477" s="83"/>
      <c r="AI477" s="83"/>
      <c r="AJ477" s="83"/>
    </row>
    <row r="478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</row>
    <row r="479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  <c r="AE479" s="83"/>
      <c r="AF479" s="83"/>
      <c r="AG479" s="83"/>
      <c r="AH479" s="83"/>
      <c r="AI479" s="83"/>
      <c r="AJ479" s="83"/>
    </row>
    <row r="480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  <c r="AE480" s="83"/>
      <c r="AF480" s="83"/>
      <c r="AG480" s="83"/>
      <c r="AH480" s="83"/>
      <c r="AI480" s="83"/>
      <c r="AJ480" s="83"/>
    </row>
    <row r="48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  <c r="AE481" s="83"/>
      <c r="AF481" s="83"/>
      <c r="AG481" s="83"/>
      <c r="AH481" s="83"/>
      <c r="AI481" s="83"/>
      <c r="AJ481" s="83"/>
    </row>
    <row r="482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  <c r="AE482" s="83"/>
      <c r="AF482" s="83"/>
      <c r="AG482" s="83"/>
      <c r="AH482" s="83"/>
      <c r="AI482" s="83"/>
      <c r="AJ482" s="83"/>
    </row>
    <row r="483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  <c r="AE483" s="83"/>
      <c r="AF483" s="83"/>
      <c r="AG483" s="83"/>
      <c r="AH483" s="83"/>
      <c r="AI483" s="83"/>
      <c r="AJ483" s="83"/>
    </row>
    <row r="484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  <c r="AE484" s="83"/>
      <c r="AF484" s="83"/>
      <c r="AG484" s="83"/>
      <c r="AH484" s="83"/>
      <c r="AI484" s="83"/>
      <c r="AJ484" s="83"/>
    </row>
    <row r="485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  <c r="AE485" s="83"/>
      <c r="AF485" s="83"/>
      <c r="AG485" s="83"/>
      <c r="AH485" s="83"/>
      <c r="AI485" s="83"/>
      <c r="AJ485" s="83"/>
    </row>
    <row r="486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  <c r="AE486" s="83"/>
      <c r="AF486" s="83"/>
      <c r="AG486" s="83"/>
      <c r="AH486" s="83"/>
      <c r="AI486" s="83"/>
      <c r="AJ486" s="83"/>
    </row>
    <row r="487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  <c r="AE487" s="83"/>
      <c r="AF487" s="83"/>
      <c r="AG487" s="83"/>
      <c r="AH487" s="83"/>
      <c r="AI487" s="83"/>
      <c r="AJ487" s="83"/>
    </row>
    <row r="488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  <c r="AE488" s="83"/>
      <c r="AF488" s="83"/>
      <c r="AG488" s="83"/>
      <c r="AH488" s="83"/>
      <c r="AI488" s="83"/>
      <c r="AJ488" s="83"/>
    </row>
    <row r="489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  <c r="AE489" s="83"/>
      <c r="AF489" s="83"/>
      <c r="AG489" s="83"/>
      <c r="AH489" s="83"/>
      <c r="AI489" s="83"/>
      <c r="AJ489" s="83"/>
    </row>
    <row r="490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  <c r="AE490" s="83"/>
      <c r="AF490" s="83"/>
      <c r="AG490" s="83"/>
      <c r="AH490" s="83"/>
      <c r="AI490" s="83"/>
      <c r="AJ490" s="83"/>
    </row>
    <row r="49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  <c r="AE491" s="83"/>
      <c r="AF491" s="83"/>
      <c r="AG491" s="83"/>
      <c r="AH491" s="83"/>
      <c r="AI491" s="83"/>
      <c r="AJ491" s="83"/>
    </row>
    <row r="492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  <c r="AE492" s="83"/>
      <c r="AF492" s="83"/>
      <c r="AG492" s="83"/>
      <c r="AH492" s="83"/>
      <c r="AI492" s="83"/>
      <c r="AJ492" s="83"/>
    </row>
    <row r="493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  <c r="AE493" s="83"/>
      <c r="AF493" s="83"/>
      <c r="AG493" s="83"/>
      <c r="AH493" s="83"/>
      <c r="AI493" s="83"/>
      <c r="AJ493" s="83"/>
    </row>
    <row r="494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  <c r="AE494" s="83"/>
      <c r="AF494" s="83"/>
      <c r="AG494" s="83"/>
      <c r="AH494" s="83"/>
      <c r="AI494" s="83"/>
      <c r="AJ494" s="83"/>
    </row>
    <row r="495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  <c r="AE495" s="83"/>
      <c r="AF495" s="83"/>
      <c r="AG495" s="83"/>
      <c r="AH495" s="83"/>
      <c r="AI495" s="83"/>
      <c r="AJ495" s="83"/>
    </row>
    <row r="496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  <c r="AE496" s="83"/>
      <c r="AF496" s="83"/>
      <c r="AG496" s="83"/>
      <c r="AH496" s="83"/>
      <c r="AI496" s="83"/>
      <c r="AJ496" s="83"/>
    </row>
    <row r="497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  <c r="AE497" s="83"/>
      <c r="AF497" s="83"/>
      <c r="AG497" s="83"/>
      <c r="AH497" s="83"/>
      <c r="AI497" s="83"/>
      <c r="AJ497" s="83"/>
    </row>
    <row r="498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  <c r="AE498" s="83"/>
      <c r="AF498" s="83"/>
      <c r="AG498" s="83"/>
      <c r="AH498" s="83"/>
      <c r="AI498" s="83"/>
      <c r="AJ498" s="83"/>
    </row>
    <row r="499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  <c r="AE499" s="83"/>
      <c r="AF499" s="83"/>
      <c r="AG499" s="83"/>
      <c r="AH499" s="83"/>
      <c r="AI499" s="83"/>
      <c r="AJ499" s="83"/>
    </row>
    <row r="500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  <c r="AE500" s="83"/>
      <c r="AF500" s="83"/>
      <c r="AG500" s="83"/>
      <c r="AH500" s="83"/>
      <c r="AI500" s="83"/>
      <c r="AJ500" s="83"/>
    </row>
    <row r="50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  <c r="AE501" s="83"/>
      <c r="AF501" s="83"/>
      <c r="AG501" s="83"/>
      <c r="AH501" s="83"/>
      <c r="AI501" s="83"/>
      <c r="AJ501" s="83"/>
    </row>
    <row r="502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  <c r="AE502" s="83"/>
      <c r="AF502" s="83"/>
      <c r="AG502" s="83"/>
      <c r="AH502" s="83"/>
      <c r="AI502" s="83"/>
      <c r="AJ502" s="83"/>
    </row>
    <row r="503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  <c r="AE503" s="83"/>
      <c r="AF503" s="83"/>
      <c r="AG503" s="83"/>
      <c r="AH503" s="83"/>
      <c r="AI503" s="83"/>
      <c r="AJ503" s="83"/>
    </row>
    <row r="504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  <c r="AE504" s="83"/>
      <c r="AF504" s="83"/>
      <c r="AG504" s="83"/>
      <c r="AH504" s="83"/>
      <c r="AI504" s="83"/>
      <c r="AJ504" s="83"/>
    </row>
    <row r="505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  <c r="AE505" s="83"/>
      <c r="AF505" s="83"/>
      <c r="AG505" s="83"/>
      <c r="AH505" s="83"/>
      <c r="AI505" s="83"/>
      <c r="AJ505" s="83"/>
    </row>
    <row r="506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  <c r="AE506" s="83"/>
      <c r="AF506" s="83"/>
      <c r="AG506" s="83"/>
      <c r="AH506" s="83"/>
      <c r="AI506" s="83"/>
      <c r="AJ506" s="83"/>
    </row>
    <row r="507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  <c r="AE507" s="83"/>
      <c r="AF507" s="83"/>
      <c r="AG507" s="83"/>
      <c r="AH507" s="83"/>
      <c r="AI507" s="83"/>
      <c r="AJ507" s="83"/>
    </row>
    <row r="508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  <c r="AE508" s="83"/>
      <c r="AF508" s="83"/>
      <c r="AG508" s="83"/>
      <c r="AH508" s="83"/>
      <c r="AI508" s="83"/>
      <c r="AJ508" s="83"/>
    </row>
    <row r="509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  <c r="AE509" s="83"/>
      <c r="AF509" s="83"/>
      <c r="AG509" s="83"/>
      <c r="AH509" s="83"/>
      <c r="AI509" s="83"/>
      <c r="AJ509" s="83"/>
    </row>
    <row r="510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  <c r="AE510" s="83"/>
      <c r="AF510" s="83"/>
      <c r="AG510" s="83"/>
      <c r="AH510" s="83"/>
      <c r="AI510" s="83"/>
      <c r="AJ510" s="83"/>
    </row>
    <row r="51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  <c r="AE511" s="83"/>
      <c r="AF511" s="83"/>
      <c r="AG511" s="83"/>
      <c r="AH511" s="83"/>
      <c r="AI511" s="83"/>
      <c r="AJ511" s="83"/>
    </row>
    <row r="512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  <c r="AE512" s="83"/>
      <c r="AF512" s="83"/>
      <c r="AG512" s="83"/>
      <c r="AH512" s="83"/>
      <c r="AI512" s="83"/>
      <c r="AJ512" s="83"/>
    </row>
    <row r="513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  <c r="AE513" s="83"/>
      <c r="AF513" s="83"/>
      <c r="AG513" s="83"/>
      <c r="AH513" s="83"/>
      <c r="AI513" s="83"/>
      <c r="AJ513" s="83"/>
    </row>
    <row r="514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  <c r="AE514" s="83"/>
      <c r="AF514" s="83"/>
      <c r="AG514" s="83"/>
      <c r="AH514" s="83"/>
      <c r="AI514" s="83"/>
      <c r="AJ514" s="83"/>
    </row>
    <row r="515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  <c r="AE515" s="83"/>
      <c r="AF515" s="83"/>
      <c r="AG515" s="83"/>
      <c r="AH515" s="83"/>
      <c r="AI515" s="83"/>
      <c r="AJ515" s="83"/>
    </row>
    <row r="516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  <c r="AE516" s="83"/>
      <c r="AF516" s="83"/>
      <c r="AG516" s="83"/>
      <c r="AH516" s="83"/>
      <c r="AI516" s="83"/>
      <c r="AJ516" s="83"/>
    </row>
    <row r="517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  <c r="AE517" s="83"/>
      <c r="AF517" s="83"/>
      <c r="AG517" s="83"/>
      <c r="AH517" s="83"/>
      <c r="AI517" s="83"/>
      <c r="AJ517" s="83"/>
    </row>
    <row r="518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  <c r="AE518" s="83"/>
      <c r="AF518" s="83"/>
      <c r="AG518" s="83"/>
      <c r="AH518" s="83"/>
      <c r="AI518" s="83"/>
      <c r="AJ518" s="83"/>
    </row>
    <row r="519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  <c r="AE519" s="83"/>
      <c r="AF519" s="83"/>
      <c r="AG519" s="83"/>
      <c r="AH519" s="83"/>
      <c r="AI519" s="83"/>
      <c r="AJ519" s="83"/>
    </row>
    <row r="520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  <c r="AE520" s="83"/>
      <c r="AF520" s="83"/>
      <c r="AG520" s="83"/>
      <c r="AH520" s="83"/>
      <c r="AI520" s="83"/>
      <c r="AJ520" s="83"/>
    </row>
    <row r="52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  <c r="AE521" s="83"/>
      <c r="AF521" s="83"/>
      <c r="AG521" s="83"/>
      <c r="AH521" s="83"/>
      <c r="AI521" s="83"/>
      <c r="AJ521" s="83"/>
    </row>
    <row r="522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  <c r="AE522" s="83"/>
      <c r="AF522" s="83"/>
      <c r="AG522" s="83"/>
      <c r="AH522" s="83"/>
      <c r="AI522" s="83"/>
      <c r="AJ522" s="83"/>
    </row>
    <row r="523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  <c r="AE523" s="83"/>
      <c r="AF523" s="83"/>
      <c r="AG523" s="83"/>
      <c r="AH523" s="83"/>
      <c r="AI523" s="83"/>
      <c r="AJ523" s="83"/>
    </row>
    <row r="524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  <c r="AE524" s="83"/>
      <c r="AF524" s="83"/>
      <c r="AG524" s="83"/>
      <c r="AH524" s="83"/>
      <c r="AI524" s="83"/>
      <c r="AJ524" s="83"/>
    </row>
    <row r="525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  <c r="AE525" s="83"/>
      <c r="AF525" s="83"/>
      <c r="AG525" s="83"/>
      <c r="AH525" s="83"/>
      <c r="AI525" s="83"/>
      <c r="AJ525" s="83"/>
    </row>
    <row r="526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  <c r="AE526" s="83"/>
      <c r="AF526" s="83"/>
      <c r="AG526" s="83"/>
      <c r="AH526" s="83"/>
      <c r="AI526" s="83"/>
      <c r="AJ526" s="83"/>
    </row>
    <row r="527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  <c r="AE527" s="83"/>
      <c r="AF527" s="83"/>
      <c r="AG527" s="83"/>
      <c r="AH527" s="83"/>
      <c r="AI527" s="83"/>
      <c r="AJ527" s="83"/>
    </row>
    <row r="528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  <c r="AE528" s="83"/>
      <c r="AF528" s="83"/>
      <c r="AG528" s="83"/>
      <c r="AH528" s="83"/>
      <c r="AI528" s="83"/>
      <c r="AJ528" s="83"/>
    </row>
    <row r="529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  <c r="AE529" s="83"/>
      <c r="AF529" s="83"/>
      <c r="AG529" s="83"/>
      <c r="AH529" s="83"/>
      <c r="AI529" s="83"/>
      <c r="AJ529" s="83"/>
    </row>
    <row r="530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  <c r="AE530" s="83"/>
      <c r="AF530" s="83"/>
      <c r="AG530" s="83"/>
      <c r="AH530" s="83"/>
      <c r="AI530" s="83"/>
      <c r="AJ530" s="83"/>
    </row>
    <row r="53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  <c r="AE531" s="83"/>
      <c r="AF531" s="83"/>
      <c r="AG531" s="83"/>
      <c r="AH531" s="83"/>
      <c r="AI531" s="83"/>
      <c r="AJ531" s="83"/>
    </row>
    <row r="532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  <c r="AE532" s="83"/>
      <c r="AF532" s="83"/>
      <c r="AG532" s="83"/>
      <c r="AH532" s="83"/>
      <c r="AI532" s="83"/>
      <c r="AJ532" s="83"/>
    </row>
    <row r="533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  <c r="AE533" s="83"/>
      <c r="AF533" s="83"/>
      <c r="AG533" s="83"/>
      <c r="AH533" s="83"/>
      <c r="AI533" s="83"/>
      <c r="AJ533" s="83"/>
    </row>
    <row r="534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  <c r="AE534" s="83"/>
      <c r="AF534" s="83"/>
      <c r="AG534" s="83"/>
      <c r="AH534" s="83"/>
      <c r="AI534" s="83"/>
      <c r="AJ534" s="83"/>
    </row>
    <row r="535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  <c r="AE535" s="83"/>
      <c r="AF535" s="83"/>
      <c r="AG535" s="83"/>
      <c r="AH535" s="83"/>
      <c r="AI535" s="83"/>
      <c r="AJ535" s="83"/>
    </row>
    <row r="536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  <c r="AE536" s="83"/>
      <c r="AF536" s="83"/>
      <c r="AG536" s="83"/>
      <c r="AH536" s="83"/>
      <c r="AI536" s="83"/>
      <c r="AJ536" s="83"/>
    </row>
    <row r="537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  <c r="AE537" s="83"/>
      <c r="AF537" s="83"/>
      <c r="AG537" s="83"/>
      <c r="AH537" s="83"/>
      <c r="AI537" s="83"/>
      <c r="AJ537" s="83"/>
    </row>
    <row r="538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  <c r="AE538" s="83"/>
      <c r="AF538" s="83"/>
      <c r="AG538" s="83"/>
      <c r="AH538" s="83"/>
      <c r="AI538" s="83"/>
      <c r="AJ538" s="83"/>
    </row>
    <row r="539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  <c r="AE539" s="83"/>
      <c r="AF539" s="83"/>
      <c r="AG539" s="83"/>
      <c r="AH539" s="83"/>
      <c r="AI539" s="83"/>
      <c r="AJ539" s="83"/>
    </row>
    <row r="540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  <c r="AE540" s="83"/>
      <c r="AF540" s="83"/>
      <c r="AG540" s="83"/>
      <c r="AH540" s="83"/>
      <c r="AI540" s="83"/>
      <c r="AJ540" s="83"/>
    </row>
    <row r="54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  <c r="AE541" s="83"/>
      <c r="AF541" s="83"/>
      <c r="AG541" s="83"/>
      <c r="AH541" s="83"/>
      <c r="AI541" s="83"/>
      <c r="AJ541" s="83"/>
    </row>
    <row r="542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  <c r="AE542" s="83"/>
      <c r="AF542" s="83"/>
      <c r="AG542" s="83"/>
      <c r="AH542" s="83"/>
      <c r="AI542" s="83"/>
      <c r="AJ542" s="83"/>
    </row>
    <row r="543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  <c r="AE543" s="83"/>
      <c r="AF543" s="83"/>
      <c r="AG543" s="83"/>
      <c r="AH543" s="83"/>
      <c r="AI543" s="83"/>
      <c r="AJ543" s="83"/>
    </row>
    <row r="544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  <c r="AE544" s="83"/>
      <c r="AF544" s="83"/>
      <c r="AG544" s="83"/>
      <c r="AH544" s="83"/>
      <c r="AI544" s="83"/>
      <c r="AJ544" s="83"/>
    </row>
    <row r="545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  <c r="AE545" s="83"/>
      <c r="AF545" s="83"/>
      <c r="AG545" s="83"/>
      <c r="AH545" s="83"/>
      <c r="AI545" s="83"/>
      <c r="AJ545" s="83"/>
    </row>
    <row r="546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  <c r="AE546" s="83"/>
      <c r="AF546" s="83"/>
      <c r="AG546" s="83"/>
      <c r="AH546" s="83"/>
      <c r="AI546" s="83"/>
      <c r="AJ546" s="83"/>
    </row>
    <row r="547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  <c r="AE547" s="83"/>
      <c r="AF547" s="83"/>
      <c r="AG547" s="83"/>
      <c r="AH547" s="83"/>
      <c r="AI547" s="83"/>
      <c r="AJ547" s="83"/>
    </row>
    <row r="548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  <c r="AE548" s="83"/>
      <c r="AF548" s="83"/>
      <c r="AG548" s="83"/>
      <c r="AH548" s="83"/>
      <c r="AI548" s="83"/>
      <c r="AJ548" s="83"/>
    </row>
    <row r="549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  <c r="AE549" s="83"/>
      <c r="AF549" s="83"/>
      <c r="AG549" s="83"/>
      <c r="AH549" s="83"/>
      <c r="AI549" s="83"/>
      <c r="AJ549" s="83"/>
    </row>
    <row r="550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  <c r="AE550" s="83"/>
      <c r="AF550" s="83"/>
      <c r="AG550" s="83"/>
      <c r="AH550" s="83"/>
      <c r="AI550" s="83"/>
      <c r="AJ550" s="83"/>
    </row>
    <row r="55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  <c r="AE551" s="83"/>
      <c r="AF551" s="83"/>
      <c r="AG551" s="83"/>
      <c r="AH551" s="83"/>
      <c r="AI551" s="83"/>
      <c r="AJ551" s="83"/>
    </row>
    <row r="552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  <c r="AE552" s="83"/>
      <c r="AF552" s="83"/>
      <c r="AG552" s="83"/>
      <c r="AH552" s="83"/>
      <c r="AI552" s="83"/>
      <c r="AJ552" s="83"/>
    </row>
    <row r="553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  <c r="AE553" s="83"/>
      <c r="AF553" s="83"/>
      <c r="AG553" s="83"/>
      <c r="AH553" s="83"/>
      <c r="AI553" s="83"/>
      <c r="AJ553" s="83"/>
    </row>
    <row r="554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  <c r="AE554" s="83"/>
      <c r="AF554" s="83"/>
      <c r="AG554" s="83"/>
      <c r="AH554" s="83"/>
      <c r="AI554" s="83"/>
      <c r="AJ554" s="83"/>
    </row>
    <row r="555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  <c r="AE555" s="83"/>
      <c r="AF555" s="83"/>
      <c r="AG555" s="83"/>
      <c r="AH555" s="83"/>
      <c r="AI555" s="83"/>
      <c r="AJ555" s="83"/>
    </row>
    <row r="556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  <c r="AE556" s="83"/>
      <c r="AF556" s="83"/>
      <c r="AG556" s="83"/>
      <c r="AH556" s="83"/>
      <c r="AI556" s="83"/>
      <c r="AJ556" s="83"/>
    </row>
    <row r="557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  <c r="AE557" s="83"/>
      <c r="AF557" s="83"/>
      <c r="AG557" s="83"/>
      <c r="AH557" s="83"/>
      <c r="AI557" s="83"/>
      <c r="AJ557" s="83"/>
    </row>
    <row r="558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  <c r="AE558" s="83"/>
      <c r="AF558" s="83"/>
      <c r="AG558" s="83"/>
      <c r="AH558" s="83"/>
      <c r="AI558" s="83"/>
      <c r="AJ558" s="83"/>
    </row>
    <row r="559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  <c r="AE559" s="83"/>
      <c r="AF559" s="83"/>
      <c r="AG559" s="83"/>
      <c r="AH559" s="83"/>
      <c r="AI559" s="83"/>
      <c r="AJ559" s="83"/>
    </row>
    <row r="560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  <c r="AE560" s="83"/>
      <c r="AF560" s="83"/>
      <c r="AG560" s="83"/>
      <c r="AH560" s="83"/>
      <c r="AI560" s="83"/>
      <c r="AJ560" s="83"/>
    </row>
    <row r="56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  <c r="AE561" s="83"/>
      <c r="AF561" s="83"/>
      <c r="AG561" s="83"/>
      <c r="AH561" s="83"/>
      <c r="AI561" s="83"/>
      <c r="AJ561" s="83"/>
    </row>
    <row r="562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  <c r="AE562" s="83"/>
      <c r="AF562" s="83"/>
      <c r="AG562" s="83"/>
      <c r="AH562" s="83"/>
      <c r="AI562" s="83"/>
      <c r="AJ562" s="83"/>
    </row>
    <row r="563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  <c r="AE563" s="83"/>
      <c r="AF563" s="83"/>
      <c r="AG563" s="83"/>
      <c r="AH563" s="83"/>
      <c r="AI563" s="83"/>
      <c r="AJ563" s="83"/>
    </row>
    <row r="564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  <c r="AE564" s="83"/>
      <c r="AF564" s="83"/>
      <c r="AG564" s="83"/>
      <c r="AH564" s="83"/>
      <c r="AI564" s="83"/>
      <c r="AJ564" s="83"/>
    </row>
    <row r="565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  <c r="AE565" s="83"/>
      <c r="AF565" s="83"/>
      <c r="AG565" s="83"/>
      <c r="AH565" s="83"/>
      <c r="AI565" s="83"/>
      <c r="AJ565" s="83"/>
    </row>
    <row r="566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  <c r="AE566" s="83"/>
      <c r="AF566" s="83"/>
      <c r="AG566" s="83"/>
      <c r="AH566" s="83"/>
      <c r="AI566" s="83"/>
      <c r="AJ566" s="83"/>
    </row>
    <row r="567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  <c r="AE567" s="83"/>
      <c r="AF567" s="83"/>
      <c r="AG567" s="83"/>
      <c r="AH567" s="83"/>
      <c r="AI567" s="83"/>
      <c r="AJ567" s="83"/>
    </row>
    <row r="568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  <c r="AE568" s="83"/>
      <c r="AF568" s="83"/>
      <c r="AG568" s="83"/>
      <c r="AH568" s="83"/>
      <c r="AI568" s="83"/>
      <c r="AJ568" s="83"/>
    </row>
    <row r="569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  <c r="AE569" s="83"/>
      <c r="AF569" s="83"/>
      <c r="AG569" s="83"/>
      <c r="AH569" s="83"/>
      <c r="AI569" s="83"/>
      <c r="AJ569" s="83"/>
    </row>
    <row r="570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  <c r="AE570" s="83"/>
      <c r="AF570" s="83"/>
      <c r="AG570" s="83"/>
      <c r="AH570" s="83"/>
      <c r="AI570" s="83"/>
      <c r="AJ570" s="83"/>
    </row>
    <row r="57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  <c r="AE571" s="83"/>
      <c r="AF571" s="83"/>
      <c r="AG571" s="83"/>
      <c r="AH571" s="83"/>
      <c r="AI571" s="83"/>
      <c r="AJ571" s="83"/>
    </row>
    <row r="572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  <c r="AE572" s="83"/>
      <c r="AF572" s="83"/>
      <c r="AG572" s="83"/>
      <c r="AH572" s="83"/>
      <c r="AI572" s="83"/>
      <c r="AJ572" s="83"/>
    </row>
    <row r="573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  <c r="AE573" s="83"/>
      <c r="AF573" s="83"/>
      <c r="AG573" s="83"/>
      <c r="AH573" s="83"/>
      <c r="AI573" s="83"/>
      <c r="AJ573" s="83"/>
    </row>
    <row r="574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  <c r="AE574" s="83"/>
      <c r="AF574" s="83"/>
      <c r="AG574" s="83"/>
      <c r="AH574" s="83"/>
      <c r="AI574" s="83"/>
      <c r="AJ574" s="83"/>
    </row>
    <row r="575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  <c r="AE575" s="83"/>
      <c r="AF575" s="83"/>
      <c r="AG575" s="83"/>
      <c r="AH575" s="83"/>
      <c r="AI575" s="83"/>
      <c r="AJ575" s="83"/>
    </row>
    <row r="576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  <c r="AE576" s="83"/>
      <c r="AF576" s="83"/>
      <c r="AG576" s="83"/>
      <c r="AH576" s="83"/>
      <c r="AI576" s="83"/>
      <c r="AJ576" s="83"/>
    </row>
    <row r="577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  <c r="AE577" s="83"/>
      <c r="AF577" s="83"/>
      <c r="AG577" s="83"/>
      <c r="AH577" s="83"/>
      <c r="AI577" s="83"/>
      <c r="AJ577" s="83"/>
    </row>
    <row r="578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  <c r="AE578" s="83"/>
      <c r="AF578" s="83"/>
      <c r="AG578" s="83"/>
      <c r="AH578" s="83"/>
      <c r="AI578" s="83"/>
      <c r="AJ578" s="83"/>
    </row>
    <row r="579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  <c r="AE579" s="83"/>
      <c r="AF579" s="83"/>
      <c r="AG579" s="83"/>
      <c r="AH579" s="83"/>
      <c r="AI579" s="83"/>
      <c r="AJ579" s="83"/>
    </row>
    <row r="580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  <c r="AE580" s="83"/>
      <c r="AF580" s="83"/>
      <c r="AG580" s="83"/>
      <c r="AH580" s="83"/>
      <c r="AI580" s="83"/>
      <c r="AJ580" s="83"/>
    </row>
    <row r="58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  <c r="AE581" s="83"/>
      <c r="AF581" s="83"/>
      <c r="AG581" s="83"/>
      <c r="AH581" s="83"/>
      <c r="AI581" s="83"/>
      <c r="AJ581" s="83"/>
    </row>
    <row r="582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  <c r="AE582" s="83"/>
      <c r="AF582" s="83"/>
      <c r="AG582" s="83"/>
      <c r="AH582" s="83"/>
      <c r="AI582" s="83"/>
      <c r="AJ582" s="83"/>
    </row>
    <row r="583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  <c r="AE583" s="83"/>
      <c r="AF583" s="83"/>
      <c r="AG583" s="83"/>
      <c r="AH583" s="83"/>
      <c r="AI583" s="83"/>
      <c r="AJ583" s="83"/>
    </row>
    <row r="584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  <c r="AE584" s="83"/>
      <c r="AF584" s="83"/>
      <c r="AG584" s="83"/>
      <c r="AH584" s="83"/>
      <c r="AI584" s="83"/>
      <c r="AJ584" s="83"/>
    </row>
    <row r="585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  <c r="AE585" s="83"/>
      <c r="AF585" s="83"/>
      <c r="AG585" s="83"/>
      <c r="AH585" s="83"/>
      <c r="AI585" s="83"/>
      <c r="AJ585" s="83"/>
    </row>
    <row r="586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  <c r="AE586" s="83"/>
      <c r="AF586" s="83"/>
      <c r="AG586" s="83"/>
      <c r="AH586" s="83"/>
      <c r="AI586" s="83"/>
      <c r="AJ586" s="83"/>
    </row>
    <row r="587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  <c r="AE587" s="83"/>
      <c r="AF587" s="83"/>
      <c r="AG587" s="83"/>
      <c r="AH587" s="83"/>
      <c r="AI587" s="83"/>
      <c r="AJ587" s="83"/>
    </row>
    <row r="588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  <c r="AE588" s="83"/>
      <c r="AF588" s="83"/>
      <c r="AG588" s="83"/>
      <c r="AH588" s="83"/>
      <c r="AI588" s="83"/>
      <c r="AJ588" s="83"/>
    </row>
    <row r="589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  <c r="AE589" s="83"/>
      <c r="AF589" s="83"/>
      <c r="AG589" s="83"/>
      <c r="AH589" s="83"/>
      <c r="AI589" s="83"/>
      <c r="AJ589" s="83"/>
    </row>
    <row r="590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  <c r="AE590" s="83"/>
      <c r="AF590" s="83"/>
      <c r="AG590" s="83"/>
      <c r="AH590" s="83"/>
      <c r="AI590" s="83"/>
      <c r="AJ590" s="83"/>
    </row>
    <row r="59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  <c r="AE591" s="83"/>
      <c r="AF591" s="83"/>
      <c r="AG591" s="83"/>
      <c r="AH591" s="83"/>
      <c r="AI591" s="83"/>
      <c r="AJ591" s="83"/>
    </row>
    <row r="592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  <c r="AE592" s="83"/>
      <c r="AF592" s="83"/>
      <c r="AG592" s="83"/>
      <c r="AH592" s="83"/>
      <c r="AI592" s="83"/>
      <c r="AJ592" s="83"/>
    </row>
    <row r="593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  <c r="AE593" s="83"/>
      <c r="AF593" s="83"/>
      <c r="AG593" s="83"/>
      <c r="AH593" s="83"/>
      <c r="AI593" s="83"/>
      <c r="AJ593" s="83"/>
    </row>
    <row r="594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  <c r="AE594" s="83"/>
      <c r="AF594" s="83"/>
      <c r="AG594" s="83"/>
      <c r="AH594" s="83"/>
      <c r="AI594" s="83"/>
      <c r="AJ594" s="83"/>
    </row>
    <row r="595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  <c r="AE595" s="83"/>
      <c r="AF595" s="83"/>
      <c r="AG595" s="83"/>
      <c r="AH595" s="83"/>
      <c r="AI595" s="83"/>
      <c r="AJ595" s="83"/>
    </row>
    <row r="596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  <c r="AE596" s="83"/>
      <c r="AF596" s="83"/>
      <c r="AG596" s="83"/>
      <c r="AH596" s="83"/>
      <c r="AI596" s="83"/>
      <c r="AJ596" s="83"/>
    </row>
    <row r="597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  <c r="AE597" s="83"/>
      <c r="AF597" s="83"/>
      <c r="AG597" s="83"/>
      <c r="AH597" s="83"/>
      <c r="AI597" s="83"/>
      <c r="AJ597" s="83"/>
    </row>
    <row r="598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  <c r="AE598" s="83"/>
      <c r="AF598" s="83"/>
      <c r="AG598" s="83"/>
      <c r="AH598" s="83"/>
      <c r="AI598" s="83"/>
      <c r="AJ598" s="83"/>
    </row>
    <row r="599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  <c r="AE599" s="83"/>
      <c r="AF599" s="83"/>
      <c r="AG599" s="83"/>
      <c r="AH599" s="83"/>
      <c r="AI599" s="83"/>
      <c r="AJ599" s="83"/>
    </row>
    <row r="600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  <c r="AE600" s="83"/>
      <c r="AF600" s="83"/>
      <c r="AG600" s="83"/>
      <c r="AH600" s="83"/>
      <c r="AI600" s="83"/>
      <c r="AJ600" s="83"/>
    </row>
    <row r="60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  <c r="AE601" s="83"/>
      <c r="AF601" s="83"/>
      <c r="AG601" s="83"/>
      <c r="AH601" s="83"/>
      <c r="AI601" s="83"/>
      <c r="AJ601" s="83"/>
    </row>
    <row r="602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  <c r="AE602" s="83"/>
      <c r="AF602" s="83"/>
      <c r="AG602" s="83"/>
      <c r="AH602" s="83"/>
      <c r="AI602" s="83"/>
      <c r="AJ602" s="83"/>
    </row>
    <row r="603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  <c r="AE603" s="83"/>
      <c r="AF603" s="83"/>
      <c r="AG603" s="83"/>
      <c r="AH603" s="83"/>
      <c r="AI603" s="83"/>
      <c r="AJ603" s="83"/>
    </row>
    <row r="604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  <c r="AE604" s="83"/>
      <c r="AF604" s="83"/>
      <c r="AG604" s="83"/>
      <c r="AH604" s="83"/>
      <c r="AI604" s="83"/>
      <c r="AJ604" s="83"/>
    </row>
    <row r="605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  <c r="AE605" s="83"/>
      <c r="AF605" s="83"/>
      <c r="AG605" s="83"/>
      <c r="AH605" s="83"/>
      <c r="AI605" s="83"/>
      <c r="AJ605" s="83"/>
    </row>
    <row r="606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  <c r="AE606" s="83"/>
      <c r="AF606" s="83"/>
      <c r="AG606" s="83"/>
      <c r="AH606" s="83"/>
      <c r="AI606" s="83"/>
      <c r="AJ606" s="83"/>
    </row>
    <row r="607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  <c r="AE607" s="83"/>
      <c r="AF607" s="83"/>
      <c r="AG607" s="83"/>
      <c r="AH607" s="83"/>
      <c r="AI607" s="83"/>
      <c r="AJ607" s="83"/>
    </row>
    <row r="608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  <c r="AE608" s="83"/>
      <c r="AF608" s="83"/>
      <c r="AG608" s="83"/>
      <c r="AH608" s="83"/>
      <c r="AI608" s="83"/>
      <c r="AJ608" s="83"/>
    </row>
    <row r="609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  <c r="AE609" s="83"/>
      <c r="AF609" s="83"/>
      <c r="AG609" s="83"/>
      <c r="AH609" s="83"/>
      <c r="AI609" s="83"/>
      <c r="AJ609" s="83"/>
    </row>
    <row r="610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  <c r="AE610" s="83"/>
      <c r="AF610" s="83"/>
      <c r="AG610" s="83"/>
      <c r="AH610" s="83"/>
      <c r="AI610" s="83"/>
      <c r="AJ610" s="83"/>
    </row>
    <row r="61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  <c r="AE611" s="83"/>
      <c r="AF611" s="83"/>
      <c r="AG611" s="83"/>
      <c r="AH611" s="83"/>
      <c r="AI611" s="83"/>
      <c r="AJ611" s="83"/>
    </row>
    <row r="612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  <c r="AE612" s="83"/>
      <c r="AF612" s="83"/>
      <c r="AG612" s="83"/>
      <c r="AH612" s="83"/>
      <c r="AI612" s="83"/>
      <c r="AJ612" s="83"/>
    </row>
    <row r="613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  <c r="AE613" s="83"/>
      <c r="AF613" s="83"/>
      <c r="AG613" s="83"/>
      <c r="AH613" s="83"/>
      <c r="AI613" s="83"/>
      <c r="AJ613" s="83"/>
    </row>
    <row r="614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  <c r="AE614" s="83"/>
      <c r="AF614" s="83"/>
      <c r="AG614" s="83"/>
      <c r="AH614" s="83"/>
      <c r="AI614" s="83"/>
      <c r="AJ614" s="83"/>
    </row>
    <row r="615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  <c r="AE615" s="83"/>
      <c r="AF615" s="83"/>
      <c r="AG615" s="83"/>
      <c r="AH615" s="83"/>
      <c r="AI615" s="83"/>
      <c r="AJ615" s="83"/>
    </row>
    <row r="616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  <c r="AE616" s="83"/>
      <c r="AF616" s="83"/>
      <c r="AG616" s="83"/>
      <c r="AH616" s="83"/>
      <c r="AI616" s="83"/>
      <c r="AJ616" s="83"/>
    </row>
    <row r="617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  <c r="AE617" s="83"/>
      <c r="AF617" s="83"/>
      <c r="AG617" s="83"/>
      <c r="AH617" s="83"/>
      <c r="AI617" s="83"/>
      <c r="AJ617" s="83"/>
    </row>
    <row r="618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  <c r="AE618" s="83"/>
      <c r="AF618" s="83"/>
      <c r="AG618" s="83"/>
      <c r="AH618" s="83"/>
      <c r="AI618" s="83"/>
      <c r="AJ618" s="83"/>
    </row>
    <row r="619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  <c r="AE619" s="83"/>
      <c r="AF619" s="83"/>
      <c r="AG619" s="83"/>
      <c r="AH619" s="83"/>
      <c r="AI619" s="83"/>
      <c r="AJ619" s="83"/>
    </row>
    <row r="620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  <c r="AE620" s="83"/>
      <c r="AF620" s="83"/>
      <c r="AG620" s="83"/>
      <c r="AH620" s="83"/>
      <c r="AI620" s="83"/>
      <c r="AJ620" s="83"/>
    </row>
    <row r="62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  <c r="AE621" s="83"/>
      <c r="AF621" s="83"/>
      <c r="AG621" s="83"/>
      <c r="AH621" s="83"/>
      <c r="AI621" s="83"/>
      <c r="AJ621" s="83"/>
    </row>
    <row r="622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  <c r="AE622" s="83"/>
      <c r="AF622" s="83"/>
      <c r="AG622" s="83"/>
      <c r="AH622" s="83"/>
      <c r="AI622" s="83"/>
      <c r="AJ622" s="83"/>
    </row>
    <row r="623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  <c r="AE623" s="83"/>
      <c r="AF623" s="83"/>
      <c r="AG623" s="83"/>
      <c r="AH623" s="83"/>
      <c r="AI623" s="83"/>
      <c r="AJ623" s="83"/>
    </row>
    <row r="624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  <c r="AE624" s="83"/>
      <c r="AF624" s="83"/>
      <c r="AG624" s="83"/>
      <c r="AH624" s="83"/>
      <c r="AI624" s="83"/>
      <c r="AJ624" s="83"/>
    </row>
    <row r="625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  <c r="AE625" s="83"/>
      <c r="AF625" s="83"/>
      <c r="AG625" s="83"/>
      <c r="AH625" s="83"/>
      <c r="AI625" s="83"/>
      <c r="AJ625" s="83"/>
    </row>
    <row r="626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  <c r="AE626" s="83"/>
      <c r="AF626" s="83"/>
      <c r="AG626" s="83"/>
      <c r="AH626" s="83"/>
      <c r="AI626" s="83"/>
      <c r="AJ626" s="83"/>
    </row>
    <row r="627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  <c r="AE627" s="83"/>
      <c r="AF627" s="83"/>
      <c r="AG627" s="83"/>
      <c r="AH627" s="83"/>
      <c r="AI627" s="83"/>
      <c r="AJ627" s="83"/>
    </row>
    <row r="628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  <c r="AE628" s="83"/>
      <c r="AF628" s="83"/>
      <c r="AG628" s="83"/>
      <c r="AH628" s="83"/>
      <c r="AI628" s="83"/>
      <c r="AJ628" s="83"/>
    </row>
    <row r="629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  <c r="AE629" s="83"/>
      <c r="AF629" s="83"/>
      <c r="AG629" s="83"/>
      <c r="AH629" s="83"/>
      <c r="AI629" s="83"/>
      <c r="AJ629" s="83"/>
    </row>
    <row r="630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  <c r="AE630" s="83"/>
      <c r="AF630" s="83"/>
      <c r="AG630" s="83"/>
      <c r="AH630" s="83"/>
      <c r="AI630" s="83"/>
      <c r="AJ630" s="83"/>
    </row>
    <row r="63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  <c r="AE631" s="83"/>
      <c r="AF631" s="83"/>
      <c r="AG631" s="83"/>
      <c r="AH631" s="83"/>
      <c r="AI631" s="83"/>
      <c r="AJ631" s="83"/>
    </row>
    <row r="632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  <c r="AE632" s="83"/>
      <c r="AF632" s="83"/>
      <c r="AG632" s="83"/>
      <c r="AH632" s="83"/>
      <c r="AI632" s="83"/>
      <c r="AJ632" s="83"/>
    </row>
    <row r="633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  <c r="AE633" s="83"/>
      <c r="AF633" s="83"/>
      <c r="AG633" s="83"/>
      <c r="AH633" s="83"/>
      <c r="AI633" s="83"/>
      <c r="AJ633" s="83"/>
    </row>
    <row r="634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  <c r="AE634" s="83"/>
      <c r="AF634" s="83"/>
      <c r="AG634" s="83"/>
      <c r="AH634" s="83"/>
      <c r="AI634" s="83"/>
      <c r="AJ634" s="83"/>
    </row>
    <row r="635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  <c r="AE635" s="83"/>
      <c r="AF635" s="83"/>
      <c r="AG635" s="83"/>
      <c r="AH635" s="83"/>
      <c r="AI635" s="83"/>
      <c r="AJ635" s="83"/>
    </row>
    <row r="636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  <c r="AE636" s="83"/>
      <c r="AF636" s="83"/>
      <c r="AG636" s="83"/>
      <c r="AH636" s="83"/>
      <c r="AI636" s="83"/>
      <c r="AJ636" s="83"/>
    </row>
    <row r="637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  <c r="AE637" s="83"/>
      <c r="AF637" s="83"/>
      <c r="AG637" s="83"/>
      <c r="AH637" s="83"/>
      <c r="AI637" s="83"/>
      <c r="AJ637" s="83"/>
    </row>
    <row r="638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  <c r="AE638" s="83"/>
      <c r="AF638" s="83"/>
      <c r="AG638" s="83"/>
      <c r="AH638" s="83"/>
      <c r="AI638" s="83"/>
      <c r="AJ638" s="83"/>
    </row>
    <row r="639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  <c r="AE639" s="83"/>
      <c r="AF639" s="83"/>
      <c r="AG639" s="83"/>
      <c r="AH639" s="83"/>
      <c r="AI639" s="83"/>
      <c r="AJ639" s="83"/>
    </row>
    <row r="640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  <c r="AE640" s="83"/>
      <c r="AF640" s="83"/>
      <c r="AG640" s="83"/>
      <c r="AH640" s="83"/>
      <c r="AI640" s="83"/>
      <c r="AJ640" s="83"/>
    </row>
    <row r="64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  <c r="AE641" s="83"/>
      <c r="AF641" s="83"/>
      <c r="AG641" s="83"/>
      <c r="AH641" s="83"/>
      <c r="AI641" s="83"/>
      <c r="AJ641" s="83"/>
    </row>
    <row r="642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  <c r="AE642" s="83"/>
      <c r="AF642" s="83"/>
      <c r="AG642" s="83"/>
      <c r="AH642" s="83"/>
      <c r="AI642" s="83"/>
      <c r="AJ642" s="83"/>
    </row>
    <row r="643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  <c r="AE643" s="83"/>
      <c r="AF643" s="83"/>
      <c r="AG643" s="83"/>
      <c r="AH643" s="83"/>
      <c r="AI643" s="83"/>
      <c r="AJ643" s="83"/>
    </row>
    <row r="644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  <c r="AE644" s="83"/>
      <c r="AF644" s="83"/>
      <c r="AG644" s="83"/>
      <c r="AH644" s="83"/>
      <c r="AI644" s="83"/>
      <c r="AJ644" s="83"/>
    </row>
    <row r="645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  <c r="AE645" s="83"/>
      <c r="AF645" s="83"/>
      <c r="AG645" s="83"/>
      <c r="AH645" s="83"/>
      <c r="AI645" s="83"/>
      <c r="AJ645" s="83"/>
    </row>
    <row r="646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  <c r="AE646" s="83"/>
      <c r="AF646" s="83"/>
      <c r="AG646" s="83"/>
      <c r="AH646" s="83"/>
      <c r="AI646" s="83"/>
      <c r="AJ646" s="83"/>
    </row>
    <row r="647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  <c r="AE647" s="83"/>
      <c r="AF647" s="83"/>
      <c r="AG647" s="83"/>
      <c r="AH647" s="83"/>
      <c r="AI647" s="83"/>
      <c r="AJ647" s="83"/>
    </row>
    <row r="648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  <c r="AE648" s="83"/>
      <c r="AF648" s="83"/>
      <c r="AG648" s="83"/>
      <c r="AH648" s="83"/>
      <c r="AI648" s="83"/>
      <c r="AJ648" s="83"/>
    </row>
    <row r="649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  <c r="AE649" s="83"/>
      <c r="AF649" s="83"/>
      <c r="AG649" s="83"/>
      <c r="AH649" s="83"/>
      <c r="AI649" s="83"/>
      <c r="AJ649" s="83"/>
    </row>
    <row r="650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  <c r="AE650" s="83"/>
      <c r="AF650" s="83"/>
      <c r="AG650" s="83"/>
      <c r="AH650" s="83"/>
      <c r="AI650" s="83"/>
      <c r="AJ650" s="83"/>
    </row>
    <row r="65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  <c r="AE651" s="83"/>
      <c r="AF651" s="83"/>
      <c r="AG651" s="83"/>
      <c r="AH651" s="83"/>
      <c r="AI651" s="83"/>
      <c r="AJ651" s="83"/>
    </row>
    <row r="652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  <c r="AE652" s="83"/>
      <c r="AF652" s="83"/>
      <c r="AG652" s="83"/>
      <c r="AH652" s="83"/>
      <c r="AI652" s="83"/>
      <c r="AJ652" s="83"/>
    </row>
    <row r="653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  <c r="AE653" s="83"/>
      <c r="AF653" s="83"/>
      <c r="AG653" s="83"/>
      <c r="AH653" s="83"/>
      <c r="AI653" s="83"/>
      <c r="AJ653" s="83"/>
    </row>
    <row r="654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  <c r="AE654" s="83"/>
      <c r="AF654" s="83"/>
      <c r="AG654" s="83"/>
      <c r="AH654" s="83"/>
      <c r="AI654" s="83"/>
      <c r="AJ654" s="83"/>
    </row>
    <row r="655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  <c r="AE655" s="83"/>
      <c r="AF655" s="83"/>
      <c r="AG655" s="83"/>
      <c r="AH655" s="83"/>
      <c r="AI655" s="83"/>
      <c r="AJ655" s="83"/>
    </row>
    <row r="656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  <c r="AE656" s="83"/>
      <c r="AF656" s="83"/>
      <c r="AG656" s="83"/>
      <c r="AH656" s="83"/>
      <c r="AI656" s="83"/>
      <c r="AJ656" s="83"/>
    </row>
    <row r="657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  <c r="AE657" s="83"/>
      <c r="AF657" s="83"/>
      <c r="AG657" s="83"/>
      <c r="AH657" s="83"/>
      <c r="AI657" s="83"/>
      <c r="AJ657" s="83"/>
    </row>
    <row r="658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  <c r="AE658" s="83"/>
      <c r="AF658" s="83"/>
      <c r="AG658" s="83"/>
      <c r="AH658" s="83"/>
      <c r="AI658" s="83"/>
      <c r="AJ658" s="83"/>
    </row>
    <row r="659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  <c r="AE659" s="83"/>
      <c r="AF659" s="83"/>
      <c r="AG659" s="83"/>
      <c r="AH659" s="83"/>
      <c r="AI659" s="83"/>
      <c r="AJ659" s="83"/>
    </row>
    <row r="660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  <c r="AE660" s="83"/>
      <c r="AF660" s="83"/>
      <c r="AG660" s="83"/>
      <c r="AH660" s="83"/>
      <c r="AI660" s="83"/>
      <c r="AJ660" s="83"/>
    </row>
    <row r="66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  <c r="AE661" s="83"/>
      <c r="AF661" s="83"/>
      <c r="AG661" s="83"/>
      <c r="AH661" s="83"/>
      <c r="AI661" s="83"/>
      <c r="AJ661" s="83"/>
    </row>
    <row r="662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  <c r="AE662" s="83"/>
      <c r="AF662" s="83"/>
      <c r="AG662" s="83"/>
      <c r="AH662" s="83"/>
      <c r="AI662" s="83"/>
      <c r="AJ662" s="83"/>
    </row>
    <row r="663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  <c r="AE663" s="83"/>
      <c r="AF663" s="83"/>
      <c r="AG663" s="83"/>
      <c r="AH663" s="83"/>
      <c r="AI663" s="83"/>
      <c r="AJ663" s="83"/>
    </row>
    <row r="664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  <c r="AE664" s="83"/>
      <c r="AF664" s="83"/>
      <c r="AG664" s="83"/>
      <c r="AH664" s="83"/>
      <c r="AI664" s="83"/>
      <c r="AJ664" s="83"/>
    </row>
    <row r="665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  <c r="AE665" s="83"/>
      <c r="AF665" s="83"/>
      <c r="AG665" s="83"/>
      <c r="AH665" s="83"/>
      <c r="AI665" s="83"/>
      <c r="AJ665" s="83"/>
    </row>
    <row r="666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  <c r="AE666" s="83"/>
      <c r="AF666" s="83"/>
      <c r="AG666" s="83"/>
      <c r="AH666" s="83"/>
      <c r="AI666" s="83"/>
      <c r="AJ666" s="83"/>
    </row>
    <row r="667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  <c r="AE667" s="83"/>
      <c r="AF667" s="83"/>
      <c r="AG667" s="83"/>
      <c r="AH667" s="83"/>
      <c r="AI667" s="83"/>
      <c r="AJ667" s="83"/>
    </row>
    <row r="668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  <c r="AE668" s="83"/>
      <c r="AF668" s="83"/>
      <c r="AG668" s="83"/>
      <c r="AH668" s="83"/>
      <c r="AI668" s="83"/>
      <c r="AJ668" s="83"/>
    </row>
    <row r="669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  <c r="AE669" s="83"/>
      <c r="AF669" s="83"/>
      <c r="AG669" s="83"/>
      <c r="AH669" s="83"/>
      <c r="AI669" s="83"/>
      <c r="AJ669" s="83"/>
    </row>
    <row r="670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  <c r="AE670" s="83"/>
      <c r="AF670" s="83"/>
      <c r="AG670" s="83"/>
      <c r="AH670" s="83"/>
      <c r="AI670" s="83"/>
      <c r="AJ670" s="83"/>
    </row>
    <row r="67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  <c r="AE671" s="83"/>
      <c r="AF671" s="83"/>
      <c r="AG671" s="83"/>
      <c r="AH671" s="83"/>
      <c r="AI671" s="83"/>
      <c r="AJ671" s="83"/>
    </row>
    <row r="672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  <c r="AE672" s="83"/>
      <c r="AF672" s="83"/>
      <c r="AG672" s="83"/>
      <c r="AH672" s="83"/>
      <c r="AI672" s="83"/>
      <c r="AJ672" s="83"/>
    </row>
    <row r="673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  <c r="AE673" s="83"/>
      <c r="AF673" s="83"/>
      <c r="AG673" s="83"/>
      <c r="AH673" s="83"/>
      <c r="AI673" s="83"/>
      <c r="AJ673" s="83"/>
    </row>
    <row r="674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  <c r="AE674" s="83"/>
      <c r="AF674" s="83"/>
      <c r="AG674" s="83"/>
      <c r="AH674" s="83"/>
      <c r="AI674" s="83"/>
      <c r="AJ674" s="83"/>
    </row>
    <row r="675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  <c r="AE675" s="83"/>
      <c r="AF675" s="83"/>
      <c r="AG675" s="83"/>
      <c r="AH675" s="83"/>
      <c r="AI675" s="83"/>
      <c r="AJ675" s="83"/>
    </row>
    <row r="676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  <c r="AE676" s="83"/>
      <c r="AF676" s="83"/>
      <c r="AG676" s="83"/>
      <c r="AH676" s="83"/>
      <c r="AI676" s="83"/>
      <c r="AJ676" s="83"/>
    </row>
    <row r="677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  <c r="AE677" s="83"/>
      <c r="AF677" s="83"/>
      <c r="AG677" s="83"/>
      <c r="AH677" s="83"/>
      <c r="AI677" s="83"/>
      <c r="AJ677" s="83"/>
    </row>
    <row r="678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  <c r="AE678" s="83"/>
      <c r="AF678" s="83"/>
      <c r="AG678" s="83"/>
      <c r="AH678" s="83"/>
      <c r="AI678" s="83"/>
      <c r="AJ678" s="83"/>
    </row>
    <row r="679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  <c r="AE679" s="83"/>
      <c r="AF679" s="83"/>
      <c r="AG679" s="83"/>
      <c r="AH679" s="83"/>
      <c r="AI679" s="83"/>
      <c r="AJ679" s="83"/>
    </row>
    <row r="680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  <c r="AE680" s="83"/>
      <c r="AF680" s="83"/>
      <c r="AG680" s="83"/>
      <c r="AH680" s="83"/>
      <c r="AI680" s="83"/>
      <c r="AJ680" s="83"/>
    </row>
    <row r="68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  <c r="AE681" s="83"/>
      <c r="AF681" s="83"/>
      <c r="AG681" s="83"/>
      <c r="AH681" s="83"/>
      <c r="AI681" s="83"/>
      <c r="AJ681" s="83"/>
    </row>
    <row r="682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  <c r="AE682" s="83"/>
      <c r="AF682" s="83"/>
      <c r="AG682" s="83"/>
      <c r="AH682" s="83"/>
      <c r="AI682" s="83"/>
      <c r="AJ682" s="83"/>
    </row>
    <row r="683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  <c r="AE683" s="83"/>
      <c r="AF683" s="83"/>
      <c r="AG683" s="83"/>
      <c r="AH683" s="83"/>
      <c r="AI683" s="83"/>
      <c r="AJ683" s="83"/>
    </row>
    <row r="684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  <c r="AE684" s="83"/>
      <c r="AF684" s="83"/>
      <c r="AG684" s="83"/>
      <c r="AH684" s="83"/>
      <c r="AI684" s="83"/>
      <c r="AJ684" s="83"/>
    </row>
    <row r="685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  <c r="AE685" s="83"/>
      <c r="AF685" s="83"/>
      <c r="AG685" s="83"/>
      <c r="AH685" s="83"/>
      <c r="AI685" s="83"/>
      <c r="AJ685" s="83"/>
    </row>
    <row r="686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  <c r="AE686" s="83"/>
      <c r="AF686" s="83"/>
      <c r="AG686" s="83"/>
      <c r="AH686" s="83"/>
      <c r="AI686" s="83"/>
      <c r="AJ686" s="83"/>
    </row>
    <row r="687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  <c r="AE687" s="83"/>
      <c r="AF687" s="83"/>
      <c r="AG687" s="83"/>
      <c r="AH687" s="83"/>
      <c r="AI687" s="83"/>
      <c r="AJ687" s="83"/>
    </row>
    <row r="688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  <c r="AE688" s="83"/>
      <c r="AF688" s="83"/>
      <c r="AG688" s="83"/>
      <c r="AH688" s="83"/>
      <c r="AI688" s="83"/>
      <c r="AJ688" s="83"/>
    </row>
    <row r="689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  <c r="AE689" s="83"/>
      <c r="AF689" s="83"/>
      <c r="AG689" s="83"/>
      <c r="AH689" s="83"/>
      <c r="AI689" s="83"/>
      <c r="AJ689" s="83"/>
    </row>
    <row r="690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  <c r="AE690" s="83"/>
      <c r="AF690" s="83"/>
      <c r="AG690" s="83"/>
      <c r="AH690" s="83"/>
      <c r="AI690" s="83"/>
      <c r="AJ690" s="83"/>
    </row>
    <row r="69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  <c r="AE691" s="83"/>
      <c r="AF691" s="83"/>
      <c r="AG691" s="83"/>
      <c r="AH691" s="83"/>
      <c r="AI691" s="83"/>
      <c r="AJ691" s="83"/>
    </row>
    <row r="692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  <c r="AE692" s="83"/>
      <c r="AF692" s="83"/>
      <c r="AG692" s="83"/>
      <c r="AH692" s="83"/>
      <c r="AI692" s="83"/>
      <c r="AJ692" s="83"/>
    </row>
    <row r="693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  <c r="AE693" s="83"/>
      <c r="AF693" s="83"/>
      <c r="AG693" s="83"/>
      <c r="AH693" s="83"/>
      <c r="AI693" s="83"/>
      <c r="AJ693" s="83"/>
    </row>
    <row r="694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  <c r="AE694" s="83"/>
      <c r="AF694" s="83"/>
      <c r="AG694" s="83"/>
      <c r="AH694" s="83"/>
      <c r="AI694" s="83"/>
      <c r="AJ694" s="83"/>
    </row>
    <row r="695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  <c r="AE695" s="83"/>
      <c r="AF695" s="83"/>
      <c r="AG695" s="83"/>
      <c r="AH695" s="83"/>
      <c r="AI695" s="83"/>
      <c r="AJ695" s="83"/>
    </row>
    <row r="696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  <c r="AE696" s="83"/>
      <c r="AF696" s="83"/>
      <c r="AG696" s="83"/>
      <c r="AH696" s="83"/>
      <c r="AI696" s="83"/>
      <c r="AJ696" s="83"/>
    </row>
    <row r="697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  <c r="AE697" s="83"/>
      <c r="AF697" s="83"/>
      <c r="AG697" s="83"/>
      <c r="AH697" s="83"/>
      <c r="AI697" s="83"/>
      <c r="AJ697" s="83"/>
    </row>
    <row r="698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  <c r="AE698" s="83"/>
      <c r="AF698" s="83"/>
      <c r="AG698" s="83"/>
      <c r="AH698" s="83"/>
      <c r="AI698" s="83"/>
      <c r="AJ698" s="83"/>
    </row>
    <row r="699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  <c r="AE699" s="83"/>
      <c r="AF699" s="83"/>
      <c r="AG699" s="83"/>
      <c r="AH699" s="83"/>
      <c r="AI699" s="83"/>
      <c r="AJ699" s="83"/>
    </row>
    <row r="700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  <c r="AE700" s="83"/>
      <c r="AF700" s="83"/>
      <c r="AG700" s="83"/>
      <c r="AH700" s="83"/>
      <c r="AI700" s="83"/>
      <c r="AJ700" s="83"/>
    </row>
    <row r="70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  <c r="AE701" s="83"/>
      <c r="AF701" s="83"/>
      <c r="AG701" s="83"/>
      <c r="AH701" s="83"/>
      <c r="AI701" s="83"/>
      <c r="AJ701" s="83"/>
    </row>
    <row r="702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  <c r="AE702" s="83"/>
      <c r="AF702" s="83"/>
      <c r="AG702" s="83"/>
      <c r="AH702" s="83"/>
      <c r="AI702" s="83"/>
      <c r="AJ702" s="83"/>
    </row>
    <row r="703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  <c r="AE703" s="83"/>
      <c r="AF703" s="83"/>
      <c r="AG703" s="83"/>
      <c r="AH703" s="83"/>
      <c r="AI703" s="83"/>
      <c r="AJ703" s="83"/>
    </row>
    <row r="704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  <c r="AE704" s="83"/>
      <c r="AF704" s="83"/>
      <c r="AG704" s="83"/>
      <c r="AH704" s="83"/>
      <c r="AI704" s="83"/>
      <c r="AJ704" s="83"/>
    </row>
    <row r="705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  <c r="AE705" s="83"/>
      <c r="AF705" s="83"/>
      <c r="AG705" s="83"/>
      <c r="AH705" s="83"/>
      <c r="AI705" s="83"/>
      <c r="AJ705" s="83"/>
    </row>
    <row r="706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  <c r="AE706" s="83"/>
      <c r="AF706" s="83"/>
      <c r="AG706" s="83"/>
      <c r="AH706" s="83"/>
      <c r="AI706" s="83"/>
      <c r="AJ706" s="83"/>
    </row>
    <row r="707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  <c r="AE707" s="83"/>
      <c r="AF707" s="83"/>
      <c r="AG707" s="83"/>
      <c r="AH707" s="83"/>
      <c r="AI707" s="83"/>
      <c r="AJ707" s="83"/>
    </row>
    <row r="708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  <c r="AE708" s="83"/>
      <c r="AF708" s="83"/>
      <c r="AG708" s="83"/>
      <c r="AH708" s="83"/>
      <c r="AI708" s="83"/>
      <c r="AJ708" s="83"/>
    </row>
    <row r="709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  <c r="AE709" s="83"/>
      <c r="AF709" s="83"/>
      <c r="AG709" s="83"/>
      <c r="AH709" s="83"/>
      <c r="AI709" s="83"/>
      <c r="AJ709" s="83"/>
    </row>
    <row r="710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  <c r="AE710" s="83"/>
      <c r="AF710" s="83"/>
      <c r="AG710" s="83"/>
      <c r="AH710" s="83"/>
      <c r="AI710" s="83"/>
      <c r="AJ710" s="83"/>
    </row>
    <row r="71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  <c r="AE711" s="83"/>
      <c r="AF711" s="83"/>
      <c r="AG711" s="83"/>
      <c r="AH711" s="83"/>
      <c r="AI711" s="83"/>
      <c r="AJ711" s="83"/>
    </row>
    <row r="712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  <c r="AE712" s="83"/>
      <c r="AF712" s="83"/>
      <c r="AG712" s="83"/>
      <c r="AH712" s="83"/>
      <c r="AI712" s="83"/>
      <c r="AJ712" s="83"/>
    </row>
    <row r="713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  <c r="AE713" s="83"/>
      <c r="AF713" s="83"/>
      <c r="AG713" s="83"/>
      <c r="AH713" s="83"/>
      <c r="AI713" s="83"/>
      <c r="AJ713" s="83"/>
    </row>
    <row r="714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  <c r="AE714" s="83"/>
      <c r="AF714" s="83"/>
      <c r="AG714" s="83"/>
      <c r="AH714" s="83"/>
      <c r="AI714" s="83"/>
      <c r="AJ714" s="83"/>
    </row>
    <row r="715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  <c r="AE715" s="83"/>
      <c r="AF715" s="83"/>
      <c r="AG715" s="83"/>
      <c r="AH715" s="83"/>
      <c r="AI715" s="83"/>
      <c r="AJ715" s="83"/>
    </row>
    <row r="716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  <c r="AE716" s="83"/>
      <c r="AF716" s="83"/>
      <c r="AG716" s="83"/>
      <c r="AH716" s="83"/>
      <c r="AI716" s="83"/>
      <c r="AJ716" s="83"/>
    </row>
    <row r="717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  <c r="AE717" s="83"/>
      <c r="AF717" s="83"/>
      <c r="AG717" s="83"/>
      <c r="AH717" s="83"/>
      <c r="AI717" s="83"/>
      <c r="AJ717" s="83"/>
    </row>
    <row r="718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  <c r="AE718" s="83"/>
      <c r="AF718" s="83"/>
      <c r="AG718" s="83"/>
      <c r="AH718" s="83"/>
      <c r="AI718" s="83"/>
      <c r="AJ718" s="83"/>
    </row>
    <row r="719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  <c r="AE719" s="83"/>
      <c r="AF719" s="83"/>
      <c r="AG719" s="83"/>
      <c r="AH719" s="83"/>
      <c r="AI719" s="83"/>
      <c r="AJ719" s="83"/>
    </row>
    <row r="720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  <c r="AE720" s="83"/>
      <c r="AF720" s="83"/>
      <c r="AG720" s="83"/>
      <c r="AH720" s="83"/>
      <c r="AI720" s="83"/>
      <c r="AJ720" s="83"/>
    </row>
    <row r="72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  <c r="AE721" s="83"/>
      <c r="AF721" s="83"/>
      <c r="AG721" s="83"/>
      <c r="AH721" s="83"/>
      <c r="AI721" s="83"/>
      <c r="AJ721" s="83"/>
    </row>
    <row r="722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  <c r="AE722" s="83"/>
      <c r="AF722" s="83"/>
      <c r="AG722" s="83"/>
      <c r="AH722" s="83"/>
      <c r="AI722" s="83"/>
      <c r="AJ722" s="83"/>
    </row>
    <row r="723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  <c r="AE723" s="83"/>
      <c r="AF723" s="83"/>
      <c r="AG723" s="83"/>
      <c r="AH723" s="83"/>
      <c r="AI723" s="83"/>
      <c r="AJ723" s="83"/>
    </row>
    <row r="724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  <c r="AE724" s="83"/>
      <c r="AF724" s="83"/>
      <c r="AG724" s="83"/>
      <c r="AH724" s="83"/>
      <c r="AI724" s="83"/>
      <c r="AJ724" s="83"/>
    </row>
    <row r="725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  <c r="AE725" s="83"/>
      <c r="AF725" s="83"/>
      <c r="AG725" s="83"/>
      <c r="AH725" s="83"/>
      <c r="AI725" s="83"/>
      <c r="AJ725" s="83"/>
    </row>
    <row r="726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  <c r="AE726" s="83"/>
      <c r="AF726" s="83"/>
      <c r="AG726" s="83"/>
      <c r="AH726" s="83"/>
      <c r="AI726" s="83"/>
      <c r="AJ726" s="83"/>
    </row>
    <row r="727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  <c r="AE727" s="83"/>
      <c r="AF727" s="83"/>
      <c r="AG727" s="83"/>
      <c r="AH727" s="83"/>
      <c r="AI727" s="83"/>
      <c r="AJ727" s="83"/>
    </row>
    <row r="728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  <c r="AE728" s="83"/>
      <c r="AF728" s="83"/>
      <c r="AG728" s="83"/>
      <c r="AH728" s="83"/>
      <c r="AI728" s="83"/>
      <c r="AJ728" s="83"/>
    </row>
    <row r="729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  <c r="AE729" s="83"/>
      <c r="AF729" s="83"/>
      <c r="AG729" s="83"/>
      <c r="AH729" s="83"/>
      <c r="AI729" s="83"/>
      <c r="AJ729" s="83"/>
    </row>
    <row r="730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  <c r="AE730" s="83"/>
      <c r="AF730" s="83"/>
      <c r="AG730" s="83"/>
      <c r="AH730" s="83"/>
      <c r="AI730" s="83"/>
      <c r="AJ730" s="83"/>
    </row>
    <row r="73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  <c r="AE731" s="83"/>
      <c r="AF731" s="83"/>
      <c r="AG731" s="83"/>
      <c r="AH731" s="83"/>
      <c r="AI731" s="83"/>
      <c r="AJ731" s="83"/>
    </row>
    <row r="732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  <c r="AE732" s="83"/>
      <c r="AF732" s="83"/>
      <c r="AG732" s="83"/>
      <c r="AH732" s="83"/>
      <c r="AI732" s="83"/>
      <c r="AJ732" s="83"/>
    </row>
    <row r="733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  <c r="AE733" s="83"/>
      <c r="AF733" s="83"/>
      <c r="AG733" s="83"/>
      <c r="AH733" s="83"/>
      <c r="AI733" s="83"/>
      <c r="AJ733" s="83"/>
    </row>
    <row r="734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  <c r="AE734" s="83"/>
      <c r="AF734" s="83"/>
      <c r="AG734" s="83"/>
      <c r="AH734" s="83"/>
      <c r="AI734" s="83"/>
      <c r="AJ734" s="83"/>
    </row>
    <row r="735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  <c r="AE735" s="83"/>
      <c r="AF735" s="83"/>
      <c r="AG735" s="83"/>
      <c r="AH735" s="83"/>
      <c r="AI735" s="83"/>
      <c r="AJ735" s="83"/>
    </row>
    <row r="736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  <c r="AE736" s="83"/>
      <c r="AF736" s="83"/>
      <c r="AG736" s="83"/>
      <c r="AH736" s="83"/>
      <c r="AI736" s="83"/>
      <c r="AJ736" s="83"/>
    </row>
    <row r="737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  <c r="AE737" s="83"/>
      <c r="AF737" s="83"/>
      <c r="AG737" s="83"/>
      <c r="AH737" s="83"/>
      <c r="AI737" s="83"/>
      <c r="AJ737" s="83"/>
    </row>
    <row r="738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  <c r="AE738" s="83"/>
      <c r="AF738" s="83"/>
      <c r="AG738" s="83"/>
      <c r="AH738" s="83"/>
      <c r="AI738" s="83"/>
      <c r="AJ738" s="83"/>
    </row>
    <row r="739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  <c r="AE739" s="83"/>
      <c r="AF739" s="83"/>
      <c r="AG739" s="83"/>
      <c r="AH739" s="83"/>
      <c r="AI739" s="83"/>
      <c r="AJ739" s="83"/>
    </row>
    <row r="740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  <c r="AE740" s="83"/>
      <c r="AF740" s="83"/>
      <c r="AG740" s="83"/>
      <c r="AH740" s="83"/>
      <c r="AI740" s="83"/>
      <c r="AJ740" s="83"/>
    </row>
    <row r="74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  <c r="AE741" s="83"/>
      <c r="AF741" s="83"/>
      <c r="AG741" s="83"/>
      <c r="AH741" s="83"/>
      <c r="AI741" s="83"/>
      <c r="AJ741" s="83"/>
    </row>
    <row r="742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  <c r="AE742" s="83"/>
      <c r="AF742" s="83"/>
      <c r="AG742" s="83"/>
      <c r="AH742" s="83"/>
      <c r="AI742" s="83"/>
      <c r="AJ742" s="83"/>
    </row>
    <row r="743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  <c r="AE743" s="83"/>
      <c r="AF743" s="83"/>
      <c r="AG743" s="83"/>
      <c r="AH743" s="83"/>
      <c r="AI743" s="83"/>
      <c r="AJ743" s="83"/>
    </row>
    <row r="744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  <c r="AE744" s="83"/>
      <c r="AF744" s="83"/>
      <c r="AG744" s="83"/>
      <c r="AH744" s="83"/>
      <c r="AI744" s="83"/>
      <c r="AJ744" s="83"/>
    </row>
    <row r="745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  <c r="AE745" s="83"/>
      <c r="AF745" s="83"/>
      <c r="AG745" s="83"/>
      <c r="AH745" s="83"/>
      <c r="AI745" s="83"/>
      <c r="AJ745" s="83"/>
    </row>
    <row r="746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  <c r="AE746" s="83"/>
      <c r="AF746" s="83"/>
      <c r="AG746" s="83"/>
      <c r="AH746" s="83"/>
      <c r="AI746" s="83"/>
      <c r="AJ746" s="83"/>
    </row>
    <row r="747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  <c r="AE747" s="83"/>
      <c r="AF747" s="83"/>
      <c r="AG747" s="83"/>
      <c r="AH747" s="83"/>
      <c r="AI747" s="83"/>
      <c r="AJ747" s="83"/>
    </row>
    <row r="748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  <c r="AE748" s="83"/>
      <c r="AF748" s="83"/>
      <c r="AG748" s="83"/>
      <c r="AH748" s="83"/>
      <c r="AI748" s="83"/>
      <c r="AJ748" s="83"/>
    </row>
    <row r="749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  <c r="AE749" s="83"/>
      <c r="AF749" s="83"/>
      <c r="AG749" s="83"/>
      <c r="AH749" s="83"/>
      <c r="AI749" s="83"/>
      <c r="AJ749" s="83"/>
    </row>
    <row r="750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  <c r="AE750" s="83"/>
      <c r="AF750" s="83"/>
      <c r="AG750" s="83"/>
      <c r="AH750" s="83"/>
      <c r="AI750" s="83"/>
      <c r="AJ750" s="83"/>
    </row>
    <row r="75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  <c r="AE751" s="83"/>
      <c r="AF751" s="83"/>
      <c r="AG751" s="83"/>
      <c r="AH751" s="83"/>
      <c r="AI751" s="83"/>
      <c r="AJ751" s="83"/>
    </row>
    <row r="752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  <c r="AE752" s="83"/>
      <c r="AF752" s="83"/>
      <c r="AG752" s="83"/>
      <c r="AH752" s="83"/>
      <c r="AI752" s="83"/>
      <c r="AJ752" s="83"/>
    </row>
    <row r="753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  <c r="AE753" s="83"/>
      <c r="AF753" s="83"/>
      <c r="AG753" s="83"/>
      <c r="AH753" s="83"/>
      <c r="AI753" s="83"/>
      <c r="AJ753" s="83"/>
    </row>
    <row r="754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  <c r="AE754" s="83"/>
      <c r="AF754" s="83"/>
      <c r="AG754" s="83"/>
      <c r="AH754" s="83"/>
      <c r="AI754" s="83"/>
      <c r="AJ754" s="83"/>
    </row>
    <row r="755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  <c r="AE755" s="83"/>
      <c r="AF755" s="83"/>
      <c r="AG755" s="83"/>
      <c r="AH755" s="83"/>
      <c r="AI755" s="83"/>
      <c r="AJ755" s="83"/>
    </row>
    <row r="756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  <c r="AE756" s="83"/>
      <c r="AF756" s="83"/>
      <c r="AG756" s="83"/>
      <c r="AH756" s="83"/>
      <c r="AI756" s="83"/>
      <c r="AJ756" s="83"/>
    </row>
    <row r="757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  <c r="AE757" s="83"/>
      <c r="AF757" s="83"/>
      <c r="AG757" s="83"/>
      <c r="AH757" s="83"/>
      <c r="AI757" s="83"/>
      <c r="AJ757" s="83"/>
    </row>
    <row r="758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  <c r="AE758" s="83"/>
      <c r="AF758" s="83"/>
      <c r="AG758" s="83"/>
      <c r="AH758" s="83"/>
      <c r="AI758" s="83"/>
      <c r="AJ758" s="83"/>
    </row>
    <row r="759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  <c r="AE759" s="83"/>
      <c r="AF759" s="83"/>
      <c r="AG759" s="83"/>
      <c r="AH759" s="83"/>
      <c r="AI759" s="83"/>
      <c r="AJ759" s="83"/>
    </row>
    <row r="760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  <c r="AE760" s="83"/>
      <c r="AF760" s="83"/>
      <c r="AG760" s="83"/>
      <c r="AH760" s="83"/>
      <c r="AI760" s="83"/>
      <c r="AJ760" s="83"/>
    </row>
    <row r="76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  <c r="AE761" s="83"/>
      <c r="AF761" s="83"/>
      <c r="AG761" s="83"/>
      <c r="AH761" s="83"/>
      <c r="AI761" s="83"/>
      <c r="AJ761" s="83"/>
    </row>
    <row r="762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  <c r="AE762" s="83"/>
      <c r="AF762" s="83"/>
      <c r="AG762" s="83"/>
      <c r="AH762" s="83"/>
      <c r="AI762" s="83"/>
      <c r="AJ762" s="83"/>
    </row>
    <row r="763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  <c r="AE763" s="83"/>
      <c r="AF763" s="83"/>
      <c r="AG763" s="83"/>
      <c r="AH763" s="83"/>
      <c r="AI763" s="83"/>
      <c r="AJ763" s="83"/>
    </row>
    <row r="764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  <c r="AE764" s="83"/>
      <c r="AF764" s="83"/>
      <c r="AG764" s="83"/>
      <c r="AH764" s="83"/>
      <c r="AI764" s="83"/>
      <c r="AJ764" s="83"/>
    </row>
    <row r="765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  <c r="AE765" s="83"/>
      <c r="AF765" s="83"/>
      <c r="AG765" s="83"/>
      <c r="AH765" s="83"/>
      <c r="AI765" s="83"/>
      <c r="AJ765" s="83"/>
    </row>
    <row r="766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  <c r="AE766" s="83"/>
      <c r="AF766" s="83"/>
      <c r="AG766" s="83"/>
      <c r="AH766" s="83"/>
      <c r="AI766" s="83"/>
      <c r="AJ766" s="83"/>
    </row>
    <row r="767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  <c r="AE767" s="83"/>
      <c r="AF767" s="83"/>
      <c r="AG767" s="83"/>
      <c r="AH767" s="83"/>
      <c r="AI767" s="83"/>
      <c r="AJ767" s="83"/>
    </row>
    <row r="768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  <c r="AE768" s="83"/>
      <c r="AF768" s="83"/>
      <c r="AG768" s="83"/>
      <c r="AH768" s="83"/>
      <c r="AI768" s="83"/>
      <c r="AJ768" s="83"/>
    </row>
    <row r="769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  <c r="AE769" s="83"/>
      <c r="AF769" s="83"/>
      <c r="AG769" s="83"/>
      <c r="AH769" s="83"/>
      <c r="AI769" s="83"/>
      <c r="AJ769" s="83"/>
    </row>
    <row r="770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  <c r="AE770" s="83"/>
      <c r="AF770" s="83"/>
      <c r="AG770" s="83"/>
      <c r="AH770" s="83"/>
      <c r="AI770" s="83"/>
      <c r="AJ770" s="83"/>
    </row>
    <row r="77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  <c r="AE771" s="83"/>
      <c r="AF771" s="83"/>
      <c r="AG771" s="83"/>
      <c r="AH771" s="83"/>
      <c r="AI771" s="83"/>
      <c r="AJ771" s="83"/>
    </row>
    <row r="772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  <c r="AE772" s="83"/>
      <c r="AF772" s="83"/>
      <c r="AG772" s="83"/>
      <c r="AH772" s="83"/>
      <c r="AI772" s="83"/>
      <c r="AJ772" s="83"/>
    </row>
    <row r="773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  <c r="AE773" s="83"/>
      <c r="AF773" s="83"/>
      <c r="AG773" s="83"/>
      <c r="AH773" s="83"/>
      <c r="AI773" s="83"/>
      <c r="AJ773" s="83"/>
    </row>
    <row r="774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  <c r="AE774" s="83"/>
      <c r="AF774" s="83"/>
      <c r="AG774" s="83"/>
      <c r="AH774" s="83"/>
      <c r="AI774" s="83"/>
      <c r="AJ774" s="83"/>
    </row>
    <row r="775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  <c r="AE775" s="83"/>
      <c r="AF775" s="83"/>
      <c r="AG775" s="83"/>
      <c r="AH775" s="83"/>
      <c r="AI775" s="83"/>
      <c r="AJ775" s="83"/>
    </row>
    <row r="776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  <c r="AE776" s="83"/>
      <c r="AF776" s="83"/>
      <c r="AG776" s="83"/>
      <c r="AH776" s="83"/>
      <c r="AI776" s="83"/>
      <c r="AJ776" s="83"/>
    </row>
    <row r="777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  <c r="AE777" s="83"/>
      <c r="AF777" s="83"/>
      <c r="AG777" s="83"/>
      <c r="AH777" s="83"/>
      <c r="AI777" s="83"/>
      <c r="AJ777" s="83"/>
    </row>
    <row r="778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  <c r="AE778" s="83"/>
      <c r="AF778" s="83"/>
      <c r="AG778" s="83"/>
      <c r="AH778" s="83"/>
      <c r="AI778" s="83"/>
      <c r="AJ778" s="83"/>
    </row>
    <row r="779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  <c r="AE779" s="83"/>
      <c r="AF779" s="83"/>
      <c r="AG779" s="83"/>
      <c r="AH779" s="83"/>
      <c r="AI779" s="83"/>
      <c r="AJ779" s="83"/>
    </row>
    <row r="780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  <c r="AE780" s="83"/>
      <c r="AF780" s="83"/>
      <c r="AG780" s="83"/>
      <c r="AH780" s="83"/>
      <c r="AI780" s="83"/>
      <c r="AJ780" s="83"/>
    </row>
    <row r="78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  <c r="AE781" s="83"/>
      <c r="AF781" s="83"/>
      <c r="AG781" s="83"/>
      <c r="AH781" s="83"/>
      <c r="AI781" s="83"/>
      <c r="AJ781" s="83"/>
    </row>
    <row r="782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  <c r="AE782" s="83"/>
      <c r="AF782" s="83"/>
      <c r="AG782" s="83"/>
      <c r="AH782" s="83"/>
      <c r="AI782" s="83"/>
      <c r="AJ782" s="83"/>
    </row>
    <row r="783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  <c r="AE783" s="83"/>
      <c r="AF783" s="83"/>
      <c r="AG783" s="83"/>
      <c r="AH783" s="83"/>
      <c r="AI783" s="83"/>
      <c r="AJ783" s="83"/>
    </row>
    <row r="784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  <c r="AE784" s="83"/>
      <c r="AF784" s="83"/>
      <c r="AG784" s="83"/>
      <c r="AH784" s="83"/>
      <c r="AI784" s="83"/>
      <c r="AJ784" s="83"/>
    </row>
    <row r="785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  <c r="AE785" s="83"/>
      <c r="AF785" s="83"/>
      <c r="AG785" s="83"/>
      <c r="AH785" s="83"/>
      <c r="AI785" s="83"/>
      <c r="AJ785" s="83"/>
    </row>
    <row r="786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  <c r="AE786" s="83"/>
      <c r="AF786" s="83"/>
      <c r="AG786" s="83"/>
      <c r="AH786" s="83"/>
      <c r="AI786" s="83"/>
      <c r="AJ786" s="83"/>
    </row>
    <row r="787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  <c r="AE787" s="83"/>
      <c r="AF787" s="83"/>
      <c r="AG787" s="83"/>
      <c r="AH787" s="83"/>
      <c r="AI787" s="83"/>
      <c r="AJ787" s="83"/>
    </row>
    <row r="788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  <c r="AF788" s="83"/>
      <c r="AG788" s="83"/>
      <c r="AH788" s="83"/>
      <c r="AI788" s="83"/>
      <c r="AJ788" s="83"/>
    </row>
    <row r="789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  <c r="AE789" s="83"/>
      <c r="AF789" s="83"/>
      <c r="AG789" s="83"/>
      <c r="AH789" s="83"/>
      <c r="AI789" s="83"/>
      <c r="AJ789" s="83"/>
    </row>
    <row r="790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  <c r="AE790" s="83"/>
      <c r="AF790" s="83"/>
      <c r="AG790" s="83"/>
      <c r="AH790" s="83"/>
      <c r="AI790" s="83"/>
      <c r="AJ790" s="83"/>
    </row>
    <row r="79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  <c r="AE791" s="83"/>
      <c r="AF791" s="83"/>
      <c r="AG791" s="83"/>
      <c r="AH791" s="83"/>
      <c r="AI791" s="83"/>
      <c r="AJ791" s="83"/>
    </row>
    <row r="792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  <c r="AE792" s="83"/>
      <c r="AF792" s="83"/>
      <c r="AG792" s="83"/>
      <c r="AH792" s="83"/>
      <c r="AI792" s="83"/>
      <c r="AJ792" s="83"/>
    </row>
    <row r="793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  <c r="AE793" s="83"/>
      <c r="AF793" s="83"/>
      <c r="AG793" s="83"/>
      <c r="AH793" s="83"/>
      <c r="AI793" s="83"/>
      <c r="AJ793" s="83"/>
    </row>
    <row r="794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  <c r="AE794" s="83"/>
      <c r="AF794" s="83"/>
      <c r="AG794" s="83"/>
      <c r="AH794" s="83"/>
      <c r="AI794" s="83"/>
      <c r="AJ794" s="83"/>
    </row>
    <row r="795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  <c r="AE795" s="83"/>
      <c r="AF795" s="83"/>
      <c r="AG795" s="83"/>
      <c r="AH795" s="83"/>
      <c r="AI795" s="83"/>
      <c r="AJ795" s="83"/>
    </row>
    <row r="796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  <c r="AE796" s="83"/>
      <c r="AF796" s="83"/>
      <c r="AG796" s="83"/>
      <c r="AH796" s="83"/>
      <c r="AI796" s="83"/>
      <c r="AJ796" s="83"/>
    </row>
    <row r="797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  <c r="AE797" s="83"/>
      <c r="AF797" s="83"/>
      <c r="AG797" s="83"/>
      <c r="AH797" s="83"/>
      <c r="AI797" s="83"/>
      <c r="AJ797" s="83"/>
    </row>
    <row r="798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  <c r="AE798" s="83"/>
      <c r="AF798" s="83"/>
      <c r="AG798" s="83"/>
      <c r="AH798" s="83"/>
      <c r="AI798" s="83"/>
      <c r="AJ798" s="83"/>
    </row>
    <row r="799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  <c r="AE799" s="83"/>
      <c r="AF799" s="83"/>
      <c r="AG799" s="83"/>
      <c r="AH799" s="83"/>
      <c r="AI799" s="83"/>
      <c r="AJ799" s="83"/>
    </row>
    <row r="800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  <c r="AE800" s="83"/>
      <c r="AF800" s="83"/>
      <c r="AG800" s="83"/>
      <c r="AH800" s="83"/>
      <c r="AI800" s="83"/>
      <c r="AJ800" s="83"/>
    </row>
    <row r="80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  <c r="AE801" s="83"/>
      <c r="AF801" s="83"/>
      <c r="AG801" s="83"/>
      <c r="AH801" s="83"/>
      <c r="AI801" s="83"/>
      <c r="AJ801" s="83"/>
    </row>
    <row r="802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  <c r="AF802" s="83"/>
      <c r="AG802" s="83"/>
      <c r="AH802" s="83"/>
      <c r="AI802" s="83"/>
      <c r="AJ802" s="83"/>
    </row>
    <row r="803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  <c r="AE803" s="83"/>
      <c r="AF803" s="83"/>
      <c r="AG803" s="83"/>
      <c r="AH803" s="83"/>
      <c r="AI803" s="83"/>
      <c r="AJ803" s="83"/>
    </row>
    <row r="804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  <c r="AE804" s="83"/>
      <c r="AF804" s="83"/>
      <c r="AG804" s="83"/>
      <c r="AH804" s="83"/>
      <c r="AI804" s="83"/>
      <c r="AJ804" s="83"/>
    </row>
    <row r="805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  <c r="AE805" s="83"/>
      <c r="AF805" s="83"/>
      <c r="AG805" s="83"/>
      <c r="AH805" s="83"/>
      <c r="AI805" s="83"/>
      <c r="AJ805" s="83"/>
    </row>
    <row r="806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  <c r="AE806" s="83"/>
      <c r="AF806" s="83"/>
      <c r="AG806" s="83"/>
      <c r="AH806" s="83"/>
      <c r="AI806" s="83"/>
      <c r="AJ806" s="83"/>
    </row>
    <row r="807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  <c r="AE807" s="83"/>
      <c r="AF807" s="83"/>
      <c r="AG807" s="83"/>
      <c r="AH807" s="83"/>
      <c r="AI807" s="83"/>
      <c r="AJ807" s="83"/>
    </row>
    <row r="808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  <c r="AF808" s="83"/>
      <c r="AG808" s="83"/>
      <c r="AH808" s="83"/>
      <c r="AI808" s="83"/>
      <c r="AJ808" s="83"/>
    </row>
    <row r="809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  <c r="AE809" s="83"/>
      <c r="AF809" s="83"/>
      <c r="AG809" s="83"/>
      <c r="AH809" s="83"/>
      <c r="AI809" s="83"/>
      <c r="AJ809" s="83"/>
    </row>
    <row r="810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  <c r="AE810" s="83"/>
      <c r="AF810" s="83"/>
      <c r="AG810" s="83"/>
      <c r="AH810" s="83"/>
      <c r="AI810" s="83"/>
      <c r="AJ810" s="83"/>
    </row>
    <row r="81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  <c r="AF811" s="83"/>
      <c r="AG811" s="83"/>
      <c r="AH811" s="83"/>
      <c r="AI811" s="83"/>
      <c r="AJ811" s="83"/>
    </row>
    <row r="812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  <c r="AE812" s="83"/>
      <c r="AF812" s="83"/>
      <c r="AG812" s="83"/>
      <c r="AH812" s="83"/>
      <c r="AI812" s="83"/>
      <c r="AJ812" s="83"/>
    </row>
    <row r="813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  <c r="AE813" s="83"/>
      <c r="AF813" s="83"/>
      <c r="AG813" s="83"/>
      <c r="AH813" s="83"/>
      <c r="AI813" s="83"/>
      <c r="AJ813" s="83"/>
    </row>
    <row r="814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  <c r="AE814" s="83"/>
      <c r="AF814" s="83"/>
      <c r="AG814" s="83"/>
      <c r="AH814" s="83"/>
      <c r="AI814" s="83"/>
      <c r="AJ814" s="83"/>
    </row>
    <row r="815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  <c r="AE815" s="83"/>
      <c r="AF815" s="83"/>
      <c r="AG815" s="83"/>
      <c r="AH815" s="83"/>
      <c r="AI815" s="83"/>
      <c r="AJ815" s="83"/>
    </row>
    <row r="816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  <c r="AE816" s="83"/>
      <c r="AF816" s="83"/>
      <c r="AG816" s="83"/>
      <c r="AH816" s="83"/>
      <c r="AI816" s="83"/>
      <c r="AJ816" s="83"/>
    </row>
    <row r="817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  <c r="AE817" s="83"/>
      <c r="AF817" s="83"/>
      <c r="AG817" s="83"/>
      <c r="AH817" s="83"/>
      <c r="AI817" s="83"/>
      <c r="AJ817" s="83"/>
    </row>
    <row r="818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  <c r="AE818" s="83"/>
      <c r="AF818" s="83"/>
      <c r="AG818" s="83"/>
      <c r="AH818" s="83"/>
      <c r="AI818" s="83"/>
      <c r="AJ818" s="83"/>
    </row>
    <row r="819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  <c r="AE819" s="83"/>
      <c r="AF819" s="83"/>
      <c r="AG819" s="83"/>
      <c r="AH819" s="83"/>
      <c r="AI819" s="83"/>
      <c r="AJ819" s="83"/>
    </row>
    <row r="820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  <c r="AE820" s="83"/>
      <c r="AF820" s="83"/>
      <c r="AG820" s="83"/>
      <c r="AH820" s="83"/>
      <c r="AI820" s="83"/>
      <c r="AJ820" s="83"/>
    </row>
    <row r="82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  <c r="AE821" s="83"/>
      <c r="AF821" s="83"/>
      <c r="AG821" s="83"/>
      <c r="AH821" s="83"/>
      <c r="AI821" s="83"/>
      <c r="AJ821" s="83"/>
    </row>
    <row r="822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  <c r="AE822" s="83"/>
      <c r="AF822" s="83"/>
      <c r="AG822" s="83"/>
      <c r="AH822" s="83"/>
      <c r="AI822" s="83"/>
      <c r="AJ822" s="83"/>
    </row>
    <row r="823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  <c r="AE823" s="83"/>
      <c r="AF823" s="83"/>
      <c r="AG823" s="83"/>
      <c r="AH823" s="83"/>
      <c r="AI823" s="83"/>
      <c r="AJ823" s="83"/>
    </row>
    <row r="824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  <c r="AE824" s="83"/>
      <c r="AF824" s="83"/>
      <c r="AG824" s="83"/>
      <c r="AH824" s="83"/>
      <c r="AI824" s="83"/>
      <c r="AJ824" s="83"/>
    </row>
    <row r="825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  <c r="AE825" s="83"/>
      <c r="AF825" s="83"/>
      <c r="AG825" s="83"/>
      <c r="AH825" s="83"/>
      <c r="AI825" s="83"/>
      <c r="AJ825" s="83"/>
    </row>
    <row r="826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  <c r="AE826" s="83"/>
      <c r="AF826" s="83"/>
      <c r="AG826" s="83"/>
      <c r="AH826" s="83"/>
      <c r="AI826" s="83"/>
      <c r="AJ826" s="83"/>
    </row>
    <row r="827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  <c r="AE827" s="83"/>
      <c r="AF827" s="83"/>
      <c r="AG827" s="83"/>
      <c r="AH827" s="83"/>
      <c r="AI827" s="83"/>
      <c r="AJ827" s="83"/>
    </row>
    <row r="828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  <c r="AE828" s="83"/>
      <c r="AF828" s="83"/>
      <c r="AG828" s="83"/>
      <c r="AH828" s="83"/>
      <c r="AI828" s="83"/>
      <c r="AJ828" s="83"/>
    </row>
    <row r="829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  <c r="AE829" s="83"/>
      <c r="AF829" s="83"/>
      <c r="AG829" s="83"/>
      <c r="AH829" s="83"/>
      <c r="AI829" s="83"/>
      <c r="AJ829" s="83"/>
    </row>
    <row r="830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  <c r="AE830" s="83"/>
      <c r="AF830" s="83"/>
      <c r="AG830" s="83"/>
      <c r="AH830" s="83"/>
      <c r="AI830" s="83"/>
      <c r="AJ830" s="83"/>
    </row>
    <row r="83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  <c r="AE831" s="83"/>
      <c r="AF831" s="83"/>
      <c r="AG831" s="83"/>
      <c r="AH831" s="83"/>
      <c r="AI831" s="83"/>
      <c r="AJ831" s="83"/>
    </row>
    <row r="832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  <c r="AE832" s="83"/>
      <c r="AF832" s="83"/>
      <c r="AG832" s="83"/>
      <c r="AH832" s="83"/>
      <c r="AI832" s="83"/>
      <c r="AJ832" s="83"/>
    </row>
    <row r="833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  <c r="AE833" s="83"/>
      <c r="AF833" s="83"/>
      <c r="AG833" s="83"/>
      <c r="AH833" s="83"/>
      <c r="AI833" s="83"/>
      <c r="AJ833" s="83"/>
    </row>
    <row r="834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  <c r="AE834" s="83"/>
      <c r="AF834" s="83"/>
      <c r="AG834" s="83"/>
      <c r="AH834" s="83"/>
      <c r="AI834" s="83"/>
      <c r="AJ834" s="83"/>
    </row>
    <row r="835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  <c r="AE835" s="83"/>
      <c r="AF835" s="83"/>
      <c r="AG835" s="83"/>
      <c r="AH835" s="83"/>
      <c r="AI835" s="83"/>
      <c r="AJ835" s="83"/>
    </row>
    <row r="836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  <c r="AE836" s="83"/>
      <c r="AF836" s="83"/>
      <c r="AG836" s="83"/>
      <c r="AH836" s="83"/>
      <c r="AI836" s="83"/>
      <c r="AJ836" s="83"/>
    </row>
    <row r="837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  <c r="AE837" s="83"/>
      <c r="AF837" s="83"/>
      <c r="AG837" s="83"/>
      <c r="AH837" s="83"/>
      <c r="AI837" s="83"/>
      <c r="AJ837" s="83"/>
    </row>
    <row r="838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  <c r="AE838" s="83"/>
      <c r="AF838" s="83"/>
      <c r="AG838" s="83"/>
      <c r="AH838" s="83"/>
      <c r="AI838" s="83"/>
      <c r="AJ838" s="83"/>
    </row>
    <row r="839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  <c r="AE839" s="83"/>
      <c r="AF839" s="83"/>
      <c r="AG839" s="83"/>
      <c r="AH839" s="83"/>
      <c r="AI839" s="83"/>
      <c r="AJ839" s="83"/>
    </row>
    <row r="840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  <c r="AE840" s="83"/>
      <c r="AF840" s="83"/>
      <c r="AG840" s="83"/>
      <c r="AH840" s="83"/>
      <c r="AI840" s="83"/>
      <c r="AJ840" s="83"/>
    </row>
    <row r="84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  <c r="AE841" s="83"/>
      <c r="AF841" s="83"/>
      <c r="AG841" s="83"/>
      <c r="AH841" s="83"/>
      <c r="AI841" s="83"/>
      <c r="AJ841" s="83"/>
    </row>
    <row r="842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  <c r="AE842" s="83"/>
      <c r="AF842" s="83"/>
      <c r="AG842" s="83"/>
      <c r="AH842" s="83"/>
      <c r="AI842" s="83"/>
      <c r="AJ842" s="83"/>
    </row>
    <row r="843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  <c r="AE843" s="83"/>
      <c r="AF843" s="83"/>
      <c r="AG843" s="83"/>
      <c r="AH843" s="83"/>
      <c r="AI843" s="83"/>
      <c r="AJ843" s="83"/>
    </row>
    <row r="844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  <c r="AE844" s="83"/>
      <c r="AF844" s="83"/>
      <c r="AG844" s="83"/>
      <c r="AH844" s="83"/>
      <c r="AI844" s="83"/>
      <c r="AJ844" s="83"/>
    </row>
    <row r="845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  <c r="AE845" s="83"/>
      <c r="AF845" s="83"/>
      <c r="AG845" s="83"/>
      <c r="AH845" s="83"/>
      <c r="AI845" s="83"/>
      <c r="AJ845" s="83"/>
    </row>
    <row r="846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  <c r="AE846" s="83"/>
      <c r="AF846" s="83"/>
      <c r="AG846" s="83"/>
      <c r="AH846" s="83"/>
      <c r="AI846" s="83"/>
      <c r="AJ846" s="83"/>
    </row>
    <row r="847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  <c r="AE847" s="83"/>
      <c r="AF847" s="83"/>
      <c r="AG847" s="83"/>
      <c r="AH847" s="83"/>
      <c r="AI847" s="83"/>
      <c r="AJ847" s="83"/>
    </row>
    <row r="848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  <c r="AE848" s="83"/>
      <c r="AF848" s="83"/>
      <c r="AG848" s="83"/>
      <c r="AH848" s="83"/>
      <c r="AI848" s="83"/>
      <c r="AJ848" s="83"/>
    </row>
    <row r="849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  <c r="AE849" s="83"/>
      <c r="AF849" s="83"/>
      <c r="AG849" s="83"/>
      <c r="AH849" s="83"/>
      <c r="AI849" s="83"/>
      <c r="AJ849" s="83"/>
    </row>
    <row r="850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  <c r="AE850" s="83"/>
      <c r="AF850" s="83"/>
      <c r="AG850" s="83"/>
      <c r="AH850" s="83"/>
      <c r="AI850" s="83"/>
      <c r="AJ850" s="83"/>
    </row>
    <row r="85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  <c r="AE851" s="83"/>
      <c r="AF851" s="83"/>
      <c r="AG851" s="83"/>
      <c r="AH851" s="83"/>
      <c r="AI851" s="83"/>
      <c r="AJ851" s="83"/>
    </row>
    <row r="852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  <c r="AE852" s="83"/>
      <c r="AF852" s="83"/>
      <c r="AG852" s="83"/>
      <c r="AH852" s="83"/>
      <c r="AI852" s="83"/>
      <c r="AJ852" s="83"/>
    </row>
    <row r="853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  <c r="AE853" s="83"/>
      <c r="AF853" s="83"/>
      <c r="AG853" s="83"/>
      <c r="AH853" s="83"/>
      <c r="AI853" s="83"/>
      <c r="AJ853" s="83"/>
    </row>
    <row r="854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  <c r="AE854" s="83"/>
      <c r="AF854" s="83"/>
      <c r="AG854" s="83"/>
      <c r="AH854" s="83"/>
      <c r="AI854" s="83"/>
      <c r="AJ854" s="83"/>
    </row>
    <row r="855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  <c r="AE855" s="83"/>
      <c r="AF855" s="83"/>
      <c r="AG855" s="83"/>
      <c r="AH855" s="83"/>
      <c r="AI855" s="83"/>
      <c r="AJ855" s="83"/>
    </row>
    <row r="856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  <c r="AE856" s="83"/>
      <c r="AF856" s="83"/>
      <c r="AG856" s="83"/>
      <c r="AH856" s="83"/>
      <c r="AI856" s="83"/>
      <c r="AJ856" s="83"/>
    </row>
    <row r="857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  <c r="AE857" s="83"/>
      <c r="AF857" s="83"/>
      <c r="AG857" s="83"/>
      <c r="AH857" s="83"/>
      <c r="AI857" s="83"/>
      <c r="AJ857" s="83"/>
    </row>
    <row r="858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  <c r="AE858" s="83"/>
      <c r="AF858" s="83"/>
      <c r="AG858" s="83"/>
      <c r="AH858" s="83"/>
      <c r="AI858" s="83"/>
      <c r="AJ858" s="83"/>
    </row>
    <row r="859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  <c r="AE859" s="83"/>
      <c r="AF859" s="83"/>
      <c r="AG859" s="83"/>
      <c r="AH859" s="83"/>
      <c r="AI859" s="83"/>
      <c r="AJ859" s="83"/>
    </row>
    <row r="860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  <c r="AE860" s="83"/>
      <c r="AF860" s="83"/>
      <c r="AG860" s="83"/>
      <c r="AH860" s="83"/>
      <c r="AI860" s="83"/>
      <c r="AJ860" s="83"/>
    </row>
    <row r="86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  <c r="AE861" s="83"/>
      <c r="AF861" s="83"/>
      <c r="AG861" s="83"/>
      <c r="AH861" s="83"/>
      <c r="AI861" s="83"/>
      <c r="AJ861" s="83"/>
    </row>
    <row r="862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  <c r="AE862" s="83"/>
      <c r="AF862" s="83"/>
      <c r="AG862" s="83"/>
      <c r="AH862" s="83"/>
      <c r="AI862" s="83"/>
      <c r="AJ862" s="83"/>
    </row>
    <row r="863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  <c r="AE863" s="83"/>
      <c r="AF863" s="83"/>
      <c r="AG863" s="83"/>
      <c r="AH863" s="83"/>
      <c r="AI863" s="83"/>
      <c r="AJ863" s="83"/>
    </row>
    <row r="864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  <c r="AE864" s="83"/>
      <c r="AF864" s="83"/>
      <c r="AG864" s="83"/>
      <c r="AH864" s="83"/>
      <c r="AI864" s="83"/>
      <c r="AJ864" s="83"/>
    </row>
    <row r="865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  <c r="AE865" s="83"/>
      <c r="AF865" s="83"/>
      <c r="AG865" s="83"/>
      <c r="AH865" s="83"/>
      <c r="AI865" s="83"/>
      <c r="AJ865" s="83"/>
    </row>
    <row r="866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  <c r="AE866" s="83"/>
      <c r="AF866" s="83"/>
      <c r="AG866" s="83"/>
      <c r="AH866" s="83"/>
      <c r="AI866" s="83"/>
      <c r="AJ866" s="83"/>
    </row>
    <row r="867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  <c r="AE867" s="83"/>
      <c r="AF867" s="83"/>
      <c r="AG867" s="83"/>
      <c r="AH867" s="83"/>
      <c r="AI867" s="83"/>
      <c r="AJ867" s="83"/>
    </row>
    <row r="868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  <c r="AE868" s="83"/>
      <c r="AF868" s="83"/>
      <c r="AG868" s="83"/>
      <c r="AH868" s="83"/>
      <c r="AI868" s="83"/>
      <c r="AJ868" s="83"/>
    </row>
    <row r="869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  <c r="AE869" s="83"/>
      <c r="AF869" s="83"/>
      <c r="AG869" s="83"/>
      <c r="AH869" s="83"/>
      <c r="AI869" s="83"/>
      <c r="AJ869" s="83"/>
    </row>
    <row r="870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  <c r="AE870" s="83"/>
      <c r="AF870" s="83"/>
      <c r="AG870" s="83"/>
      <c r="AH870" s="83"/>
      <c r="AI870" s="83"/>
      <c r="AJ870" s="83"/>
    </row>
    <row r="87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  <c r="AE871" s="83"/>
      <c r="AF871" s="83"/>
      <c r="AG871" s="83"/>
      <c r="AH871" s="83"/>
      <c r="AI871" s="83"/>
      <c r="AJ871" s="83"/>
    </row>
    <row r="872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  <c r="AE872" s="83"/>
      <c r="AF872" s="83"/>
      <c r="AG872" s="83"/>
      <c r="AH872" s="83"/>
      <c r="AI872" s="83"/>
      <c r="AJ872" s="83"/>
    </row>
    <row r="873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  <c r="AE873" s="83"/>
      <c r="AF873" s="83"/>
      <c r="AG873" s="83"/>
      <c r="AH873" s="83"/>
      <c r="AI873" s="83"/>
      <c r="AJ873" s="83"/>
    </row>
    <row r="874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  <c r="AE874" s="83"/>
      <c r="AF874" s="83"/>
      <c r="AG874" s="83"/>
      <c r="AH874" s="83"/>
      <c r="AI874" s="83"/>
      <c r="AJ874" s="83"/>
    </row>
    <row r="875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  <c r="AE875" s="83"/>
      <c r="AF875" s="83"/>
      <c r="AG875" s="83"/>
      <c r="AH875" s="83"/>
      <c r="AI875" s="83"/>
      <c r="AJ875" s="83"/>
    </row>
    <row r="876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  <c r="AE876" s="83"/>
      <c r="AF876" s="83"/>
      <c r="AG876" s="83"/>
      <c r="AH876" s="83"/>
      <c r="AI876" s="83"/>
      <c r="AJ876" s="83"/>
    </row>
    <row r="877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  <c r="AE877" s="83"/>
      <c r="AF877" s="83"/>
      <c r="AG877" s="83"/>
      <c r="AH877" s="83"/>
      <c r="AI877" s="83"/>
      <c r="AJ877" s="83"/>
    </row>
    <row r="878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  <c r="AE878" s="83"/>
      <c r="AF878" s="83"/>
      <c r="AG878" s="83"/>
      <c r="AH878" s="83"/>
      <c r="AI878" s="83"/>
      <c r="AJ878" s="83"/>
    </row>
    <row r="879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  <c r="AE879" s="83"/>
      <c r="AF879" s="83"/>
      <c r="AG879" s="83"/>
      <c r="AH879" s="83"/>
      <c r="AI879" s="83"/>
      <c r="AJ879" s="83"/>
    </row>
    <row r="880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  <c r="AE880" s="83"/>
      <c r="AF880" s="83"/>
      <c r="AG880" s="83"/>
      <c r="AH880" s="83"/>
      <c r="AI880" s="83"/>
      <c r="AJ880" s="83"/>
    </row>
    <row r="88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  <c r="AE881" s="83"/>
      <c r="AF881" s="83"/>
      <c r="AG881" s="83"/>
      <c r="AH881" s="83"/>
      <c r="AI881" s="83"/>
      <c r="AJ881" s="83"/>
    </row>
    <row r="882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  <c r="AE882" s="83"/>
      <c r="AF882" s="83"/>
      <c r="AG882" s="83"/>
      <c r="AH882" s="83"/>
      <c r="AI882" s="83"/>
      <c r="AJ882" s="83"/>
    </row>
    <row r="883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  <c r="AE883" s="83"/>
      <c r="AF883" s="83"/>
      <c r="AG883" s="83"/>
      <c r="AH883" s="83"/>
      <c r="AI883" s="83"/>
      <c r="AJ883" s="83"/>
    </row>
    <row r="884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  <c r="AE884" s="83"/>
      <c r="AF884" s="83"/>
      <c r="AG884" s="83"/>
      <c r="AH884" s="83"/>
      <c r="AI884" s="83"/>
      <c r="AJ884" s="83"/>
    </row>
    <row r="885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  <c r="AE885" s="83"/>
      <c r="AF885" s="83"/>
      <c r="AG885" s="83"/>
      <c r="AH885" s="83"/>
      <c r="AI885" s="83"/>
      <c r="AJ885" s="83"/>
    </row>
    <row r="886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  <c r="AE886" s="83"/>
      <c r="AF886" s="83"/>
      <c r="AG886" s="83"/>
      <c r="AH886" s="83"/>
      <c r="AI886" s="83"/>
      <c r="AJ886" s="83"/>
    </row>
    <row r="887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  <c r="AE887" s="83"/>
      <c r="AF887" s="83"/>
      <c r="AG887" s="83"/>
      <c r="AH887" s="83"/>
      <c r="AI887" s="83"/>
      <c r="AJ887" s="83"/>
    </row>
    <row r="888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  <c r="AE888" s="83"/>
      <c r="AF888" s="83"/>
      <c r="AG888" s="83"/>
      <c r="AH888" s="83"/>
      <c r="AI888" s="83"/>
      <c r="AJ888" s="83"/>
    </row>
    <row r="889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  <c r="AE889" s="83"/>
      <c r="AF889" s="83"/>
      <c r="AG889" s="83"/>
      <c r="AH889" s="83"/>
      <c r="AI889" s="83"/>
      <c r="AJ889" s="83"/>
    </row>
    <row r="890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  <c r="AE890" s="83"/>
      <c r="AF890" s="83"/>
      <c r="AG890" s="83"/>
      <c r="AH890" s="83"/>
      <c r="AI890" s="83"/>
      <c r="AJ890" s="83"/>
    </row>
    <row r="89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  <c r="AE891" s="83"/>
      <c r="AF891" s="83"/>
      <c r="AG891" s="83"/>
      <c r="AH891" s="83"/>
      <c r="AI891" s="83"/>
      <c r="AJ891" s="83"/>
    </row>
    <row r="892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  <c r="AE892" s="83"/>
      <c r="AF892" s="83"/>
      <c r="AG892" s="83"/>
      <c r="AH892" s="83"/>
      <c r="AI892" s="83"/>
      <c r="AJ892" s="83"/>
    </row>
    <row r="893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  <c r="AE893" s="83"/>
      <c r="AF893" s="83"/>
      <c r="AG893" s="83"/>
      <c r="AH893" s="83"/>
      <c r="AI893" s="83"/>
      <c r="AJ893" s="83"/>
    </row>
    <row r="894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  <c r="AE894" s="83"/>
      <c r="AF894" s="83"/>
      <c r="AG894" s="83"/>
      <c r="AH894" s="83"/>
      <c r="AI894" s="83"/>
      <c r="AJ894" s="83"/>
    </row>
    <row r="895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  <c r="AE895" s="83"/>
      <c r="AF895" s="83"/>
      <c r="AG895" s="83"/>
      <c r="AH895" s="83"/>
      <c r="AI895" s="83"/>
      <c r="AJ895" s="83"/>
    </row>
    <row r="896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  <c r="AE896" s="83"/>
      <c r="AF896" s="83"/>
      <c r="AG896" s="83"/>
      <c r="AH896" s="83"/>
      <c r="AI896" s="83"/>
      <c r="AJ896" s="83"/>
    </row>
    <row r="897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  <c r="AE897" s="83"/>
      <c r="AF897" s="83"/>
      <c r="AG897" s="83"/>
      <c r="AH897" s="83"/>
      <c r="AI897" s="83"/>
      <c r="AJ897" s="83"/>
    </row>
    <row r="898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  <c r="AE898" s="83"/>
      <c r="AF898" s="83"/>
      <c r="AG898" s="83"/>
      <c r="AH898" s="83"/>
      <c r="AI898" s="83"/>
      <c r="AJ898" s="83"/>
    </row>
    <row r="899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  <c r="AE899" s="83"/>
      <c r="AF899" s="83"/>
      <c r="AG899" s="83"/>
      <c r="AH899" s="83"/>
      <c r="AI899" s="83"/>
      <c r="AJ899" s="83"/>
    </row>
    <row r="900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  <c r="AE900" s="83"/>
      <c r="AF900" s="83"/>
      <c r="AG900" s="83"/>
      <c r="AH900" s="83"/>
      <c r="AI900" s="83"/>
      <c r="AJ900" s="83"/>
    </row>
    <row r="90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  <c r="AE901" s="83"/>
      <c r="AF901" s="83"/>
      <c r="AG901" s="83"/>
      <c r="AH901" s="83"/>
      <c r="AI901" s="83"/>
      <c r="AJ901" s="83"/>
    </row>
    <row r="902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  <c r="AE902" s="83"/>
      <c r="AF902" s="83"/>
      <c r="AG902" s="83"/>
      <c r="AH902" s="83"/>
      <c r="AI902" s="83"/>
      <c r="AJ902" s="83"/>
    </row>
    <row r="903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  <c r="AE903" s="83"/>
      <c r="AF903" s="83"/>
      <c r="AG903" s="83"/>
      <c r="AH903" s="83"/>
      <c r="AI903" s="83"/>
      <c r="AJ903" s="83"/>
    </row>
    <row r="904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  <c r="AE904" s="83"/>
      <c r="AF904" s="83"/>
      <c r="AG904" s="83"/>
      <c r="AH904" s="83"/>
      <c r="AI904" s="83"/>
      <c r="AJ904" s="83"/>
    </row>
    <row r="905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  <c r="AE905" s="83"/>
      <c r="AF905" s="83"/>
      <c r="AG905" s="83"/>
      <c r="AH905" s="83"/>
      <c r="AI905" s="83"/>
      <c r="AJ905" s="83"/>
    </row>
    <row r="906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  <c r="AE906" s="83"/>
      <c r="AF906" s="83"/>
      <c r="AG906" s="83"/>
      <c r="AH906" s="83"/>
      <c r="AI906" s="83"/>
      <c r="AJ906" s="83"/>
    </row>
    <row r="907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  <c r="AE907" s="83"/>
      <c r="AF907" s="83"/>
      <c r="AG907" s="83"/>
      <c r="AH907" s="83"/>
      <c r="AI907" s="83"/>
      <c r="AJ907" s="83"/>
    </row>
    <row r="908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  <c r="AE908" s="83"/>
      <c r="AF908" s="83"/>
      <c r="AG908" s="83"/>
      <c r="AH908" s="83"/>
      <c r="AI908" s="83"/>
      <c r="AJ908" s="83"/>
    </row>
    <row r="909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  <c r="AE909" s="83"/>
      <c r="AF909" s="83"/>
      <c r="AG909" s="83"/>
      <c r="AH909" s="83"/>
      <c r="AI909" s="83"/>
      <c r="AJ909" s="83"/>
    </row>
    <row r="910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  <c r="AF910" s="83"/>
      <c r="AG910" s="83"/>
      <c r="AH910" s="83"/>
      <c r="AI910" s="83"/>
      <c r="AJ910" s="83"/>
    </row>
    <row r="91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  <c r="AF911" s="83"/>
      <c r="AG911" s="83"/>
      <c r="AH911" s="83"/>
      <c r="AI911" s="83"/>
      <c r="AJ911" s="83"/>
    </row>
    <row r="912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  <c r="AF912" s="83"/>
      <c r="AG912" s="83"/>
      <c r="AH912" s="83"/>
      <c r="AI912" s="83"/>
      <c r="AJ912" s="83"/>
    </row>
    <row r="913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  <c r="AE913" s="83"/>
      <c r="AF913" s="83"/>
      <c r="AG913" s="83"/>
      <c r="AH913" s="83"/>
      <c r="AI913" s="83"/>
      <c r="AJ913" s="83"/>
    </row>
    <row r="914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  <c r="AE914" s="83"/>
      <c r="AF914" s="83"/>
      <c r="AG914" s="83"/>
      <c r="AH914" s="83"/>
      <c r="AI914" s="83"/>
      <c r="AJ914" s="83"/>
    </row>
    <row r="915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  <c r="AE915" s="83"/>
      <c r="AF915" s="83"/>
      <c r="AG915" s="83"/>
      <c r="AH915" s="83"/>
      <c r="AI915" s="83"/>
      <c r="AJ915" s="83"/>
    </row>
    <row r="916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  <c r="AE916" s="83"/>
      <c r="AF916" s="83"/>
      <c r="AG916" s="83"/>
      <c r="AH916" s="83"/>
      <c r="AI916" s="83"/>
      <c r="AJ916" s="83"/>
    </row>
    <row r="917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  <c r="AE917" s="83"/>
      <c r="AF917" s="83"/>
      <c r="AG917" s="83"/>
      <c r="AH917" s="83"/>
      <c r="AI917" s="83"/>
      <c r="AJ917" s="83"/>
    </row>
    <row r="918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  <c r="AE918" s="83"/>
      <c r="AF918" s="83"/>
      <c r="AG918" s="83"/>
      <c r="AH918" s="83"/>
      <c r="AI918" s="83"/>
      <c r="AJ918" s="83"/>
    </row>
    <row r="919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  <c r="AE919" s="83"/>
      <c r="AF919" s="83"/>
      <c r="AG919" s="83"/>
      <c r="AH919" s="83"/>
      <c r="AI919" s="83"/>
      <c r="AJ919" s="83"/>
    </row>
    <row r="920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  <c r="AE920" s="83"/>
      <c r="AF920" s="83"/>
      <c r="AG920" s="83"/>
      <c r="AH920" s="83"/>
      <c r="AI920" s="83"/>
      <c r="AJ920" s="83"/>
    </row>
    <row r="92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  <c r="AE921" s="83"/>
      <c r="AF921" s="83"/>
      <c r="AG921" s="83"/>
      <c r="AH921" s="83"/>
      <c r="AI921" s="83"/>
      <c r="AJ921" s="83"/>
    </row>
    <row r="922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  <c r="AE922" s="83"/>
      <c r="AF922" s="83"/>
      <c r="AG922" s="83"/>
      <c r="AH922" s="83"/>
      <c r="AI922" s="83"/>
      <c r="AJ922" s="83"/>
    </row>
    <row r="923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  <c r="AE923" s="83"/>
      <c r="AF923" s="83"/>
      <c r="AG923" s="83"/>
      <c r="AH923" s="83"/>
      <c r="AI923" s="83"/>
      <c r="AJ923" s="83"/>
    </row>
    <row r="924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  <c r="AE924" s="83"/>
      <c r="AF924" s="83"/>
      <c r="AG924" s="83"/>
      <c r="AH924" s="83"/>
      <c r="AI924" s="83"/>
      <c r="AJ924" s="83"/>
    </row>
    <row r="925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  <c r="AE925" s="83"/>
      <c r="AF925" s="83"/>
      <c r="AG925" s="83"/>
      <c r="AH925" s="83"/>
      <c r="AI925" s="83"/>
      <c r="AJ925" s="83"/>
    </row>
    <row r="926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  <c r="AE926" s="83"/>
      <c r="AF926" s="83"/>
      <c r="AG926" s="83"/>
      <c r="AH926" s="83"/>
      <c r="AI926" s="83"/>
      <c r="AJ926" s="83"/>
    </row>
    <row r="927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  <c r="AE927" s="83"/>
      <c r="AF927" s="83"/>
      <c r="AG927" s="83"/>
      <c r="AH927" s="83"/>
      <c r="AI927" s="83"/>
      <c r="AJ927" s="83"/>
    </row>
    <row r="928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  <c r="AE928" s="83"/>
      <c r="AF928" s="83"/>
      <c r="AG928" s="83"/>
      <c r="AH928" s="83"/>
      <c r="AI928" s="83"/>
      <c r="AJ928" s="83"/>
    </row>
    <row r="929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  <c r="AE929" s="83"/>
      <c r="AF929" s="83"/>
      <c r="AG929" s="83"/>
      <c r="AH929" s="83"/>
      <c r="AI929" s="83"/>
      <c r="AJ929" s="83"/>
    </row>
    <row r="930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  <c r="AE930" s="83"/>
      <c r="AF930" s="83"/>
      <c r="AG930" s="83"/>
      <c r="AH930" s="83"/>
      <c r="AI930" s="83"/>
      <c r="AJ930" s="83"/>
    </row>
    <row r="93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  <c r="AE931" s="83"/>
      <c r="AF931" s="83"/>
      <c r="AG931" s="83"/>
      <c r="AH931" s="83"/>
      <c r="AI931" s="83"/>
      <c r="AJ931" s="83"/>
    </row>
    <row r="932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  <c r="AE932" s="83"/>
      <c r="AF932" s="83"/>
      <c r="AG932" s="83"/>
      <c r="AH932" s="83"/>
      <c r="AI932" s="83"/>
      <c r="AJ932" s="83"/>
    </row>
    <row r="933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  <c r="AE933" s="83"/>
      <c r="AF933" s="83"/>
      <c r="AG933" s="83"/>
      <c r="AH933" s="83"/>
      <c r="AI933" s="83"/>
      <c r="AJ933" s="83"/>
    </row>
    <row r="934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  <c r="AE934" s="83"/>
      <c r="AF934" s="83"/>
      <c r="AG934" s="83"/>
      <c r="AH934" s="83"/>
      <c r="AI934" s="83"/>
      <c r="AJ934" s="83"/>
    </row>
    <row r="935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  <c r="AF935" s="83"/>
      <c r="AG935" s="83"/>
      <c r="AH935" s="83"/>
      <c r="AI935" s="83"/>
      <c r="AJ935" s="83"/>
    </row>
    <row r="936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  <c r="AE936" s="83"/>
      <c r="AF936" s="83"/>
      <c r="AG936" s="83"/>
      <c r="AH936" s="83"/>
      <c r="AI936" s="83"/>
      <c r="AJ936" s="83"/>
    </row>
    <row r="937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  <c r="AE937" s="83"/>
      <c r="AF937" s="83"/>
      <c r="AG937" s="83"/>
      <c r="AH937" s="83"/>
      <c r="AI937" s="83"/>
      <c r="AJ937" s="83"/>
    </row>
    <row r="938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  <c r="AE938" s="83"/>
      <c r="AF938" s="83"/>
      <c r="AG938" s="83"/>
      <c r="AH938" s="83"/>
      <c r="AI938" s="83"/>
      <c r="AJ938" s="83"/>
    </row>
    <row r="939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  <c r="AE939" s="83"/>
      <c r="AF939" s="83"/>
      <c r="AG939" s="83"/>
      <c r="AH939" s="83"/>
      <c r="AI939" s="83"/>
      <c r="AJ939" s="83"/>
    </row>
    <row r="940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  <c r="AE940" s="83"/>
      <c r="AF940" s="83"/>
      <c r="AG940" s="83"/>
      <c r="AH940" s="83"/>
      <c r="AI940" s="83"/>
      <c r="AJ940" s="83"/>
    </row>
    <row r="94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  <c r="AE941" s="83"/>
      <c r="AF941" s="83"/>
      <c r="AG941" s="83"/>
      <c r="AH941" s="83"/>
      <c r="AI941" s="83"/>
      <c r="AJ941" s="83"/>
    </row>
    <row r="942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  <c r="AE942" s="83"/>
      <c r="AF942" s="83"/>
      <c r="AG942" s="83"/>
      <c r="AH942" s="83"/>
      <c r="AI942" s="83"/>
      <c r="AJ942" s="83"/>
    </row>
    <row r="943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  <c r="AE943" s="83"/>
      <c r="AF943" s="83"/>
      <c r="AG943" s="83"/>
      <c r="AH943" s="83"/>
      <c r="AI943" s="83"/>
      <c r="AJ943" s="83"/>
    </row>
    <row r="944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  <c r="AE944" s="83"/>
      <c r="AF944" s="83"/>
      <c r="AG944" s="83"/>
      <c r="AH944" s="83"/>
      <c r="AI944" s="83"/>
      <c r="AJ944" s="83"/>
    </row>
    <row r="945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  <c r="AE945" s="83"/>
      <c r="AF945" s="83"/>
      <c r="AG945" s="83"/>
      <c r="AH945" s="83"/>
      <c r="AI945" s="83"/>
      <c r="AJ945" s="83"/>
    </row>
    <row r="946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  <c r="AE946" s="83"/>
      <c r="AF946" s="83"/>
      <c r="AG946" s="83"/>
      <c r="AH946" s="83"/>
      <c r="AI946" s="83"/>
      <c r="AJ946" s="83"/>
    </row>
    <row r="947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  <c r="AE947" s="83"/>
      <c r="AF947" s="83"/>
      <c r="AG947" s="83"/>
      <c r="AH947" s="83"/>
      <c r="AI947" s="83"/>
      <c r="AJ947" s="83"/>
    </row>
    <row r="948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  <c r="AE948" s="83"/>
      <c r="AF948" s="83"/>
      <c r="AG948" s="83"/>
      <c r="AH948" s="83"/>
      <c r="AI948" s="83"/>
      <c r="AJ948" s="83"/>
    </row>
    <row r="949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  <c r="AE949" s="83"/>
      <c r="AF949" s="83"/>
      <c r="AG949" s="83"/>
      <c r="AH949" s="83"/>
      <c r="AI949" s="83"/>
      <c r="AJ949" s="83"/>
    </row>
    <row r="950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  <c r="AE950" s="83"/>
      <c r="AF950" s="83"/>
      <c r="AG950" s="83"/>
      <c r="AH950" s="83"/>
      <c r="AI950" s="83"/>
      <c r="AJ950" s="83"/>
    </row>
    <row r="95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  <c r="AE951" s="83"/>
      <c r="AF951" s="83"/>
      <c r="AG951" s="83"/>
      <c r="AH951" s="83"/>
      <c r="AI951" s="83"/>
      <c r="AJ951" s="83"/>
    </row>
    <row r="952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  <c r="AE952" s="83"/>
      <c r="AF952" s="83"/>
      <c r="AG952" s="83"/>
      <c r="AH952" s="83"/>
      <c r="AI952" s="83"/>
      <c r="AJ952" s="83"/>
    </row>
    <row r="953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  <c r="AE953" s="83"/>
      <c r="AF953" s="83"/>
      <c r="AG953" s="83"/>
      <c r="AH953" s="83"/>
      <c r="AI953" s="83"/>
      <c r="AJ953" s="83"/>
    </row>
    <row r="954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  <c r="AE954" s="83"/>
      <c r="AF954" s="83"/>
      <c r="AG954" s="83"/>
      <c r="AH954" s="83"/>
      <c r="AI954" s="83"/>
      <c r="AJ954" s="83"/>
    </row>
    <row r="955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  <c r="AE955" s="83"/>
      <c r="AF955" s="83"/>
      <c r="AG955" s="83"/>
      <c r="AH955" s="83"/>
      <c r="AI955" s="83"/>
      <c r="AJ955" s="83"/>
    </row>
    <row r="956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  <c r="AE956" s="83"/>
      <c r="AF956" s="83"/>
      <c r="AG956" s="83"/>
      <c r="AH956" s="83"/>
      <c r="AI956" s="83"/>
      <c r="AJ956" s="83"/>
    </row>
    <row r="957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  <c r="AE957" s="83"/>
      <c r="AF957" s="83"/>
      <c r="AG957" s="83"/>
      <c r="AH957" s="83"/>
      <c r="AI957" s="83"/>
      <c r="AJ957" s="83"/>
    </row>
    <row r="958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  <c r="AE958" s="83"/>
      <c r="AF958" s="83"/>
      <c r="AG958" s="83"/>
      <c r="AH958" s="83"/>
      <c r="AI958" s="83"/>
      <c r="AJ958" s="83"/>
    </row>
    <row r="959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  <c r="AE959" s="83"/>
      <c r="AF959" s="83"/>
      <c r="AG959" s="83"/>
      <c r="AH959" s="83"/>
      <c r="AI959" s="83"/>
      <c r="AJ959" s="83"/>
    </row>
    <row r="960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  <c r="AE960" s="83"/>
      <c r="AF960" s="83"/>
      <c r="AG960" s="83"/>
      <c r="AH960" s="83"/>
      <c r="AI960" s="83"/>
      <c r="AJ960" s="83"/>
    </row>
    <row r="96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  <c r="AE961" s="83"/>
      <c r="AF961" s="83"/>
      <c r="AG961" s="83"/>
      <c r="AH961" s="83"/>
      <c r="AI961" s="83"/>
      <c r="AJ961" s="83"/>
    </row>
    <row r="962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  <c r="AE962" s="83"/>
      <c r="AF962" s="83"/>
      <c r="AG962" s="83"/>
      <c r="AH962" s="83"/>
      <c r="AI962" s="83"/>
      <c r="AJ962" s="83"/>
    </row>
    <row r="963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  <c r="AE963" s="83"/>
      <c r="AF963" s="83"/>
      <c r="AG963" s="83"/>
      <c r="AH963" s="83"/>
      <c r="AI963" s="83"/>
      <c r="AJ963" s="83"/>
    </row>
    <row r="964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  <c r="AE964" s="83"/>
      <c r="AF964" s="83"/>
      <c r="AG964" s="83"/>
      <c r="AH964" s="83"/>
      <c r="AI964" s="83"/>
      <c r="AJ964" s="83"/>
    </row>
    <row r="965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  <c r="AE965" s="83"/>
      <c r="AF965" s="83"/>
      <c r="AG965" s="83"/>
      <c r="AH965" s="83"/>
      <c r="AI965" s="83"/>
      <c r="AJ965" s="83"/>
    </row>
    <row r="966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  <c r="AE966" s="83"/>
      <c r="AF966" s="83"/>
      <c r="AG966" s="83"/>
      <c r="AH966" s="83"/>
      <c r="AI966" s="83"/>
      <c r="AJ966" s="83"/>
    </row>
    <row r="967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  <c r="AE967" s="83"/>
      <c r="AF967" s="83"/>
      <c r="AG967" s="83"/>
      <c r="AH967" s="83"/>
      <c r="AI967" s="83"/>
      <c r="AJ967" s="83"/>
    </row>
    <row r="968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  <c r="AE968" s="83"/>
      <c r="AF968" s="83"/>
      <c r="AG968" s="83"/>
      <c r="AH968" s="83"/>
      <c r="AI968" s="83"/>
      <c r="AJ968" s="83"/>
    </row>
    <row r="969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  <c r="AE969" s="83"/>
      <c r="AF969" s="83"/>
      <c r="AG969" s="83"/>
      <c r="AH969" s="83"/>
      <c r="AI969" s="83"/>
      <c r="AJ969" s="83"/>
    </row>
    <row r="970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  <c r="AE970" s="83"/>
      <c r="AF970" s="83"/>
      <c r="AG970" s="83"/>
      <c r="AH970" s="83"/>
      <c r="AI970" s="83"/>
      <c r="AJ970" s="83"/>
    </row>
    <row r="97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  <c r="AE971" s="83"/>
      <c r="AF971" s="83"/>
      <c r="AG971" s="83"/>
      <c r="AH971" s="83"/>
      <c r="AI971" s="83"/>
      <c r="AJ971" s="83"/>
    </row>
    <row r="972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  <c r="AE972" s="83"/>
      <c r="AF972" s="83"/>
      <c r="AG972" s="83"/>
      <c r="AH972" s="83"/>
      <c r="AI972" s="83"/>
      <c r="AJ972" s="83"/>
    </row>
    <row r="973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  <c r="AE973" s="83"/>
      <c r="AF973" s="83"/>
      <c r="AG973" s="83"/>
      <c r="AH973" s="83"/>
      <c r="AI973" s="83"/>
      <c r="AJ973" s="83"/>
    </row>
    <row r="974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  <c r="AE974" s="83"/>
      <c r="AF974" s="83"/>
      <c r="AG974" s="83"/>
      <c r="AH974" s="83"/>
      <c r="AI974" s="83"/>
      <c r="AJ974" s="83"/>
    </row>
    <row r="975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  <c r="AE975" s="83"/>
      <c r="AF975" s="83"/>
      <c r="AG975" s="83"/>
      <c r="AH975" s="83"/>
      <c r="AI975" s="83"/>
      <c r="AJ975" s="83"/>
    </row>
    <row r="976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  <c r="AE976" s="83"/>
      <c r="AF976" s="83"/>
      <c r="AG976" s="83"/>
      <c r="AH976" s="83"/>
      <c r="AI976" s="83"/>
      <c r="AJ976" s="83"/>
    </row>
    <row r="977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  <c r="AE977" s="83"/>
      <c r="AF977" s="83"/>
      <c r="AG977" s="83"/>
      <c r="AH977" s="83"/>
      <c r="AI977" s="83"/>
      <c r="AJ977" s="83"/>
    </row>
    <row r="978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  <c r="AE978" s="83"/>
      <c r="AF978" s="83"/>
      <c r="AG978" s="83"/>
      <c r="AH978" s="83"/>
      <c r="AI978" s="83"/>
      <c r="AJ978" s="83"/>
    </row>
    <row r="979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  <c r="AE979" s="83"/>
      <c r="AF979" s="83"/>
      <c r="AG979" s="83"/>
      <c r="AH979" s="83"/>
      <c r="AI979" s="83"/>
      <c r="AJ979" s="83"/>
    </row>
    <row r="980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  <c r="AE980" s="83"/>
      <c r="AF980" s="83"/>
      <c r="AG980" s="83"/>
      <c r="AH980" s="83"/>
      <c r="AI980" s="83"/>
      <c r="AJ980" s="83"/>
    </row>
    <row r="98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  <c r="AE981" s="83"/>
      <c r="AF981" s="83"/>
      <c r="AG981" s="83"/>
      <c r="AH981" s="83"/>
      <c r="AI981" s="83"/>
      <c r="AJ981" s="83"/>
    </row>
    <row r="982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  <c r="AE982" s="83"/>
      <c r="AF982" s="83"/>
      <c r="AG982" s="83"/>
      <c r="AH982" s="83"/>
      <c r="AI982" s="83"/>
      <c r="AJ982" s="83"/>
    </row>
    <row r="983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  <c r="AE983" s="83"/>
      <c r="AF983" s="83"/>
      <c r="AG983" s="83"/>
      <c r="AH983" s="83"/>
      <c r="AI983" s="83"/>
      <c r="AJ983" s="83"/>
    </row>
    <row r="984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  <c r="AE984" s="83"/>
      <c r="AF984" s="83"/>
      <c r="AG984" s="83"/>
      <c r="AH984" s="83"/>
      <c r="AI984" s="83"/>
      <c r="AJ984" s="83"/>
    </row>
    <row r="985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  <c r="AE985" s="83"/>
      <c r="AF985" s="83"/>
      <c r="AG985" s="83"/>
      <c r="AH985" s="83"/>
      <c r="AI985" s="83"/>
      <c r="AJ985" s="83"/>
    </row>
    <row r="986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  <c r="AE986" s="83"/>
      <c r="AF986" s="83"/>
      <c r="AG986" s="83"/>
      <c r="AH986" s="83"/>
      <c r="AI986" s="83"/>
      <c r="AJ986" s="83"/>
    </row>
    <row r="987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  <c r="AE987" s="83"/>
      <c r="AF987" s="83"/>
      <c r="AG987" s="83"/>
      <c r="AH987" s="83"/>
      <c r="AI987" s="83"/>
      <c r="AJ987" s="83"/>
    </row>
    <row r="988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  <c r="AE988" s="83"/>
      <c r="AF988" s="83"/>
      <c r="AG988" s="83"/>
      <c r="AH988" s="83"/>
      <c r="AI988" s="83"/>
      <c r="AJ988" s="83"/>
    </row>
    <row r="989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  <c r="AE989" s="83"/>
      <c r="AF989" s="83"/>
      <c r="AG989" s="83"/>
      <c r="AH989" s="83"/>
      <c r="AI989" s="83"/>
      <c r="AJ989" s="83"/>
    </row>
    <row r="990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  <c r="AE990" s="83"/>
      <c r="AF990" s="83"/>
      <c r="AG990" s="83"/>
      <c r="AH990" s="83"/>
      <c r="AI990" s="83"/>
      <c r="AJ990" s="83"/>
    </row>
    <row r="99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  <c r="AE991" s="83"/>
      <c r="AF991" s="83"/>
      <c r="AG991" s="83"/>
      <c r="AH991" s="83"/>
      <c r="AI991" s="83"/>
      <c r="AJ991" s="83"/>
    </row>
    <row r="992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  <c r="AE992" s="83"/>
      <c r="AF992" s="83"/>
      <c r="AG992" s="83"/>
      <c r="AH992" s="83"/>
      <c r="AI992" s="83"/>
      <c r="AJ992" s="83"/>
    </row>
    <row r="993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  <c r="AE993" s="83"/>
      <c r="AF993" s="83"/>
      <c r="AG993" s="83"/>
      <c r="AH993" s="83"/>
      <c r="AI993" s="83"/>
      <c r="AJ993" s="83"/>
    </row>
    <row r="994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  <c r="AE994" s="83"/>
      <c r="AF994" s="83"/>
      <c r="AG994" s="83"/>
      <c r="AH994" s="83"/>
      <c r="AI994" s="83"/>
      <c r="AJ994" s="83"/>
    </row>
    <row r="995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  <c r="AE995" s="83"/>
      <c r="AF995" s="83"/>
      <c r="AG995" s="83"/>
      <c r="AH995" s="83"/>
      <c r="AI995" s="83"/>
      <c r="AJ995" s="83"/>
    </row>
    <row r="996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  <c r="AE996" s="83"/>
      <c r="AF996" s="83"/>
      <c r="AG996" s="83"/>
      <c r="AH996" s="83"/>
      <c r="AI996" s="83"/>
      <c r="AJ996" s="83"/>
    </row>
    <row r="997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  <c r="AE997" s="83"/>
      <c r="AF997" s="83"/>
      <c r="AG997" s="83"/>
      <c r="AH997" s="83"/>
      <c r="AI997" s="83"/>
      <c r="AJ997" s="83"/>
    </row>
    <row r="998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  <c r="AE998" s="83"/>
      <c r="AF998" s="83"/>
      <c r="AG998" s="83"/>
      <c r="AH998" s="83"/>
      <c r="AI998" s="83"/>
      <c r="AJ998" s="83"/>
    </row>
    <row r="999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  <c r="AE999" s="83"/>
      <c r="AF999" s="83"/>
      <c r="AG999" s="83"/>
      <c r="AH999" s="83"/>
      <c r="AI999" s="83"/>
      <c r="AJ999" s="83"/>
    </row>
    <row r="1000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  <c r="AE1000" s="83"/>
      <c r="AF1000" s="83"/>
      <c r="AG1000" s="83"/>
      <c r="AH1000" s="83"/>
      <c r="AI1000" s="83"/>
      <c r="AJ1000" s="83"/>
    </row>
    <row r="1001">
      <c r="A1001" s="83"/>
      <c r="B1001" s="83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  <c r="AA1001" s="83"/>
      <c r="AB1001" s="83"/>
      <c r="AC1001" s="83"/>
      <c r="AD1001" s="83"/>
      <c r="AE1001" s="83"/>
      <c r="AF1001" s="83"/>
      <c r="AG1001" s="83"/>
      <c r="AH1001" s="83"/>
      <c r="AI1001" s="83"/>
      <c r="AJ1001" s="83"/>
    </row>
    <row r="1002">
      <c r="A1002" s="83"/>
      <c r="B1002" s="83"/>
      <c r="C1002" s="83"/>
      <c r="D1002" s="83"/>
      <c r="E1002" s="83"/>
      <c r="F1002" s="83"/>
      <c r="G1002" s="83"/>
      <c r="H1002" s="83"/>
      <c r="I1002" s="83"/>
      <c r="J1002" s="83"/>
      <c r="K1002" s="83"/>
      <c r="L1002" s="83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/>
      <c r="AA1002" s="83"/>
      <c r="AB1002" s="83"/>
      <c r="AC1002" s="83"/>
      <c r="AD1002" s="83"/>
      <c r="AE1002" s="83"/>
      <c r="AF1002" s="83"/>
      <c r="AG1002" s="83"/>
      <c r="AH1002" s="83"/>
      <c r="AI1002" s="83"/>
      <c r="AJ1002" s="83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6" t="s">
        <v>13</v>
      </c>
      <c r="O1" s="2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10">
        <v>28.0</v>
      </c>
      <c r="C2" s="10">
        <v>13.0</v>
      </c>
      <c r="D2" s="8">
        <f t="shared" ref="D2:E2" si="1"> L2</f>
        <v>10</v>
      </c>
      <c r="E2" s="8">
        <f t="shared" si="1"/>
        <v>10</v>
      </c>
      <c r="F2" s="11">
        <f t="shared" ref="F2:F51" si="4"> 5%+($N2-5)/200</f>
        <v>0.085</v>
      </c>
      <c r="G2" s="12">
        <f t="shared" ref="G2:G51" si="5"> 90% + (O2-5)/1000</f>
        <v>0.905</v>
      </c>
      <c r="H2" s="13">
        <f t="shared" ref="H2:I2" si="2"> 5% + (O2-5)/1000</f>
        <v>0.055</v>
      </c>
      <c r="I2" s="13">
        <f t="shared" si="2"/>
        <v>0.053</v>
      </c>
      <c r="J2" s="11">
        <f t="shared" ref="J2:J51" si="7"> 0% + L2/100</f>
        <v>0.1</v>
      </c>
      <c r="K2" s="14">
        <f t="shared" ref="K2:K51" si="8"> 0% + N2/100</f>
        <v>0.12</v>
      </c>
      <c r="L2" s="10">
        <v>10.0</v>
      </c>
      <c r="M2" s="10">
        <v>10.0</v>
      </c>
      <c r="N2" s="10">
        <v>12.0</v>
      </c>
      <c r="O2" s="10">
        <v>10.0</v>
      </c>
      <c r="P2" s="15">
        <v>8.0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51" si="9"> if(MOD($A3,5) = 2, B2+4, B2+5)</f>
        <v>32</v>
      </c>
      <c r="C3" s="17">
        <f t="shared" ref="C3:C51" si="10"> if(MOD($A3,5) = 0, C2+5, C2+4)</f>
        <v>17</v>
      </c>
      <c r="D3" s="8">
        <f t="shared" ref="D3:E3" si="3"> L3</f>
        <v>11</v>
      </c>
      <c r="E3" s="8">
        <f t="shared" si="3"/>
        <v>11</v>
      </c>
      <c r="F3" s="11">
        <f t="shared" si="4"/>
        <v>0.09</v>
      </c>
      <c r="G3" s="12">
        <f t="shared" si="5"/>
        <v>0.906</v>
      </c>
      <c r="H3" s="13">
        <f t="shared" ref="H3:I3" si="6"> 5% + (O3-5)/1000</f>
        <v>0.056</v>
      </c>
      <c r="I3" s="13">
        <f t="shared" si="6"/>
        <v>0.054</v>
      </c>
      <c r="J3" s="11">
        <f t="shared" si="7"/>
        <v>0.11</v>
      </c>
      <c r="K3" s="14">
        <f t="shared" si="8"/>
        <v>0.13</v>
      </c>
      <c r="L3" s="10">
        <f t="shared" ref="L3:L36" si="13">if(MOD($A3,4) = 1,L2, L2 + 1)</f>
        <v>11</v>
      </c>
      <c r="M3" s="8">
        <f t="shared" ref="M3:M13" si="14"> M2 + 1</f>
        <v>11</v>
      </c>
      <c r="N3" s="10">
        <f t="shared" ref="N3:N17" si="15">if(MOD($A3,3) = 0,N2 + 2,N2 + 1)</f>
        <v>13</v>
      </c>
      <c r="O3" s="10">
        <f t="shared" ref="O3:O6" si="16"> O2 + 1</f>
        <v>11</v>
      </c>
      <c r="P3" s="15">
        <f t="shared" ref="P3:P5" si="17">if(or(MOD(A3,3) = 1, MOD(A3,3) = 2, MOD(A3,5) = 1) ,P2+1,P2)</f>
        <v>9</v>
      </c>
      <c r="Q3" s="18">
        <f t="shared" ref="Q3:Q51" si="18"> (L3 - L2) + (M3 - M2) + (N3 - N2) + (O3 - O2) + (P3 - P2)</f>
        <v>5</v>
      </c>
      <c r="R3" s="8"/>
      <c r="S3" s="8"/>
      <c r="T3" s="8"/>
      <c r="U3" s="8"/>
      <c r="V3" s="8"/>
      <c r="W3" s="8"/>
    </row>
    <row r="4" ht="16.5" customHeight="1">
      <c r="A4" s="9">
        <v>3.0</v>
      </c>
      <c r="B4" s="17">
        <f t="shared" si="9"/>
        <v>37</v>
      </c>
      <c r="C4" s="17">
        <f t="shared" si="10"/>
        <v>21</v>
      </c>
      <c r="D4" s="8">
        <f t="shared" ref="D4:E4" si="11"> L4</f>
        <v>12</v>
      </c>
      <c r="E4" s="8">
        <f t="shared" si="11"/>
        <v>12</v>
      </c>
      <c r="F4" s="11">
        <f t="shared" si="4"/>
        <v>0.1</v>
      </c>
      <c r="G4" s="12">
        <f t="shared" si="5"/>
        <v>0.907</v>
      </c>
      <c r="H4" s="13">
        <f t="shared" ref="H4:I4" si="12"> 5% + (O4-5)/1000</f>
        <v>0.057</v>
      </c>
      <c r="I4" s="13">
        <f t="shared" si="12"/>
        <v>0.054</v>
      </c>
      <c r="J4" s="11">
        <f t="shared" si="7"/>
        <v>0.12</v>
      </c>
      <c r="K4" s="14">
        <f t="shared" si="8"/>
        <v>0.15</v>
      </c>
      <c r="L4" s="10">
        <f t="shared" si="13"/>
        <v>12</v>
      </c>
      <c r="M4" s="8">
        <f t="shared" si="14"/>
        <v>12</v>
      </c>
      <c r="N4" s="10">
        <f t="shared" si="15"/>
        <v>15</v>
      </c>
      <c r="O4" s="10">
        <f t="shared" si="16"/>
        <v>12</v>
      </c>
      <c r="P4" s="15">
        <f t="shared" si="17"/>
        <v>9</v>
      </c>
      <c r="Q4" s="18">
        <f t="shared" si="18"/>
        <v>5</v>
      </c>
      <c r="R4" s="8"/>
      <c r="S4" s="8"/>
      <c r="T4" s="8"/>
      <c r="U4" s="8"/>
      <c r="V4" s="8"/>
      <c r="W4" s="8"/>
    </row>
    <row r="5" ht="16.5" customHeight="1">
      <c r="A5" s="9">
        <v>4.0</v>
      </c>
      <c r="B5" s="17">
        <f t="shared" si="9"/>
        <v>42</v>
      </c>
      <c r="C5" s="17">
        <f t="shared" si="10"/>
        <v>25</v>
      </c>
      <c r="D5" s="8">
        <f t="shared" ref="D5:E5" si="19"> L5</f>
        <v>13</v>
      </c>
      <c r="E5" s="8">
        <f t="shared" si="19"/>
        <v>13</v>
      </c>
      <c r="F5" s="11">
        <f t="shared" si="4"/>
        <v>0.105</v>
      </c>
      <c r="G5" s="12">
        <f t="shared" si="5"/>
        <v>0.908</v>
      </c>
      <c r="H5" s="13">
        <f t="shared" ref="H5:I5" si="20"> 5% + (O5-5)/1000</f>
        <v>0.058</v>
      </c>
      <c r="I5" s="13">
        <f t="shared" si="20"/>
        <v>0.055</v>
      </c>
      <c r="J5" s="11">
        <f t="shared" si="7"/>
        <v>0.13</v>
      </c>
      <c r="K5" s="14">
        <f t="shared" si="8"/>
        <v>0.16</v>
      </c>
      <c r="L5" s="10">
        <f t="shared" si="13"/>
        <v>13</v>
      </c>
      <c r="M5" s="8">
        <f t="shared" si="14"/>
        <v>13</v>
      </c>
      <c r="N5" s="10">
        <f t="shared" si="15"/>
        <v>16</v>
      </c>
      <c r="O5" s="10">
        <f t="shared" si="16"/>
        <v>13</v>
      </c>
      <c r="P5" s="15">
        <f t="shared" si="17"/>
        <v>10</v>
      </c>
      <c r="Q5" s="18">
        <f t="shared" si="18"/>
        <v>5</v>
      </c>
      <c r="R5" s="8"/>
      <c r="S5" s="8"/>
      <c r="T5" s="8"/>
      <c r="U5" s="8"/>
      <c r="V5" s="8"/>
      <c r="W5" s="8"/>
    </row>
    <row r="6" ht="16.5" customHeight="1">
      <c r="A6" s="9">
        <v>5.0</v>
      </c>
      <c r="B6" s="17">
        <f t="shared" si="9"/>
        <v>47</v>
      </c>
      <c r="C6" s="17">
        <f t="shared" si="10"/>
        <v>30</v>
      </c>
      <c r="D6" s="8">
        <f t="shared" ref="D6:E6" si="21"> L6</f>
        <v>13</v>
      </c>
      <c r="E6" s="8">
        <f t="shared" si="21"/>
        <v>14</v>
      </c>
      <c r="F6" s="11">
        <f t="shared" si="4"/>
        <v>0.11</v>
      </c>
      <c r="G6" s="12">
        <f t="shared" si="5"/>
        <v>0.909</v>
      </c>
      <c r="H6" s="13">
        <f t="shared" ref="H6:I6" si="22"> 5% + (O6-5)/1000</f>
        <v>0.059</v>
      </c>
      <c r="I6" s="13">
        <f t="shared" si="22"/>
        <v>0.057</v>
      </c>
      <c r="J6" s="11">
        <f t="shared" si="7"/>
        <v>0.13</v>
      </c>
      <c r="K6" s="14">
        <f t="shared" si="8"/>
        <v>0.17</v>
      </c>
      <c r="L6" s="10">
        <f t="shared" si="13"/>
        <v>13</v>
      </c>
      <c r="M6" s="8">
        <f t="shared" si="14"/>
        <v>14</v>
      </c>
      <c r="N6" s="10">
        <f t="shared" si="15"/>
        <v>17</v>
      </c>
      <c r="O6" s="10">
        <f t="shared" si="16"/>
        <v>14</v>
      </c>
      <c r="P6" s="15">
        <v>12.0</v>
      </c>
      <c r="Q6" s="18">
        <f t="shared" si="18"/>
        <v>5</v>
      </c>
      <c r="R6" s="8"/>
      <c r="S6" s="8"/>
      <c r="T6" s="8"/>
      <c r="U6" s="8"/>
      <c r="V6" s="8"/>
      <c r="W6" s="8"/>
    </row>
    <row r="7" ht="16.5" customHeight="1">
      <c r="A7" s="9">
        <v>6.0</v>
      </c>
      <c r="B7" s="17">
        <f t="shared" si="9"/>
        <v>52</v>
      </c>
      <c r="C7" s="17">
        <f t="shared" si="10"/>
        <v>34</v>
      </c>
      <c r="D7" s="8">
        <f t="shared" ref="D7:E7" si="23"> L7</f>
        <v>14</v>
      </c>
      <c r="E7" s="8">
        <f t="shared" si="23"/>
        <v>15</v>
      </c>
      <c r="F7" s="11">
        <f t="shared" si="4"/>
        <v>0.12</v>
      </c>
      <c r="G7" s="12">
        <f t="shared" si="5"/>
        <v>0.909</v>
      </c>
      <c r="H7" s="13">
        <f t="shared" ref="H7:I7" si="24"> 5% + (O7-5)/1000</f>
        <v>0.059</v>
      </c>
      <c r="I7" s="13">
        <f t="shared" si="24"/>
        <v>0.058</v>
      </c>
      <c r="J7" s="11">
        <f t="shared" si="7"/>
        <v>0.14</v>
      </c>
      <c r="K7" s="14">
        <f t="shared" si="8"/>
        <v>0.19</v>
      </c>
      <c r="L7" s="10">
        <f t="shared" si="13"/>
        <v>14</v>
      </c>
      <c r="M7" s="8">
        <f t="shared" si="14"/>
        <v>15</v>
      </c>
      <c r="N7" s="10">
        <f t="shared" si="15"/>
        <v>19</v>
      </c>
      <c r="O7" s="10">
        <v>14.0</v>
      </c>
      <c r="P7" s="15">
        <f t="shared" ref="P7:P9" si="27">if(or(MOD(A7,3) = 1, MOD(A7,3) = 2, MOD(A7,5) = 1) ,P6+1,P6)</f>
        <v>13</v>
      </c>
      <c r="Q7" s="18">
        <f t="shared" si="18"/>
        <v>5</v>
      </c>
      <c r="R7" s="8"/>
      <c r="S7" s="8"/>
      <c r="T7" s="10" t="str">
        <f>if(or(MOD(E7,3) = 1, MOD(E7,3) = 2, MOD(E7,5) = 1) ,T6+1,T6)</f>
        <v/>
      </c>
      <c r="U7" s="8"/>
      <c r="V7" s="8"/>
      <c r="W7" s="8"/>
    </row>
    <row r="8" ht="16.5" customHeight="1">
      <c r="A8" s="9">
        <v>7.0</v>
      </c>
      <c r="B8" s="17">
        <f t="shared" si="9"/>
        <v>56</v>
      </c>
      <c r="C8" s="17">
        <f t="shared" si="10"/>
        <v>38</v>
      </c>
      <c r="D8" s="8">
        <f t="shared" ref="D8:E8" si="25"> L8</f>
        <v>15</v>
      </c>
      <c r="E8" s="8">
        <f t="shared" si="25"/>
        <v>16</v>
      </c>
      <c r="F8" s="11">
        <f t="shared" si="4"/>
        <v>0.125</v>
      </c>
      <c r="G8" s="12">
        <f t="shared" si="5"/>
        <v>0.91</v>
      </c>
      <c r="H8" s="13">
        <f t="shared" ref="H8:I8" si="26"> 5% + (O8-5)/1000</f>
        <v>0.06</v>
      </c>
      <c r="I8" s="13">
        <f t="shared" si="26"/>
        <v>0.059</v>
      </c>
      <c r="J8" s="11">
        <f t="shared" si="7"/>
        <v>0.15</v>
      </c>
      <c r="K8" s="14">
        <f t="shared" si="8"/>
        <v>0.2</v>
      </c>
      <c r="L8" s="10">
        <f t="shared" si="13"/>
        <v>15</v>
      </c>
      <c r="M8" s="8">
        <f t="shared" si="14"/>
        <v>16</v>
      </c>
      <c r="N8" s="10">
        <f t="shared" si="15"/>
        <v>20</v>
      </c>
      <c r="O8" s="10">
        <f t="shared" ref="O8:O51" si="30"> O7 + 1</f>
        <v>15</v>
      </c>
      <c r="P8" s="15">
        <f t="shared" si="27"/>
        <v>14</v>
      </c>
      <c r="Q8" s="18">
        <f t="shared" si="18"/>
        <v>5</v>
      </c>
      <c r="R8" s="8"/>
      <c r="S8" s="8"/>
      <c r="T8" s="8"/>
      <c r="U8" s="8"/>
      <c r="V8" s="8"/>
      <c r="W8" s="8"/>
    </row>
    <row r="9" ht="16.5" customHeight="1">
      <c r="A9" s="9">
        <v>8.0</v>
      </c>
      <c r="B9" s="17">
        <f t="shared" si="9"/>
        <v>61</v>
      </c>
      <c r="C9" s="17">
        <f t="shared" si="10"/>
        <v>42</v>
      </c>
      <c r="D9" s="8">
        <f t="shared" ref="D9:E9" si="28"> L9</f>
        <v>16</v>
      </c>
      <c r="E9" s="8">
        <f t="shared" si="28"/>
        <v>17</v>
      </c>
      <c r="F9" s="11">
        <f t="shared" si="4"/>
        <v>0.13</v>
      </c>
      <c r="G9" s="12">
        <f t="shared" si="5"/>
        <v>0.911</v>
      </c>
      <c r="H9" s="13">
        <f t="shared" ref="H9:I9" si="29"> 5% + (O9-5)/1000</f>
        <v>0.061</v>
      </c>
      <c r="I9" s="13">
        <f t="shared" si="29"/>
        <v>0.06</v>
      </c>
      <c r="J9" s="11">
        <f t="shared" si="7"/>
        <v>0.16</v>
      </c>
      <c r="K9" s="14">
        <f t="shared" si="8"/>
        <v>0.21</v>
      </c>
      <c r="L9" s="10">
        <f t="shared" si="13"/>
        <v>16</v>
      </c>
      <c r="M9" s="8">
        <f t="shared" si="14"/>
        <v>17</v>
      </c>
      <c r="N9" s="10">
        <f t="shared" si="15"/>
        <v>21</v>
      </c>
      <c r="O9" s="10">
        <f t="shared" si="30"/>
        <v>16</v>
      </c>
      <c r="P9" s="15">
        <f t="shared" si="27"/>
        <v>15</v>
      </c>
      <c r="Q9" s="18">
        <f t="shared" si="18"/>
        <v>5</v>
      </c>
      <c r="R9" s="8"/>
      <c r="S9" s="8"/>
      <c r="T9" s="8"/>
      <c r="U9" s="8"/>
      <c r="V9" s="8"/>
      <c r="W9" s="8"/>
    </row>
    <row r="10" ht="16.5" customHeight="1">
      <c r="A10" s="9">
        <v>9.0</v>
      </c>
      <c r="B10" s="17">
        <f t="shared" si="9"/>
        <v>66</v>
      </c>
      <c r="C10" s="17">
        <f t="shared" si="10"/>
        <v>46</v>
      </c>
      <c r="D10" s="8">
        <f t="shared" ref="D10:E10" si="31"> L10</f>
        <v>16</v>
      </c>
      <c r="E10" s="8">
        <f t="shared" si="31"/>
        <v>18</v>
      </c>
      <c r="F10" s="11">
        <f t="shared" si="4"/>
        <v>0.14</v>
      </c>
      <c r="G10" s="12">
        <f t="shared" si="5"/>
        <v>0.912</v>
      </c>
      <c r="H10" s="13">
        <f t="shared" ref="H10:I10" si="32"> 5% + (O10-5)/1000</f>
        <v>0.062</v>
      </c>
      <c r="I10" s="13">
        <f t="shared" si="32"/>
        <v>0.061</v>
      </c>
      <c r="J10" s="11">
        <f t="shared" si="7"/>
        <v>0.16</v>
      </c>
      <c r="K10" s="14">
        <f t="shared" si="8"/>
        <v>0.23</v>
      </c>
      <c r="L10" s="10">
        <f t="shared" si="13"/>
        <v>16</v>
      </c>
      <c r="M10" s="8">
        <f t="shared" si="14"/>
        <v>18</v>
      </c>
      <c r="N10" s="10">
        <f t="shared" si="15"/>
        <v>23</v>
      </c>
      <c r="O10" s="10">
        <f t="shared" si="30"/>
        <v>17</v>
      </c>
      <c r="P10" s="15">
        <v>16.0</v>
      </c>
      <c r="Q10" s="18">
        <f t="shared" si="18"/>
        <v>5</v>
      </c>
      <c r="R10" s="8"/>
      <c r="S10" s="8"/>
      <c r="T10" s="8"/>
      <c r="U10" s="8"/>
      <c r="V10" s="8"/>
      <c r="W10" s="8"/>
    </row>
    <row r="11" ht="16.5" customHeight="1">
      <c r="A11" s="9">
        <v>10.0</v>
      </c>
      <c r="B11" s="17">
        <f t="shared" si="9"/>
        <v>71</v>
      </c>
      <c r="C11" s="17">
        <f t="shared" si="10"/>
        <v>51</v>
      </c>
      <c r="D11" s="8">
        <f t="shared" ref="D11:E11" si="33"> L11</f>
        <v>17</v>
      </c>
      <c r="E11" s="8">
        <f t="shared" si="33"/>
        <v>19</v>
      </c>
      <c r="F11" s="11">
        <f t="shared" si="4"/>
        <v>0.145</v>
      </c>
      <c r="G11" s="12">
        <f t="shared" si="5"/>
        <v>0.913</v>
      </c>
      <c r="H11" s="13">
        <f t="shared" ref="H11:I11" si="34"> 5% + (O11-5)/1000</f>
        <v>0.063</v>
      </c>
      <c r="I11" s="13">
        <f t="shared" si="34"/>
        <v>0.062</v>
      </c>
      <c r="J11" s="11">
        <f t="shared" si="7"/>
        <v>0.17</v>
      </c>
      <c r="K11" s="14">
        <f t="shared" si="8"/>
        <v>0.24</v>
      </c>
      <c r="L11" s="10">
        <f t="shared" si="13"/>
        <v>17</v>
      </c>
      <c r="M11" s="8">
        <f t="shared" si="14"/>
        <v>19</v>
      </c>
      <c r="N11" s="10">
        <f t="shared" si="15"/>
        <v>24</v>
      </c>
      <c r="O11" s="10">
        <f t="shared" si="30"/>
        <v>18</v>
      </c>
      <c r="P11" s="15">
        <f t="shared" ref="P11:P33" si="37">if(or(MOD(A11,3) = 1, MOD(A11,3) = 2, MOD(A11,5) = 1) ,P10+1,P10)</f>
        <v>17</v>
      </c>
      <c r="Q11" s="18">
        <f t="shared" si="18"/>
        <v>5</v>
      </c>
      <c r="R11" s="8"/>
      <c r="S11" s="8"/>
      <c r="T11" s="8"/>
      <c r="U11" s="8"/>
      <c r="V11" s="8"/>
      <c r="W11" s="8"/>
    </row>
    <row r="12" ht="16.5" customHeight="1">
      <c r="A12" s="9">
        <v>11.0</v>
      </c>
      <c r="B12" s="17">
        <f t="shared" si="9"/>
        <v>76</v>
      </c>
      <c r="C12" s="17">
        <f t="shared" si="10"/>
        <v>55</v>
      </c>
      <c r="D12" s="8">
        <f t="shared" ref="D12:E12" si="35"> L12</f>
        <v>18</v>
      </c>
      <c r="E12" s="8">
        <f t="shared" si="35"/>
        <v>20</v>
      </c>
      <c r="F12" s="11">
        <f t="shared" si="4"/>
        <v>0.15</v>
      </c>
      <c r="G12" s="12">
        <f t="shared" si="5"/>
        <v>0.914</v>
      </c>
      <c r="H12" s="13">
        <f t="shared" ref="H12:I12" si="36"> 5% + (O12-5)/1000</f>
        <v>0.064</v>
      </c>
      <c r="I12" s="13">
        <f t="shared" si="36"/>
        <v>0.063</v>
      </c>
      <c r="J12" s="11">
        <f t="shared" si="7"/>
        <v>0.18</v>
      </c>
      <c r="K12" s="14">
        <f t="shared" si="8"/>
        <v>0.25</v>
      </c>
      <c r="L12" s="10">
        <f t="shared" si="13"/>
        <v>18</v>
      </c>
      <c r="M12" s="8">
        <f t="shared" si="14"/>
        <v>20</v>
      </c>
      <c r="N12" s="10">
        <f t="shared" si="15"/>
        <v>25</v>
      </c>
      <c r="O12" s="10">
        <f t="shared" si="30"/>
        <v>19</v>
      </c>
      <c r="P12" s="15">
        <f t="shared" si="37"/>
        <v>18</v>
      </c>
      <c r="Q12" s="18">
        <f t="shared" si="18"/>
        <v>5</v>
      </c>
      <c r="R12" s="8"/>
      <c r="S12" s="8"/>
      <c r="T12" s="8"/>
      <c r="U12" s="8"/>
      <c r="V12" s="8"/>
      <c r="W12" s="8"/>
    </row>
    <row r="13" ht="16.5" customHeight="1">
      <c r="A13" s="9">
        <v>12.0</v>
      </c>
      <c r="B13" s="17">
        <f t="shared" si="9"/>
        <v>80</v>
      </c>
      <c r="C13" s="17">
        <f t="shared" si="10"/>
        <v>59</v>
      </c>
      <c r="D13" s="8">
        <f t="shared" ref="D13:E13" si="38"> L13</f>
        <v>19</v>
      </c>
      <c r="E13" s="8">
        <f t="shared" si="38"/>
        <v>21</v>
      </c>
      <c r="F13" s="11">
        <f t="shared" si="4"/>
        <v>0.16</v>
      </c>
      <c r="G13" s="12">
        <f t="shared" si="5"/>
        <v>0.915</v>
      </c>
      <c r="H13" s="13">
        <f t="shared" ref="H13:I13" si="39"> 5% + (O13-5)/1000</f>
        <v>0.065</v>
      </c>
      <c r="I13" s="13">
        <f t="shared" si="39"/>
        <v>0.063</v>
      </c>
      <c r="J13" s="11">
        <f t="shared" si="7"/>
        <v>0.19</v>
      </c>
      <c r="K13" s="14">
        <f t="shared" si="8"/>
        <v>0.27</v>
      </c>
      <c r="L13" s="10">
        <f t="shared" si="13"/>
        <v>19</v>
      </c>
      <c r="M13" s="8">
        <f t="shared" si="14"/>
        <v>21</v>
      </c>
      <c r="N13" s="10">
        <f t="shared" si="15"/>
        <v>27</v>
      </c>
      <c r="O13" s="10">
        <f t="shared" si="30"/>
        <v>20</v>
      </c>
      <c r="P13" s="15">
        <f t="shared" si="37"/>
        <v>18</v>
      </c>
      <c r="Q13" s="18">
        <f t="shared" si="18"/>
        <v>5</v>
      </c>
      <c r="R13" s="8"/>
      <c r="S13" s="8"/>
      <c r="T13" s="8"/>
      <c r="U13" s="8"/>
      <c r="V13" s="8"/>
      <c r="W13" s="8"/>
    </row>
    <row r="14" ht="16.5" customHeight="1">
      <c r="A14" s="9">
        <v>13.0</v>
      </c>
      <c r="B14" s="17">
        <f t="shared" si="9"/>
        <v>85</v>
      </c>
      <c r="C14" s="17">
        <f t="shared" si="10"/>
        <v>63</v>
      </c>
      <c r="D14" s="8">
        <f t="shared" ref="D14:E14" si="40"> L14</f>
        <v>19</v>
      </c>
      <c r="E14" s="8">
        <f t="shared" si="40"/>
        <v>23</v>
      </c>
      <c r="F14" s="11">
        <f t="shared" si="4"/>
        <v>0.165</v>
      </c>
      <c r="G14" s="12">
        <f t="shared" si="5"/>
        <v>0.916</v>
      </c>
      <c r="H14" s="13">
        <f t="shared" ref="H14:I14" si="41"> 5% + (O14-5)/1000</f>
        <v>0.066</v>
      </c>
      <c r="I14" s="13">
        <f t="shared" si="41"/>
        <v>0.064</v>
      </c>
      <c r="J14" s="11">
        <f t="shared" si="7"/>
        <v>0.19</v>
      </c>
      <c r="K14" s="14">
        <f t="shared" si="8"/>
        <v>0.28</v>
      </c>
      <c r="L14" s="10">
        <f t="shared" si="13"/>
        <v>19</v>
      </c>
      <c r="M14" s="10">
        <v>23.0</v>
      </c>
      <c r="N14" s="10">
        <f t="shared" si="15"/>
        <v>28</v>
      </c>
      <c r="O14" s="10">
        <f t="shared" si="30"/>
        <v>21</v>
      </c>
      <c r="P14" s="15">
        <f t="shared" si="37"/>
        <v>19</v>
      </c>
      <c r="Q14" s="18">
        <f t="shared" si="18"/>
        <v>5</v>
      </c>
      <c r="R14" s="8"/>
      <c r="S14" s="8"/>
      <c r="T14" s="8"/>
      <c r="U14" s="8"/>
      <c r="V14" s="8"/>
      <c r="W14" s="8"/>
    </row>
    <row r="15" ht="16.5" customHeight="1">
      <c r="A15" s="9">
        <v>14.0</v>
      </c>
      <c r="B15" s="17">
        <f t="shared" si="9"/>
        <v>90</v>
      </c>
      <c r="C15" s="17">
        <f t="shared" si="10"/>
        <v>67</v>
      </c>
      <c r="D15" s="8">
        <f t="shared" ref="D15:E15" si="42"> L15</f>
        <v>20</v>
      </c>
      <c r="E15" s="8">
        <f t="shared" si="42"/>
        <v>24</v>
      </c>
      <c r="F15" s="11">
        <f t="shared" si="4"/>
        <v>0.17</v>
      </c>
      <c r="G15" s="12">
        <f t="shared" si="5"/>
        <v>0.917</v>
      </c>
      <c r="H15" s="13">
        <f t="shared" ref="H15:I15" si="43"> 5% + (O15-5)/1000</f>
        <v>0.067</v>
      </c>
      <c r="I15" s="13">
        <f t="shared" si="43"/>
        <v>0.065</v>
      </c>
      <c r="J15" s="11">
        <f t="shared" si="7"/>
        <v>0.2</v>
      </c>
      <c r="K15" s="14">
        <f t="shared" si="8"/>
        <v>0.29</v>
      </c>
      <c r="L15" s="10">
        <f t="shared" si="13"/>
        <v>20</v>
      </c>
      <c r="M15" s="8">
        <f t="shared" ref="M15:M51" si="46"> M14 + 1</f>
        <v>24</v>
      </c>
      <c r="N15" s="10">
        <f t="shared" si="15"/>
        <v>29</v>
      </c>
      <c r="O15" s="10">
        <f t="shared" si="30"/>
        <v>22</v>
      </c>
      <c r="P15" s="15">
        <f t="shared" si="37"/>
        <v>20</v>
      </c>
      <c r="Q15" s="18">
        <f t="shared" si="18"/>
        <v>5</v>
      </c>
      <c r="R15" s="8"/>
      <c r="S15" s="8"/>
      <c r="T15" s="8"/>
      <c r="U15" s="8"/>
      <c r="V15" s="8"/>
      <c r="W15" s="8"/>
    </row>
    <row r="16" ht="16.5" customHeight="1">
      <c r="A16" s="9">
        <v>15.0</v>
      </c>
      <c r="B16" s="17">
        <f t="shared" si="9"/>
        <v>95</v>
      </c>
      <c r="C16" s="17">
        <f t="shared" si="10"/>
        <v>72</v>
      </c>
      <c r="D16" s="8">
        <f t="shared" ref="D16:E16" si="44"> L16</f>
        <v>21</v>
      </c>
      <c r="E16" s="8">
        <f t="shared" si="44"/>
        <v>25</v>
      </c>
      <c r="F16" s="11">
        <f t="shared" si="4"/>
        <v>0.18</v>
      </c>
      <c r="G16" s="12">
        <f t="shared" si="5"/>
        <v>0.918</v>
      </c>
      <c r="H16" s="13">
        <f t="shared" ref="H16:I16" si="45"> 5% + (O16-5)/1000</f>
        <v>0.068</v>
      </c>
      <c r="I16" s="13">
        <f t="shared" si="45"/>
        <v>0.065</v>
      </c>
      <c r="J16" s="11">
        <f t="shared" si="7"/>
        <v>0.21</v>
      </c>
      <c r="K16" s="14">
        <f t="shared" si="8"/>
        <v>0.31</v>
      </c>
      <c r="L16" s="10">
        <f t="shared" si="13"/>
        <v>21</v>
      </c>
      <c r="M16" s="8">
        <f t="shared" si="46"/>
        <v>25</v>
      </c>
      <c r="N16" s="10">
        <f t="shared" si="15"/>
        <v>31</v>
      </c>
      <c r="O16" s="10">
        <f t="shared" si="30"/>
        <v>23</v>
      </c>
      <c r="P16" s="15">
        <f t="shared" si="37"/>
        <v>20</v>
      </c>
      <c r="Q16" s="18">
        <f t="shared" si="18"/>
        <v>5</v>
      </c>
      <c r="R16" s="8"/>
      <c r="S16" s="8"/>
      <c r="T16" s="8"/>
      <c r="U16" s="8"/>
      <c r="V16" s="8"/>
      <c r="W16" s="8"/>
    </row>
    <row r="17" ht="16.5" customHeight="1">
      <c r="A17" s="9">
        <v>16.0</v>
      </c>
      <c r="B17" s="17">
        <f t="shared" si="9"/>
        <v>100</v>
      </c>
      <c r="C17" s="17">
        <f t="shared" si="10"/>
        <v>76</v>
      </c>
      <c r="D17" s="8">
        <f t="shared" ref="D17:E17" si="47"> L17</f>
        <v>22</v>
      </c>
      <c r="E17" s="8">
        <f t="shared" si="47"/>
        <v>26</v>
      </c>
      <c r="F17" s="11">
        <f t="shared" si="4"/>
        <v>0.185</v>
      </c>
      <c r="G17" s="12">
        <f t="shared" si="5"/>
        <v>0.919</v>
      </c>
      <c r="H17" s="13">
        <f t="shared" ref="H17:I17" si="48"> 5% + (O17-5)/1000</f>
        <v>0.069</v>
      </c>
      <c r="I17" s="13">
        <f t="shared" si="48"/>
        <v>0.066</v>
      </c>
      <c r="J17" s="11">
        <f t="shared" si="7"/>
        <v>0.22</v>
      </c>
      <c r="K17" s="14">
        <f t="shared" si="8"/>
        <v>0.32</v>
      </c>
      <c r="L17" s="10">
        <f t="shared" si="13"/>
        <v>22</v>
      </c>
      <c r="M17" s="8">
        <f t="shared" si="46"/>
        <v>26</v>
      </c>
      <c r="N17" s="10">
        <f t="shared" si="15"/>
        <v>32</v>
      </c>
      <c r="O17" s="10">
        <f t="shared" si="30"/>
        <v>24</v>
      </c>
      <c r="P17" s="15">
        <f t="shared" si="37"/>
        <v>21</v>
      </c>
      <c r="Q17" s="18">
        <f t="shared" si="18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9"/>
        <v>104</v>
      </c>
      <c r="C18" s="17">
        <f t="shared" si="10"/>
        <v>80</v>
      </c>
      <c r="D18" s="8">
        <f t="shared" ref="D18:E18" si="49"> L18</f>
        <v>22</v>
      </c>
      <c r="E18" s="8">
        <f t="shared" si="49"/>
        <v>27</v>
      </c>
      <c r="F18" s="11">
        <f t="shared" si="4"/>
        <v>0.195</v>
      </c>
      <c r="G18" s="12">
        <f t="shared" si="5"/>
        <v>0.92</v>
      </c>
      <c r="H18" s="13">
        <f t="shared" ref="H18:I18" si="50"> 5% + (O18-5)/1000</f>
        <v>0.07</v>
      </c>
      <c r="I18" s="13">
        <f t="shared" si="50"/>
        <v>0.067</v>
      </c>
      <c r="J18" s="11">
        <f t="shared" si="7"/>
        <v>0.22</v>
      </c>
      <c r="K18" s="14">
        <f t="shared" si="8"/>
        <v>0.34</v>
      </c>
      <c r="L18" s="10">
        <f t="shared" si="13"/>
        <v>22</v>
      </c>
      <c r="M18" s="8">
        <f t="shared" si="46"/>
        <v>27</v>
      </c>
      <c r="N18" s="10">
        <v>34.0</v>
      </c>
      <c r="O18" s="10">
        <f t="shared" si="30"/>
        <v>25</v>
      </c>
      <c r="P18" s="15">
        <f t="shared" si="37"/>
        <v>22</v>
      </c>
      <c r="Q18" s="18">
        <f t="shared" si="18"/>
        <v>5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9"/>
        <v>109</v>
      </c>
      <c r="C19" s="17">
        <f t="shared" si="10"/>
        <v>84</v>
      </c>
      <c r="D19" s="8">
        <f t="shared" ref="D19:E19" si="51"> L19</f>
        <v>23</v>
      </c>
      <c r="E19" s="8">
        <f t="shared" si="51"/>
        <v>28</v>
      </c>
      <c r="F19" s="11">
        <f t="shared" si="4"/>
        <v>0.205</v>
      </c>
      <c r="G19" s="12">
        <f t="shared" si="5"/>
        <v>0.921</v>
      </c>
      <c r="H19" s="13">
        <f t="shared" ref="H19:I19" si="52"> 5% + (O19-5)/1000</f>
        <v>0.071</v>
      </c>
      <c r="I19" s="13">
        <f t="shared" si="52"/>
        <v>0.067</v>
      </c>
      <c r="J19" s="11">
        <f t="shared" si="7"/>
        <v>0.23</v>
      </c>
      <c r="K19" s="14">
        <f t="shared" si="8"/>
        <v>0.36</v>
      </c>
      <c r="L19" s="10">
        <f t="shared" si="13"/>
        <v>23</v>
      </c>
      <c r="M19" s="8">
        <f t="shared" si="46"/>
        <v>28</v>
      </c>
      <c r="N19" s="10">
        <f t="shared" ref="N19:N25" si="55">if(MOD($A19,3) = 0,N18 + 2,N18 + 1)</f>
        <v>36</v>
      </c>
      <c r="O19" s="10">
        <f t="shared" si="30"/>
        <v>26</v>
      </c>
      <c r="P19" s="15">
        <f t="shared" si="37"/>
        <v>22</v>
      </c>
      <c r="Q19" s="18">
        <f t="shared" si="18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9"/>
        <v>114</v>
      </c>
      <c r="C20" s="17">
        <f t="shared" si="10"/>
        <v>88</v>
      </c>
      <c r="D20" s="8">
        <f t="shared" ref="D20:E20" si="53"> L20</f>
        <v>24</v>
      </c>
      <c r="E20" s="8">
        <f t="shared" si="53"/>
        <v>29</v>
      </c>
      <c r="F20" s="11">
        <f t="shared" si="4"/>
        <v>0.21</v>
      </c>
      <c r="G20" s="12">
        <f t="shared" si="5"/>
        <v>0.922</v>
      </c>
      <c r="H20" s="13">
        <f t="shared" ref="H20:I20" si="54"> 5% + (O20-5)/1000</f>
        <v>0.072</v>
      </c>
      <c r="I20" s="13">
        <f t="shared" si="54"/>
        <v>0.068</v>
      </c>
      <c r="J20" s="11">
        <f t="shared" si="7"/>
        <v>0.24</v>
      </c>
      <c r="K20" s="14">
        <f t="shared" si="8"/>
        <v>0.37</v>
      </c>
      <c r="L20" s="10">
        <f t="shared" si="13"/>
        <v>24</v>
      </c>
      <c r="M20" s="8">
        <f t="shared" si="46"/>
        <v>29</v>
      </c>
      <c r="N20" s="10">
        <f t="shared" si="55"/>
        <v>37</v>
      </c>
      <c r="O20" s="10">
        <f t="shared" si="30"/>
        <v>27</v>
      </c>
      <c r="P20" s="15">
        <f t="shared" si="37"/>
        <v>23</v>
      </c>
      <c r="Q20" s="18">
        <f t="shared" si="18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 t="shared" si="9"/>
        <v>119</v>
      </c>
      <c r="C21" s="17">
        <f t="shared" si="10"/>
        <v>93</v>
      </c>
      <c r="D21" s="8">
        <f t="shared" ref="D21:E21" si="56"> L21</f>
        <v>25</v>
      </c>
      <c r="E21" s="8">
        <f t="shared" si="56"/>
        <v>30</v>
      </c>
      <c r="F21" s="11">
        <f t="shared" si="4"/>
        <v>0.215</v>
      </c>
      <c r="G21" s="12">
        <f t="shared" si="5"/>
        <v>0.923</v>
      </c>
      <c r="H21" s="13">
        <f t="shared" ref="H21:I21" si="57"> 5% + (O21-5)/1000</f>
        <v>0.073</v>
      </c>
      <c r="I21" s="13">
        <f t="shared" si="57"/>
        <v>0.069</v>
      </c>
      <c r="J21" s="11">
        <f t="shared" si="7"/>
        <v>0.25</v>
      </c>
      <c r="K21" s="14">
        <f t="shared" si="8"/>
        <v>0.38</v>
      </c>
      <c r="L21" s="10">
        <f t="shared" si="13"/>
        <v>25</v>
      </c>
      <c r="M21" s="8">
        <f t="shared" si="46"/>
        <v>30</v>
      </c>
      <c r="N21" s="10">
        <f t="shared" si="55"/>
        <v>38</v>
      </c>
      <c r="O21" s="10">
        <f t="shared" si="30"/>
        <v>28</v>
      </c>
      <c r="P21" s="15">
        <f t="shared" si="37"/>
        <v>24</v>
      </c>
      <c r="Q21" s="18">
        <f t="shared" si="18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si="9"/>
        <v>124</v>
      </c>
      <c r="C22" s="17">
        <f t="shared" si="10"/>
        <v>97</v>
      </c>
      <c r="D22" s="8">
        <f t="shared" ref="D22:E22" si="58"> L22</f>
        <v>25</v>
      </c>
      <c r="E22" s="8">
        <f t="shared" si="58"/>
        <v>31</v>
      </c>
      <c r="F22" s="11">
        <f t="shared" si="4"/>
        <v>0.225</v>
      </c>
      <c r="G22" s="12">
        <f t="shared" si="5"/>
        <v>0.924</v>
      </c>
      <c r="H22" s="13">
        <f t="shared" ref="H22:I22" si="59"> 5% + (O22-5)/1000</f>
        <v>0.074</v>
      </c>
      <c r="I22" s="13">
        <f t="shared" si="59"/>
        <v>0.07</v>
      </c>
      <c r="J22" s="11">
        <f t="shared" si="7"/>
        <v>0.25</v>
      </c>
      <c r="K22" s="14">
        <f t="shared" si="8"/>
        <v>0.4</v>
      </c>
      <c r="L22" s="10">
        <f t="shared" si="13"/>
        <v>25</v>
      </c>
      <c r="M22" s="8">
        <f t="shared" si="46"/>
        <v>31</v>
      </c>
      <c r="N22" s="10">
        <f t="shared" si="55"/>
        <v>40</v>
      </c>
      <c r="O22" s="10">
        <f t="shared" si="30"/>
        <v>29</v>
      </c>
      <c r="P22" s="15">
        <f t="shared" si="37"/>
        <v>25</v>
      </c>
      <c r="Q22" s="18">
        <f t="shared" si="18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9"/>
        <v>128</v>
      </c>
      <c r="C23" s="17">
        <f t="shared" si="10"/>
        <v>101</v>
      </c>
      <c r="D23" s="8">
        <f t="shared" ref="D23:E23" si="60"> L23</f>
        <v>26</v>
      </c>
      <c r="E23" s="8">
        <f t="shared" si="60"/>
        <v>32</v>
      </c>
      <c r="F23" s="11">
        <f t="shared" si="4"/>
        <v>0.23</v>
      </c>
      <c r="G23" s="12">
        <f t="shared" si="5"/>
        <v>0.925</v>
      </c>
      <c r="H23" s="13">
        <f t="shared" ref="H23:I23" si="61"> 5% + (O23-5)/1000</f>
        <v>0.075</v>
      </c>
      <c r="I23" s="13">
        <f t="shared" si="61"/>
        <v>0.071</v>
      </c>
      <c r="J23" s="11">
        <f t="shared" si="7"/>
        <v>0.26</v>
      </c>
      <c r="K23" s="14">
        <f t="shared" si="8"/>
        <v>0.41</v>
      </c>
      <c r="L23" s="10">
        <f t="shared" si="13"/>
        <v>26</v>
      </c>
      <c r="M23" s="8">
        <f t="shared" si="46"/>
        <v>32</v>
      </c>
      <c r="N23" s="10">
        <f t="shared" si="55"/>
        <v>41</v>
      </c>
      <c r="O23" s="10">
        <f t="shared" si="30"/>
        <v>30</v>
      </c>
      <c r="P23" s="15">
        <f t="shared" si="37"/>
        <v>26</v>
      </c>
      <c r="Q23" s="18">
        <f t="shared" si="18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9"/>
        <v>133</v>
      </c>
      <c r="C24" s="17">
        <f t="shared" si="10"/>
        <v>105</v>
      </c>
      <c r="D24" s="8">
        <f t="shared" ref="D24:E24" si="62"> L24</f>
        <v>27</v>
      </c>
      <c r="E24" s="8">
        <f t="shared" si="62"/>
        <v>33</v>
      </c>
      <c r="F24" s="11">
        <f t="shared" si="4"/>
        <v>0.235</v>
      </c>
      <c r="G24" s="12">
        <f t="shared" si="5"/>
        <v>0.926</v>
      </c>
      <c r="H24" s="13">
        <f t="shared" ref="H24:I24" si="63"> 5% + (O24-5)/1000</f>
        <v>0.076</v>
      </c>
      <c r="I24" s="13">
        <f t="shared" si="63"/>
        <v>0.072</v>
      </c>
      <c r="J24" s="11">
        <f t="shared" si="7"/>
        <v>0.27</v>
      </c>
      <c r="K24" s="14">
        <f t="shared" si="8"/>
        <v>0.42</v>
      </c>
      <c r="L24" s="10">
        <f t="shared" si="13"/>
        <v>27</v>
      </c>
      <c r="M24" s="8">
        <f t="shared" si="46"/>
        <v>33</v>
      </c>
      <c r="N24" s="10">
        <f t="shared" si="55"/>
        <v>42</v>
      </c>
      <c r="O24" s="10">
        <f t="shared" si="30"/>
        <v>31</v>
      </c>
      <c r="P24" s="15">
        <f t="shared" si="37"/>
        <v>27</v>
      </c>
      <c r="Q24" s="18">
        <f t="shared" si="18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9"/>
        <v>138</v>
      </c>
      <c r="C25" s="17">
        <f t="shared" si="10"/>
        <v>109</v>
      </c>
      <c r="D25" s="8">
        <f t="shared" ref="D25:E25" si="64"> L25</f>
        <v>28</v>
      </c>
      <c r="E25" s="8">
        <f t="shared" si="64"/>
        <v>34</v>
      </c>
      <c r="F25" s="11">
        <f t="shared" si="4"/>
        <v>0.245</v>
      </c>
      <c r="G25" s="12">
        <f t="shared" si="5"/>
        <v>0.927</v>
      </c>
      <c r="H25" s="13">
        <f t="shared" ref="H25:I25" si="65"> 5% + (O25-5)/1000</f>
        <v>0.077</v>
      </c>
      <c r="I25" s="13">
        <f t="shared" si="65"/>
        <v>0.072</v>
      </c>
      <c r="J25" s="11">
        <f t="shared" si="7"/>
        <v>0.28</v>
      </c>
      <c r="K25" s="14">
        <f t="shared" si="8"/>
        <v>0.44</v>
      </c>
      <c r="L25" s="10">
        <f t="shared" si="13"/>
        <v>28</v>
      </c>
      <c r="M25" s="8">
        <f t="shared" si="46"/>
        <v>34</v>
      </c>
      <c r="N25" s="10">
        <f t="shared" si="55"/>
        <v>44</v>
      </c>
      <c r="O25" s="10">
        <f t="shared" si="30"/>
        <v>32</v>
      </c>
      <c r="P25" s="15">
        <f t="shared" si="37"/>
        <v>27</v>
      </c>
      <c r="Q25" s="18">
        <f t="shared" si="18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9"/>
        <v>143</v>
      </c>
      <c r="C26" s="17">
        <f t="shared" si="10"/>
        <v>114</v>
      </c>
      <c r="D26" s="8">
        <f t="shared" ref="D26:E26" si="66"> L26</f>
        <v>28</v>
      </c>
      <c r="E26" s="8">
        <f t="shared" si="66"/>
        <v>35</v>
      </c>
      <c r="F26" s="11">
        <f t="shared" si="4"/>
        <v>0.255</v>
      </c>
      <c r="G26" s="12">
        <f t="shared" si="5"/>
        <v>0.928</v>
      </c>
      <c r="H26" s="13">
        <f t="shared" ref="H26:I26" si="67"> 5% + (O26-5)/1000</f>
        <v>0.078</v>
      </c>
      <c r="I26" s="13">
        <f t="shared" si="67"/>
        <v>0.073</v>
      </c>
      <c r="J26" s="11">
        <f t="shared" si="7"/>
        <v>0.28</v>
      </c>
      <c r="K26" s="14">
        <f t="shared" si="8"/>
        <v>0.46</v>
      </c>
      <c r="L26" s="10">
        <f t="shared" si="13"/>
        <v>28</v>
      </c>
      <c r="M26" s="8">
        <f t="shared" si="46"/>
        <v>35</v>
      </c>
      <c r="N26" s="10">
        <v>46.0</v>
      </c>
      <c r="O26" s="10">
        <f t="shared" si="30"/>
        <v>33</v>
      </c>
      <c r="P26" s="15">
        <f t="shared" si="37"/>
        <v>28</v>
      </c>
      <c r="Q26" s="18">
        <f t="shared" si="18"/>
        <v>5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9"/>
        <v>148</v>
      </c>
      <c r="C27" s="17">
        <f t="shared" si="10"/>
        <v>118</v>
      </c>
      <c r="D27" s="8">
        <f t="shared" ref="D27:E27" si="68"> L27</f>
        <v>29</v>
      </c>
      <c r="E27" s="8">
        <f t="shared" si="68"/>
        <v>36</v>
      </c>
      <c r="F27" s="11">
        <f t="shared" si="4"/>
        <v>0.26</v>
      </c>
      <c r="G27" s="12">
        <f t="shared" si="5"/>
        <v>0.929</v>
      </c>
      <c r="H27" s="13">
        <f t="shared" ref="H27:I27" si="69"> 5% + (O27-5)/1000</f>
        <v>0.079</v>
      </c>
      <c r="I27" s="13">
        <f t="shared" si="69"/>
        <v>0.074</v>
      </c>
      <c r="J27" s="11">
        <f t="shared" si="7"/>
        <v>0.29</v>
      </c>
      <c r="K27" s="14">
        <f t="shared" si="8"/>
        <v>0.47</v>
      </c>
      <c r="L27" s="10">
        <f t="shared" si="13"/>
        <v>29</v>
      </c>
      <c r="M27" s="8">
        <f t="shared" si="46"/>
        <v>36</v>
      </c>
      <c r="N27" s="10">
        <f t="shared" ref="N27:N29" si="72">if(MOD($A27,3) = 0,N26 + 2,N26 + 1)</f>
        <v>47</v>
      </c>
      <c r="O27" s="10">
        <f t="shared" si="30"/>
        <v>34</v>
      </c>
      <c r="P27" s="15">
        <f t="shared" si="37"/>
        <v>29</v>
      </c>
      <c r="Q27" s="18">
        <f t="shared" si="18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9"/>
        <v>152</v>
      </c>
      <c r="C28" s="17">
        <f t="shared" si="10"/>
        <v>122</v>
      </c>
      <c r="D28" s="8">
        <f t="shared" ref="D28:E28" si="70"> L28</f>
        <v>30</v>
      </c>
      <c r="E28" s="8">
        <f t="shared" si="70"/>
        <v>37</v>
      </c>
      <c r="F28" s="11">
        <f t="shared" si="4"/>
        <v>0.27</v>
      </c>
      <c r="G28" s="12">
        <f t="shared" si="5"/>
        <v>0.93</v>
      </c>
      <c r="H28" s="13">
        <f t="shared" ref="H28:I28" si="71"> 5% + (O28-5)/1000</f>
        <v>0.08</v>
      </c>
      <c r="I28" s="13">
        <f t="shared" si="71"/>
        <v>0.074</v>
      </c>
      <c r="J28" s="11">
        <f t="shared" si="7"/>
        <v>0.3</v>
      </c>
      <c r="K28" s="14">
        <f t="shared" si="8"/>
        <v>0.49</v>
      </c>
      <c r="L28" s="10">
        <f t="shared" si="13"/>
        <v>30</v>
      </c>
      <c r="M28" s="8">
        <f t="shared" si="46"/>
        <v>37</v>
      </c>
      <c r="N28" s="10">
        <f t="shared" si="72"/>
        <v>49</v>
      </c>
      <c r="O28" s="10">
        <f t="shared" si="30"/>
        <v>35</v>
      </c>
      <c r="P28" s="15">
        <f t="shared" si="37"/>
        <v>29</v>
      </c>
      <c r="Q28" s="18">
        <f t="shared" si="18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9"/>
        <v>157</v>
      </c>
      <c r="C29" s="17">
        <f t="shared" si="10"/>
        <v>126</v>
      </c>
      <c r="D29" s="8">
        <f t="shared" ref="D29:E29" si="73"> L29</f>
        <v>31</v>
      </c>
      <c r="E29" s="8">
        <f t="shared" si="73"/>
        <v>38</v>
      </c>
      <c r="F29" s="11">
        <f t="shared" si="4"/>
        <v>0.275</v>
      </c>
      <c r="G29" s="12">
        <f t="shared" si="5"/>
        <v>0.931</v>
      </c>
      <c r="H29" s="13">
        <f t="shared" ref="H29:I29" si="74"> 5% + (O29-5)/1000</f>
        <v>0.081</v>
      </c>
      <c r="I29" s="13">
        <f t="shared" si="74"/>
        <v>0.075</v>
      </c>
      <c r="J29" s="11">
        <f t="shared" si="7"/>
        <v>0.31</v>
      </c>
      <c r="K29" s="14">
        <f t="shared" si="8"/>
        <v>0.5</v>
      </c>
      <c r="L29" s="10">
        <f t="shared" si="13"/>
        <v>31</v>
      </c>
      <c r="M29" s="8">
        <f t="shared" si="46"/>
        <v>38</v>
      </c>
      <c r="N29" s="10">
        <f t="shared" si="72"/>
        <v>50</v>
      </c>
      <c r="O29" s="10">
        <f t="shared" si="30"/>
        <v>36</v>
      </c>
      <c r="P29" s="15">
        <f t="shared" si="37"/>
        <v>30</v>
      </c>
      <c r="Q29" s="18">
        <f t="shared" si="18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9"/>
        <v>162</v>
      </c>
      <c r="C30" s="17">
        <f t="shared" si="10"/>
        <v>130</v>
      </c>
      <c r="D30" s="8">
        <f t="shared" ref="D30:E30" si="75"> L30</f>
        <v>31</v>
      </c>
      <c r="E30" s="8">
        <f t="shared" si="75"/>
        <v>39</v>
      </c>
      <c r="F30" s="11">
        <f t="shared" si="4"/>
        <v>0.285</v>
      </c>
      <c r="G30" s="12">
        <f t="shared" si="5"/>
        <v>0.932</v>
      </c>
      <c r="H30" s="13">
        <f t="shared" ref="H30:I30" si="76"> 5% + (O30-5)/1000</f>
        <v>0.082</v>
      </c>
      <c r="I30" s="13">
        <f t="shared" si="76"/>
        <v>0.076</v>
      </c>
      <c r="J30" s="11">
        <f t="shared" si="7"/>
        <v>0.31</v>
      </c>
      <c r="K30" s="14">
        <f t="shared" si="8"/>
        <v>0.52</v>
      </c>
      <c r="L30" s="10">
        <f t="shared" si="13"/>
        <v>31</v>
      </c>
      <c r="M30" s="8">
        <f t="shared" si="46"/>
        <v>39</v>
      </c>
      <c r="N30" s="10">
        <v>52.0</v>
      </c>
      <c r="O30" s="10">
        <f t="shared" si="30"/>
        <v>37</v>
      </c>
      <c r="P30" s="15">
        <f t="shared" si="37"/>
        <v>31</v>
      </c>
      <c r="Q30" s="18">
        <f t="shared" si="18"/>
        <v>5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 t="shared" si="9"/>
        <v>167</v>
      </c>
      <c r="C31" s="17">
        <f t="shared" si="10"/>
        <v>135</v>
      </c>
      <c r="D31" s="8">
        <f t="shared" ref="D31:E31" si="77"> L31</f>
        <v>32</v>
      </c>
      <c r="E31" s="8">
        <f t="shared" si="77"/>
        <v>40</v>
      </c>
      <c r="F31" s="11">
        <f t="shared" si="4"/>
        <v>0.295</v>
      </c>
      <c r="G31" s="12">
        <f t="shared" si="5"/>
        <v>0.933</v>
      </c>
      <c r="H31" s="13">
        <f t="shared" ref="H31:I31" si="78"> 5% + (O31-5)/1000</f>
        <v>0.083</v>
      </c>
      <c r="I31" s="13">
        <f t="shared" si="78"/>
        <v>0.076</v>
      </c>
      <c r="J31" s="11">
        <f t="shared" si="7"/>
        <v>0.32</v>
      </c>
      <c r="K31" s="14">
        <f t="shared" si="8"/>
        <v>0.54</v>
      </c>
      <c r="L31" s="10">
        <f t="shared" si="13"/>
        <v>32</v>
      </c>
      <c r="M31" s="8">
        <f t="shared" si="46"/>
        <v>40</v>
      </c>
      <c r="N31" s="10">
        <f t="shared" ref="N31:N37" si="81">if(MOD($A31,3) = 0,N30 + 2,N30 + 1)</f>
        <v>54</v>
      </c>
      <c r="O31" s="10">
        <f t="shared" si="30"/>
        <v>38</v>
      </c>
      <c r="P31" s="15">
        <f t="shared" si="37"/>
        <v>31</v>
      </c>
      <c r="Q31" s="18">
        <f t="shared" si="18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si="9"/>
        <v>172</v>
      </c>
      <c r="C32" s="17">
        <f t="shared" si="10"/>
        <v>139</v>
      </c>
      <c r="D32" s="8">
        <f t="shared" ref="D32:E32" si="79"> L32</f>
        <v>33</v>
      </c>
      <c r="E32" s="8">
        <f t="shared" si="79"/>
        <v>41</v>
      </c>
      <c r="F32" s="11">
        <f t="shared" si="4"/>
        <v>0.3</v>
      </c>
      <c r="G32" s="12">
        <f t="shared" si="5"/>
        <v>0.934</v>
      </c>
      <c r="H32" s="13">
        <f t="shared" ref="H32:I32" si="80"> 5% + (O32-5)/1000</f>
        <v>0.084</v>
      </c>
      <c r="I32" s="13">
        <f t="shared" si="80"/>
        <v>0.077</v>
      </c>
      <c r="J32" s="11">
        <f t="shared" si="7"/>
        <v>0.33</v>
      </c>
      <c r="K32" s="14">
        <f t="shared" si="8"/>
        <v>0.55</v>
      </c>
      <c r="L32" s="10">
        <f t="shared" si="13"/>
        <v>33</v>
      </c>
      <c r="M32" s="8">
        <f t="shared" si="46"/>
        <v>41</v>
      </c>
      <c r="N32" s="10">
        <f t="shared" si="81"/>
        <v>55</v>
      </c>
      <c r="O32" s="10">
        <f t="shared" si="30"/>
        <v>39</v>
      </c>
      <c r="P32" s="15">
        <f t="shared" si="37"/>
        <v>32</v>
      </c>
      <c r="Q32" s="18">
        <f t="shared" si="18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9"/>
        <v>176</v>
      </c>
      <c r="C33" s="17">
        <f t="shared" si="10"/>
        <v>143</v>
      </c>
      <c r="D33" s="8">
        <f t="shared" ref="D33:E33" si="82"> L33</f>
        <v>34</v>
      </c>
      <c r="E33" s="8">
        <f t="shared" si="82"/>
        <v>42</v>
      </c>
      <c r="F33" s="11">
        <f t="shared" si="4"/>
        <v>0.305</v>
      </c>
      <c r="G33" s="12">
        <f t="shared" si="5"/>
        <v>0.935</v>
      </c>
      <c r="H33" s="13">
        <f t="shared" ref="H33:I33" si="83"> 5% + (O33-5)/1000</f>
        <v>0.085</v>
      </c>
      <c r="I33" s="13">
        <f t="shared" si="83"/>
        <v>0.078</v>
      </c>
      <c r="J33" s="11">
        <f t="shared" si="7"/>
        <v>0.34</v>
      </c>
      <c r="K33" s="14">
        <f t="shared" si="8"/>
        <v>0.56</v>
      </c>
      <c r="L33" s="10">
        <f t="shared" si="13"/>
        <v>34</v>
      </c>
      <c r="M33" s="8">
        <f t="shared" si="46"/>
        <v>42</v>
      </c>
      <c r="N33" s="10">
        <f t="shared" si="81"/>
        <v>56</v>
      </c>
      <c r="O33" s="10">
        <f t="shared" si="30"/>
        <v>40</v>
      </c>
      <c r="P33" s="15">
        <f t="shared" si="37"/>
        <v>33</v>
      </c>
      <c r="Q33" s="18">
        <f t="shared" si="18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9"/>
        <v>181</v>
      </c>
      <c r="C34" s="17">
        <f t="shared" si="10"/>
        <v>147</v>
      </c>
      <c r="D34" s="8">
        <f t="shared" ref="D34:E34" si="84"> L34</f>
        <v>34</v>
      </c>
      <c r="E34" s="8">
        <f t="shared" si="84"/>
        <v>43</v>
      </c>
      <c r="F34" s="11">
        <f t="shared" si="4"/>
        <v>0.315</v>
      </c>
      <c r="G34" s="12">
        <f t="shared" si="5"/>
        <v>0.936</v>
      </c>
      <c r="H34" s="13">
        <f t="shared" ref="H34:I34" si="85"> 5% + (O34-5)/1000</f>
        <v>0.086</v>
      </c>
      <c r="I34" s="13">
        <f t="shared" si="85"/>
        <v>0.079</v>
      </c>
      <c r="J34" s="11">
        <f t="shared" si="7"/>
        <v>0.34</v>
      </c>
      <c r="K34" s="14">
        <f t="shared" si="8"/>
        <v>0.58</v>
      </c>
      <c r="L34" s="10">
        <f t="shared" si="13"/>
        <v>34</v>
      </c>
      <c r="M34" s="8">
        <f t="shared" si="46"/>
        <v>43</v>
      </c>
      <c r="N34" s="10">
        <f t="shared" si="81"/>
        <v>58</v>
      </c>
      <c r="O34" s="10">
        <f t="shared" si="30"/>
        <v>41</v>
      </c>
      <c r="P34" s="15">
        <v>34.0</v>
      </c>
      <c r="Q34" s="18">
        <f t="shared" si="18"/>
        <v>5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9"/>
        <v>186</v>
      </c>
      <c r="C35" s="17">
        <f t="shared" si="10"/>
        <v>151</v>
      </c>
      <c r="D35" s="8">
        <f t="shared" ref="D35:E35" si="86"> L35</f>
        <v>35</v>
      </c>
      <c r="E35" s="8">
        <f t="shared" si="86"/>
        <v>44</v>
      </c>
      <c r="F35" s="11">
        <f t="shared" si="4"/>
        <v>0.32</v>
      </c>
      <c r="G35" s="12">
        <f t="shared" si="5"/>
        <v>0.937</v>
      </c>
      <c r="H35" s="13">
        <f t="shared" ref="H35:I35" si="87"> 5% + (O35-5)/1000</f>
        <v>0.087</v>
      </c>
      <c r="I35" s="13">
        <f t="shared" si="87"/>
        <v>0.08</v>
      </c>
      <c r="J35" s="11">
        <f t="shared" si="7"/>
        <v>0.35</v>
      </c>
      <c r="K35" s="14">
        <f t="shared" si="8"/>
        <v>0.59</v>
      </c>
      <c r="L35" s="10">
        <f t="shared" si="13"/>
        <v>35</v>
      </c>
      <c r="M35" s="8">
        <f t="shared" si="46"/>
        <v>44</v>
      </c>
      <c r="N35" s="10">
        <f t="shared" si="81"/>
        <v>59</v>
      </c>
      <c r="O35" s="10">
        <f t="shared" si="30"/>
        <v>42</v>
      </c>
      <c r="P35" s="15">
        <f t="shared" ref="P35:P45" si="90">if(or(MOD(A35,3) = 1, MOD(A35,3) = 2, MOD(A35,5) = 1) ,P34+1,P34)</f>
        <v>35</v>
      </c>
      <c r="Q35" s="18">
        <f t="shared" si="18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9"/>
        <v>191</v>
      </c>
      <c r="C36" s="17">
        <f t="shared" si="10"/>
        <v>156</v>
      </c>
      <c r="D36" s="8">
        <f t="shared" ref="D36:E36" si="88"> L36</f>
        <v>36</v>
      </c>
      <c r="E36" s="8">
        <f t="shared" si="88"/>
        <v>45</v>
      </c>
      <c r="F36" s="11">
        <f t="shared" si="4"/>
        <v>0.325</v>
      </c>
      <c r="G36" s="12">
        <f t="shared" si="5"/>
        <v>0.938</v>
      </c>
      <c r="H36" s="13">
        <f t="shared" ref="H36:I36" si="89"> 5% + (O36-5)/1000</f>
        <v>0.088</v>
      </c>
      <c r="I36" s="13">
        <f t="shared" si="89"/>
        <v>0.081</v>
      </c>
      <c r="J36" s="11">
        <f t="shared" si="7"/>
        <v>0.36</v>
      </c>
      <c r="K36" s="14">
        <f t="shared" si="8"/>
        <v>0.6</v>
      </c>
      <c r="L36" s="10">
        <f t="shared" si="13"/>
        <v>36</v>
      </c>
      <c r="M36" s="8">
        <f t="shared" si="46"/>
        <v>45</v>
      </c>
      <c r="N36" s="10">
        <f t="shared" si="81"/>
        <v>60</v>
      </c>
      <c r="O36" s="10">
        <f t="shared" si="30"/>
        <v>43</v>
      </c>
      <c r="P36" s="15">
        <f t="shared" si="90"/>
        <v>36</v>
      </c>
      <c r="Q36" s="18">
        <f t="shared" si="18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9"/>
        <v>196</v>
      </c>
      <c r="C37" s="17">
        <f t="shared" si="10"/>
        <v>160</v>
      </c>
      <c r="D37" s="8">
        <f t="shared" ref="D37:E37" si="91"> L37</f>
        <v>36</v>
      </c>
      <c r="E37" s="8">
        <f t="shared" si="91"/>
        <v>46</v>
      </c>
      <c r="F37" s="11">
        <f t="shared" si="4"/>
        <v>0.335</v>
      </c>
      <c r="G37" s="12">
        <f t="shared" si="5"/>
        <v>0.939</v>
      </c>
      <c r="H37" s="13">
        <f t="shared" ref="H37:I37" si="92"> 5% + (O37-5)/1000</f>
        <v>0.089</v>
      </c>
      <c r="I37" s="13">
        <f t="shared" si="92"/>
        <v>0.082</v>
      </c>
      <c r="J37" s="11">
        <f t="shared" si="7"/>
        <v>0.36</v>
      </c>
      <c r="K37" s="14">
        <f t="shared" si="8"/>
        <v>0.62</v>
      </c>
      <c r="L37" s="10">
        <v>36.0</v>
      </c>
      <c r="M37" s="8">
        <f t="shared" si="46"/>
        <v>46</v>
      </c>
      <c r="N37" s="10">
        <f t="shared" si="81"/>
        <v>62</v>
      </c>
      <c r="O37" s="10">
        <f t="shared" si="30"/>
        <v>44</v>
      </c>
      <c r="P37" s="15">
        <f t="shared" si="90"/>
        <v>37</v>
      </c>
      <c r="Q37" s="18">
        <f t="shared" si="18"/>
        <v>5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9"/>
        <v>200</v>
      </c>
      <c r="C38" s="17">
        <f t="shared" si="10"/>
        <v>164</v>
      </c>
      <c r="D38" s="8">
        <f t="shared" ref="D38:E38" si="93"> L38</f>
        <v>36</v>
      </c>
      <c r="E38" s="8">
        <f t="shared" si="93"/>
        <v>47</v>
      </c>
      <c r="F38" s="11">
        <f t="shared" si="4"/>
        <v>0.345</v>
      </c>
      <c r="G38" s="12">
        <f t="shared" si="5"/>
        <v>0.94</v>
      </c>
      <c r="H38" s="13">
        <f t="shared" ref="H38:I38" si="94"> 5% + (O38-5)/1000</f>
        <v>0.09</v>
      </c>
      <c r="I38" s="13">
        <f t="shared" si="94"/>
        <v>0.083</v>
      </c>
      <c r="J38" s="11">
        <f t="shared" si="7"/>
        <v>0.36</v>
      </c>
      <c r="K38" s="14">
        <f t="shared" si="8"/>
        <v>0.64</v>
      </c>
      <c r="L38" s="10">
        <f t="shared" ref="L38:L41" si="97">if(MOD($A38,4) = 1,L37, L37 + 1)</f>
        <v>36</v>
      </c>
      <c r="M38" s="8">
        <f t="shared" si="46"/>
        <v>47</v>
      </c>
      <c r="N38" s="10">
        <v>64.0</v>
      </c>
      <c r="O38" s="10">
        <f t="shared" si="30"/>
        <v>45</v>
      </c>
      <c r="P38" s="15">
        <f t="shared" si="90"/>
        <v>38</v>
      </c>
      <c r="Q38" s="18">
        <f t="shared" si="18"/>
        <v>5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9"/>
        <v>205</v>
      </c>
      <c r="C39" s="17">
        <f t="shared" si="10"/>
        <v>168</v>
      </c>
      <c r="D39" s="8">
        <f t="shared" ref="D39:E39" si="95"> L39</f>
        <v>37</v>
      </c>
      <c r="E39" s="8">
        <f t="shared" si="95"/>
        <v>48</v>
      </c>
      <c r="F39" s="11">
        <f t="shared" si="4"/>
        <v>0.35</v>
      </c>
      <c r="G39" s="12">
        <f t="shared" si="5"/>
        <v>0.941</v>
      </c>
      <c r="H39" s="13">
        <f t="shared" ref="H39:I39" si="96"> 5% + (O39-5)/1000</f>
        <v>0.091</v>
      </c>
      <c r="I39" s="13">
        <f t="shared" si="96"/>
        <v>0.084</v>
      </c>
      <c r="J39" s="11">
        <f t="shared" si="7"/>
        <v>0.37</v>
      </c>
      <c r="K39" s="14">
        <f t="shared" si="8"/>
        <v>0.65</v>
      </c>
      <c r="L39" s="10">
        <f t="shared" si="97"/>
        <v>37</v>
      </c>
      <c r="M39" s="8">
        <f t="shared" si="46"/>
        <v>48</v>
      </c>
      <c r="N39" s="10">
        <f t="shared" ref="N39:N49" si="100">if(MOD($A39,3) = 0,N38 + 2,N38 + 1)</f>
        <v>65</v>
      </c>
      <c r="O39" s="10">
        <f t="shared" si="30"/>
        <v>46</v>
      </c>
      <c r="P39" s="15">
        <f t="shared" si="90"/>
        <v>39</v>
      </c>
      <c r="Q39" s="18">
        <f t="shared" si="18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 t="shared" si="9"/>
        <v>210</v>
      </c>
      <c r="C40" s="17">
        <f t="shared" si="10"/>
        <v>172</v>
      </c>
      <c r="D40" s="8">
        <f t="shared" ref="D40:E40" si="98"> L40</f>
        <v>38</v>
      </c>
      <c r="E40" s="8">
        <f t="shared" si="98"/>
        <v>49</v>
      </c>
      <c r="F40" s="11">
        <f t="shared" si="4"/>
        <v>0.36</v>
      </c>
      <c r="G40" s="12">
        <f t="shared" si="5"/>
        <v>0.942</v>
      </c>
      <c r="H40" s="13">
        <f t="shared" ref="H40:I40" si="99"> 5% + (O40-5)/1000</f>
        <v>0.092</v>
      </c>
      <c r="I40" s="13">
        <f t="shared" si="99"/>
        <v>0.084</v>
      </c>
      <c r="J40" s="11">
        <f t="shared" si="7"/>
        <v>0.38</v>
      </c>
      <c r="K40" s="14">
        <f t="shared" si="8"/>
        <v>0.67</v>
      </c>
      <c r="L40" s="10">
        <f t="shared" si="97"/>
        <v>38</v>
      </c>
      <c r="M40" s="8">
        <f t="shared" si="46"/>
        <v>49</v>
      </c>
      <c r="N40" s="10">
        <f t="shared" si="100"/>
        <v>67</v>
      </c>
      <c r="O40" s="10">
        <f t="shared" si="30"/>
        <v>47</v>
      </c>
      <c r="P40" s="15">
        <f t="shared" si="90"/>
        <v>39</v>
      </c>
      <c r="Q40" s="18">
        <f t="shared" si="18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si="9"/>
        <v>215</v>
      </c>
      <c r="C41" s="17">
        <f t="shared" si="10"/>
        <v>177</v>
      </c>
      <c r="D41" s="8">
        <f t="shared" ref="D41:E41" si="101"> L41</f>
        <v>39</v>
      </c>
      <c r="E41" s="8">
        <f t="shared" si="101"/>
        <v>50</v>
      </c>
      <c r="F41" s="11">
        <f t="shared" si="4"/>
        <v>0.365</v>
      </c>
      <c r="G41" s="12">
        <f t="shared" si="5"/>
        <v>0.943</v>
      </c>
      <c r="H41" s="13">
        <f t="shared" ref="H41:I41" si="102"> 5% + (O41-5)/1000</f>
        <v>0.093</v>
      </c>
      <c r="I41" s="13">
        <f t="shared" si="102"/>
        <v>0.085</v>
      </c>
      <c r="J41" s="11">
        <f t="shared" si="7"/>
        <v>0.39</v>
      </c>
      <c r="K41" s="14">
        <f t="shared" si="8"/>
        <v>0.68</v>
      </c>
      <c r="L41" s="10">
        <f t="shared" si="97"/>
        <v>39</v>
      </c>
      <c r="M41" s="8">
        <f t="shared" si="46"/>
        <v>50</v>
      </c>
      <c r="N41" s="10">
        <f t="shared" si="100"/>
        <v>68</v>
      </c>
      <c r="O41" s="10">
        <f t="shared" si="30"/>
        <v>48</v>
      </c>
      <c r="P41" s="15">
        <f t="shared" si="90"/>
        <v>40</v>
      </c>
      <c r="Q41" s="18">
        <f t="shared" si="18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"/>
        <v>220</v>
      </c>
      <c r="C42" s="17">
        <f t="shared" si="10"/>
        <v>181</v>
      </c>
      <c r="D42" s="8">
        <f t="shared" ref="D42:E42" si="103"> L42</f>
        <v>40</v>
      </c>
      <c r="E42" s="8">
        <f t="shared" si="103"/>
        <v>51</v>
      </c>
      <c r="F42" s="11">
        <f t="shared" si="4"/>
        <v>0.37</v>
      </c>
      <c r="G42" s="12">
        <f t="shared" si="5"/>
        <v>0.944</v>
      </c>
      <c r="H42" s="13">
        <f t="shared" ref="H42:I42" si="104"> 5% + (O42-5)/1000</f>
        <v>0.094</v>
      </c>
      <c r="I42" s="13">
        <f t="shared" si="104"/>
        <v>0.086</v>
      </c>
      <c r="J42" s="11">
        <f t="shared" si="7"/>
        <v>0.4</v>
      </c>
      <c r="K42" s="14">
        <f t="shared" si="8"/>
        <v>0.69</v>
      </c>
      <c r="L42" s="10">
        <v>40.0</v>
      </c>
      <c r="M42" s="8">
        <f t="shared" si="46"/>
        <v>51</v>
      </c>
      <c r="N42" s="10">
        <f t="shared" si="100"/>
        <v>69</v>
      </c>
      <c r="O42" s="10">
        <f t="shared" si="30"/>
        <v>49</v>
      </c>
      <c r="P42" s="15">
        <f t="shared" si="90"/>
        <v>41</v>
      </c>
      <c r="Q42" s="18">
        <f t="shared" si="18"/>
        <v>5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"/>
        <v>224</v>
      </c>
      <c r="C43" s="17">
        <f t="shared" si="10"/>
        <v>185</v>
      </c>
      <c r="D43" s="8">
        <f t="shared" ref="D43:E43" si="105"> L43</f>
        <v>41</v>
      </c>
      <c r="E43" s="8">
        <f t="shared" si="105"/>
        <v>52</v>
      </c>
      <c r="F43" s="11">
        <f t="shared" si="4"/>
        <v>0.38</v>
      </c>
      <c r="G43" s="12">
        <f t="shared" si="5"/>
        <v>0.945</v>
      </c>
      <c r="H43" s="13">
        <f t="shared" ref="H43:I43" si="106"> 5% + (O43-5)/1000</f>
        <v>0.095</v>
      </c>
      <c r="I43" s="13">
        <f t="shared" si="106"/>
        <v>0.086</v>
      </c>
      <c r="J43" s="11">
        <f t="shared" si="7"/>
        <v>0.41</v>
      </c>
      <c r="K43" s="14">
        <f t="shared" si="8"/>
        <v>0.71</v>
      </c>
      <c r="L43" s="10">
        <f t="shared" ref="L43:L51" si="109">if(MOD($A43,4) = 1,L42, L42 + 1)</f>
        <v>41</v>
      </c>
      <c r="M43" s="8">
        <f t="shared" si="46"/>
        <v>52</v>
      </c>
      <c r="N43" s="10">
        <f t="shared" si="100"/>
        <v>71</v>
      </c>
      <c r="O43" s="10">
        <f t="shared" si="30"/>
        <v>50</v>
      </c>
      <c r="P43" s="15">
        <f t="shared" si="90"/>
        <v>41</v>
      </c>
      <c r="Q43" s="18">
        <f t="shared" si="18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"/>
        <v>229</v>
      </c>
      <c r="C44" s="17">
        <f t="shared" si="10"/>
        <v>189</v>
      </c>
      <c r="D44" s="8">
        <f t="shared" ref="D44:E44" si="107"> L44</f>
        <v>42</v>
      </c>
      <c r="E44" s="8">
        <f t="shared" si="107"/>
        <v>53</v>
      </c>
      <c r="F44" s="11">
        <f t="shared" si="4"/>
        <v>0.385</v>
      </c>
      <c r="G44" s="12">
        <f t="shared" si="5"/>
        <v>0.946</v>
      </c>
      <c r="H44" s="13">
        <f t="shared" ref="H44:I44" si="108"> 5% + (O44-5)/1000</f>
        <v>0.096</v>
      </c>
      <c r="I44" s="13">
        <f t="shared" si="108"/>
        <v>0.087</v>
      </c>
      <c r="J44" s="11">
        <f t="shared" si="7"/>
        <v>0.42</v>
      </c>
      <c r="K44" s="14">
        <f t="shared" si="8"/>
        <v>0.72</v>
      </c>
      <c r="L44" s="10">
        <f t="shared" si="109"/>
        <v>42</v>
      </c>
      <c r="M44" s="8">
        <f t="shared" si="46"/>
        <v>53</v>
      </c>
      <c r="N44" s="10">
        <f t="shared" si="100"/>
        <v>72</v>
      </c>
      <c r="O44" s="10">
        <f t="shared" si="30"/>
        <v>51</v>
      </c>
      <c r="P44" s="15">
        <f t="shared" si="90"/>
        <v>42</v>
      </c>
      <c r="Q44" s="18">
        <f t="shared" si="18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"/>
        <v>234</v>
      </c>
      <c r="C45" s="17">
        <f t="shared" si="10"/>
        <v>193</v>
      </c>
      <c r="D45" s="8">
        <f t="shared" ref="D45:E45" si="110"> L45</f>
        <v>43</v>
      </c>
      <c r="E45" s="8">
        <f t="shared" si="110"/>
        <v>54</v>
      </c>
      <c r="F45" s="11">
        <f t="shared" si="4"/>
        <v>0.39</v>
      </c>
      <c r="G45" s="12">
        <f t="shared" si="5"/>
        <v>0.947</v>
      </c>
      <c r="H45" s="13">
        <f t="shared" ref="H45:I45" si="111"> 5% + (O45-5)/1000</f>
        <v>0.097</v>
      </c>
      <c r="I45" s="13">
        <f t="shared" si="111"/>
        <v>0.088</v>
      </c>
      <c r="J45" s="11">
        <f t="shared" si="7"/>
        <v>0.43</v>
      </c>
      <c r="K45" s="14">
        <f t="shared" si="8"/>
        <v>0.73</v>
      </c>
      <c r="L45" s="10">
        <f t="shared" si="109"/>
        <v>43</v>
      </c>
      <c r="M45" s="8">
        <f t="shared" si="46"/>
        <v>54</v>
      </c>
      <c r="N45" s="10">
        <f t="shared" si="100"/>
        <v>73</v>
      </c>
      <c r="O45" s="10">
        <f t="shared" si="30"/>
        <v>52</v>
      </c>
      <c r="P45" s="15">
        <f t="shared" si="90"/>
        <v>43</v>
      </c>
      <c r="Q45" s="18">
        <f t="shared" si="18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"/>
        <v>239</v>
      </c>
      <c r="C46" s="17">
        <f t="shared" si="10"/>
        <v>198</v>
      </c>
      <c r="D46" s="8">
        <f t="shared" ref="D46:E46" si="112"> L46</f>
        <v>43</v>
      </c>
      <c r="E46" s="8">
        <f t="shared" si="112"/>
        <v>55</v>
      </c>
      <c r="F46" s="11">
        <f t="shared" si="4"/>
        <v>0.4</v>
      </c>
      <c r="G46" s="12">
        <f t="shared" si="5"/>
        <v>0.948</v>
      </c>
      <c r="H46" s="13">
        <f t="shared" ref="H46:I46" si="113"> 5% + (O46-5)/1000</f>
        <v>0.098</v>
      </c>
      <c r="I46" s="13">
        <f t="shared" si="113"/>
        <v>0.089</v>
      </c>
      <c r="J46" s="11">
        <f t="shared" si="7"/>
        <v>0.43</v>
      </c>
      <c r="K46" s="14">
        <f t="shared" si="8"/>
        <v>0.75</v>
      </c>
      <c r="L46" s="10">
        <f t="shared" si="109"/>
        <v>43</v>
      </c>
      <c r="M46" s="8">
        <f t="shared" si="46"/>
        <v>55</v>
      </c>
      <c r="N46" s="10">
        <f t="shared" si="100"/>
        <v>75</v>
      </c>
      <c r="O46" s="10">
        <f t="shared" si="30"/>
        <v>53</v>
      </c>
      <c r="P46" s="15">
        <v>44.0</v>
      </c>
      <c r="Q46" s="18">
        <f t="shared" si="18"/>
        <v>5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"/>
        <v>244</v>
      </c>
      <c r="C47" s="17">
        <f t="shared" si="10"/>
        <v>202</v>
      </c>
      <c r="D47" s="8">
        <f t="shared" ref="D47:E47" si="114"> L47</f>
        <v>44</v>
      </c>
      <c r="E47" s="8">
        <f t="shared" si="114"/>
        <v>56</v>
      </c>
      <c r="F47" s="11">
        <f t="shared" si="4"/>
        <v>0.405</v>
      </c>
      <c r="G47" s="12">
        <f t="shared" si="5"/>
        <v>0.949</v>
      </c>
      <c r="H47" s="13">
        <f t="shared" ref="H47:I47" si="115"> 5% + (O47-5)/1000</f>
        <v>0.099</v>
      </c>
      <c r="I47" s="13">
        <f t="shared" si="115"/>
        <v>0.09</v>
      </c>
      <c r="J47" s="11">
        <f t="shared" si="7"/>
        <v>0.44</v>
      </c>
      <c r="K47" s="14">
        <f t="shared" si="8"/>
        <v>0.76</v>
      </c>
      <c r="L47" s="10">
        <f t="shared" si="109"/>
        <v>44</v>
      </c>
      <c r="M47" s="8">
        <f t="shared" si="46"/>
        <v>56</v>
      </c>
      <c r="N47" s="10">
        <f t="shared" si="100"/>
        <v>76</v>
      </c>
      <c r="O47" s="10">
        <f t="shared" si="30"/>
        <v>54</v>
      </c>
      <c r="P47" s="15">
        <f t="shared" ref="P47:P51" si="118">if(or(MOD(A47,3) = 1, MOD(A47,3) = 2, MOD(A47,5) = 1) ,P46+1,P46)</f>
        <v>45</v>
      </c>
      <c r="Q47" s="18">
        <f t="shared" si="18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"/>
        <v>248</v>
      </c>
      <c r="C48" s="17">
        <f t="shared" si="10"/>
        <v>206</v>
      </c>
      <c r="D48" s="8">
        <f t="shared" ref="D48:E48" si="116"> L48</f>
        <v>45</v>
      </c>
      <c r="E48" s="8">
        <f t="shared" si="116"/>
        <v>57</v>
      </c>
      <c r="F48" s="11">
        <f t="shared" si="4"/>
        <v>0.41</v>
      </c>
      <c r="G48" s="12">
        <f t="shared" si="5"/>
        <v>0.95</v>
      </c>
      <c r="H48" s="13">
        <f t="shared" ref="H48:I48" si="117"> 5% + (O48-5)/1000</f>
        <v>0.1</v>
      </c>
      <c r="I48" s="13">
        <f t="shared" si="117"/>
        <v>0.091</v>
      </c>
      <c r="J48" s="11">
        <f t="shared" si="7"/>
        <v>0.45</v>
      </c>
      <c r="K48" s="14">
        <f t="shared" si="8"/>
        <v>0.77</v>
      </c>
      <c r="L48" s="10">
        <f t="shared" si="109"/>
        <v>45</v>
      </c>
      <c r="M48" s="8">
        <f t="shared" si="46"/>
        <v>57</v>
      </c>
      <c r="N48" s="10">
        <f t="shared" si="100"/>
        <v>77</v>
      </c>
      <c r="O48" s="10">
        <f t="shared" si="30"/>
        <v>55</v>
      </c>
      <c r="P48" s="15">
        <f t="shared" si="118"/>
        <v>46</v>
      </c>
      <c r="Q48" s="18">
        <f t="shared" si="18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"/>
        <v>253</v>
      </c>
      <c r="C49" s="17">
        <f t="shared" si="10"/>
        <v>210</v>
      </c>
      <c r="D49" s="8">
        <f t="shared" ref="D49:E49" si="119"> L49</f>
        <v>46</v>
      </c>
      <c r="E49" s="8">
        <f t="shared" si="119"/>
        <v>58</v>
      </c>
      <c r="F49" s="11">
        <f t="shared" si="4"/>
        <v>0.42</v>
      </c>
      <c r="G49" s="12">
        <f t="shared" si="5"/>
        <v>0.951</v>
      </c>
      <c r="H49" s="13">
        <f t="shared" ref="H49:I49" si="120"> 5% + (O49-5)/1000</f>
        <v>0.101</v>
      </c>
      <c r="I49" s="13">
        <f t="shared" si="120"/>
        <v>0.091</v>
      </c>
      <c r="J49" s="11">
        <f t="shared" si="7"/>
        <v>0.46</v>
      </c>
      <c r="K49" s="14">
        <f t="shared" si="8"/>
        <v>0.79</v>
      </c>
      <c r="L49" s="10">
        <f t="shared" si="109"/>
        <v>46</v>
      </c>
      <c r="M49" s="8">
        <f t="shared" si="46"/>
        <v>58</v>
      </c>
      <c r="N49" s="10">
        <f t="shared" si="100"/>
        <v>79</v>
      </c>
      <c r="O49" s="10">
        <f t="shared" si="30"/>
        <v>56</v>
      </c>
      <c r="P49" s="15">
        <f t="shared" si="118"/>
        <v>46</v>
      </c>
      <c r="Q49" s="18">
        <f t="shared" si="18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"/>
        <v>258</v>
      </c>
      <c r="C50" s="17">
        <f t="shared" si="10"/>
        <v>214</v>
      </c>
      <c r="D50" s="8">
        <f t="shared" ref="D50:E50" si="121"> L50</f>
        <v>46</v>
      </c>
      <c r="E50" s="8">
        <f t="shared" si="121"/>
        <v>59</v>
      </c>
      <c r="F50" s="11">
        <f t="shared" si="4"/>
        <v>0.43</v>
      </c>
      <c r="G50" s="12">
        <f t="shared" si="5"/>
        <v>0.952</v>
      </c>
      <c r="H50" s="13">
        <f t="shared" ref="H50:I50" si="122"> 5% + (O50-5)/1000</f>
        <v>0.102</v>
      </c>
      <c r="I50" s="13">
        <f t="shared" si="122"/>
        <v>0.092</v>
      </c>
      <c r="J50" s="11">
        <f t="shared" si="7"/>
        <v>0.46</v>
      </c>
      <c r="K50" s="14">
        <f t="shared" si="8"/>
        <v>0.81</v>
      </c>
      <c r="L50" s="10">
        <f t="shared" si="109"/>
        <v>46</v>
      </c>
      <c r="M50" s="8">
        <f t="shared" si="46"/>
        <v>59</v>
      </c>
      <c r="N50" s="10">
        <v>81.0</v>
      </c>
      <c r="O50" s="10">
        <f t="shared" si="30"/>
        <v>57</v>
      </c>
      <c r="P50" s="15">
        <f t="shared" si="118"/>
        <v>47</v>
      </c>
      <c r="Q50" s="18">
        <f t="shared" si="18"/>
        <v>5</v>
      </c>
      <c r="R50" s="8"/>
      <c r="S50" s="8"/>
      <c r="T50" s="8"/>
      <c r="U50" s="8"/>
      <c r="V50" s="8"/>
      <c r="W50" s="8"/>
    </row>
    <row r="51" ht="16.5" customHeight="1">
      <c r="A51" s="2">
        <v>50.0</v>
      </c>
      <c r="B51" s="86">
        <f t="shared" si="9"/>
        <v>263</v>
      </c>
      <c r="C51" s="21">
        <f t="shared" si="10"/>
        <v>219</v>
      </c>
      <c r="D51" s="2">
        <f t="shared" ref="D51:E51" si="123"> L51</f>
        <v>47</v>
      </c>
      <c r="E51" s="2">
        <f t="shared" si="123"/>
        <v>60</v>
      </c>
      <c r="F51" s="22">
        <f t="shared" si="4"/>
        <v>0.435</v>
      </c>
      <c r="G51" s="23">
        <f t="shared" si="5"/>
        <v>0.953</v>
      </c>
      <c r="H51" s="24">
        <f t="shared" ref="H51:I51" si="124"> 5% + (O51-5)/1000</f>
        <v>0.103</v>
      </c>
      <c r="I51" s="24">
        <f t="shared" si="124"/>
        <v>0.093</v>
      </c>
      <c r="J51" s="22">
        <f t="shared" si="7"/>
        <v>0.47</v>
      </c>
      <c r="K51" s="25">
        <f t="shared" si="8"/>
        <v>0.82</v>
      </c>
      <c r="L51" s="5">
        <f t="shared" si="109"/>
        <v>47</v>
      </c>
      <c r="M51" s="2">
        <f t="shared" si="46"/>
        <v>60</v>
      </c>
      <c r="N51" s="5">
        <f>if(MOD($A51,3) = 0,N50 + 2,N50 + 1)</f>
        <v>82</v>
      </c>
      <c r="O51" s="5">
        <f t="shared" si="30"/>
        <v>58</v>
      </c>
      <c r="P51" s="3">
        <f t="shared" si="118"/>
        <v>48</v>
      </c>
      <c r="Q51" s="26">
        <f t="shared" si="18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3" max="3" width="19.25"/>
    <col customWidth="1" min="6" max="6" width="40.38"/>
    <col customWidth="1" min="12" max="36" width="7.63"/>
  </cols>
  <sheetData>
    <row r="1">
      <c r="A1" s="65" t="s">
        <v>202</v>
      </c>
      <c r="B1" s="65" t="s">
        <v>20</v>
      </c>
      <c r="C1" s="66" t="s">
        <v>21</v>
      </c>
      <c r="D1" s="67" t="s">
        <v>22</v>
      </c>
      <c r="E1" s="65" t="s">
        <v>127</v>
      </c>
      <c r="F1" s="65" t="s">
        <v>24</v>
      </c>
      <c r="G1" s="65" t="s">
        <v>25</v>
      </c>
      <c r="H1" s="65" t="s">
        <v>26</v>
      </c>
      <c r="I1" s="65" t="s">
        <v>27</v>
      </c>
      <c r="J1" s="65" t="s">
        <v>28</v>
      </c>
      <c r="K1" s="65" t="s">
        <v>30</v>
      </c>
      <c r="L1" s="31" t="s">
        <v>31</v>
      </c>
      <c r="M1" s="31" t="s">
        <v>32</v>
      </c>
      <c r="N1" s="31" t="s">
        <v>33</v>
      </c>
      <c r="O1" s="31" t="s">
        <v>34</v>
      </c>
      <c r="P1" s="31" t="s">
        <v>35</v>
      </c>
      <c r="Q1" s="31" t="s">
        <v>36</v>
      </c>
      <c r="R1" s="31" t="s">
        <v>37</v>
      </c>
      <c r="S1" s="31" t="s">
        <v>38</v>
      </c>
      <c r="T1" s="31" t="s">
        <v>39</v>
      </c>
      <c r="U1" s="31" t="s">
        <v>40</v>
      </c>
      <c r="V1" s="31" t="s">
        <v>41</v>
      </c>
      <c r="W1" s="31" t="s">
        <v>42</v>
      </c>
      <c r="X1" s="31" t="s">
        <v>43</v>
      </c>
      <c r="Y1" s="31" t="s">
        <v>44</v>
      </c>
      <c r="Z1" s="31" t="s">
        <v>45</v>
      </c>
      <c r="AA1" s="31" t="s">
        <v>46</v>
      </c>
      <c r="AB1" s="31" t="s">
        <v>47</v>
      </c>
      <c r="AC1" s="31" t="s">
        <v>48</v>
      </c>
      <c r="AD1" s="31" t="s">
        <v>49</v>
      </c>
      <c r="AE1" s="31" t="s">
        <v>50</v>
      </c>
      <c r="AF1" s="31" t="s">
        <v>51</v>
      </c>
      <c r="AG1" s="31" t="s">
        <v>52</v>
      </c>
      <c r="AH1" s="31" t="s">
        <v>53</v>
      </c>
      <c r="AI1" s="30" t="s">
        <v>54</v>
      </c>
      <c r="AJ1" s="30"/>
    </row>
    <row r="2">
      <c r="A2" s="68" t="s">
        <v>17</v>
      </c>
      <c r="B2" s="68">
        <v>1.0</v>
      </c>
      <c r="C2" s="69" t="s">
        <v>31</v>
      </c>
      <c r="D2" s="70" t="s">
        <v>62</v>
      </c>
      <c r="E2" s="68" t="s">
        <v>63</v>
      </c>
      <c r="F2" s="68"/>
      <c r="G2" s="71"/>
      <c r="H2" s="71"/>
      <c r="I2" s="71"/>
      <c r="J2" s="71"/>
      <c r="K2" s="71"/>
      <c r="L2" s="34" t="b">
        <v>1</v>
      </c>
      <c r="M2" s="34" t="b">
        <v>0</v>
      </c>
      <c r="N2" s="34" t="b">
        <v>0</v>
      </c>
      <c r="O2" s="34" t="b">
        <v>0</v>
      </c>
      <c r="P2" s="34" t="b">
        <v>0</v>
      </c>
      <c r="Q2" s="34" t="b">
        <v>0</v>
      </c>
      <c r="R2" s="34" t="b">
        <v>0</v>
      </c>
      <c r="S2" s="34" t="b">
        <v>0</v>
      </c>
      <c r="T2" s="34" t="b">
        <v>0</v>
      </c>
      <c r="U2" s="34" t="b">
        <v>0</v>
      </c>
      <c r="V2" s="34" t="b">
        <v>0</v>
      </c>
      <c r="W2" s="34" t="b">
        <v>0</v>
      </c>
      <c r="X2" s="34" t="b">
        <v>0</v>
      </c>
      <c r="Y2" s="34" t="b">
        <v>0</v>
      </c>
      <c r="Z2" s="34" t="b">
        <v>0</v>
      </c>
      <c r="AA2" s="34" t="b">
        <v>0</v>
      </c>
      <c r="AB2" s="34" t="b">
        <v>0</v>
      </c>
      <c r="AC2" s="34" t="b">
        <v>0</v>
      </c>
      <c r="AD2" s="34" t="b">
        <v>0</v>
      </c>
      <c r="AE2" s="34" t="b">
        <v>0</v>
      </c>
      <c r="AF2" s="34" t="b">
        <v>0</v>
      </c>
      <c r="AG2" s="34" t="b">
        <v>0</v>
      </c>
      <c r="AH2" s="34" t="b">
        <v>0</v>
      </c>
      <c r="AI2" s="29" t="b">
        <v>0</v>
      </c>
      <c r="AJ2" s="29"/>
    </row>
    <row r="3">
      <c r="A3" s="68" t="s">
        <v>17</v>
      </c>
      <c r="B3" s="68">
        <v>1.0</v>
      </c>
      <c r="C3" s="69" t="s">
        <v>31</v>
      </c>
      <c r="D3" s="70" t="s">
        <v>65</v>
      </c>
      <c r="E3" s="68" t="s">
        <v>66</v>
      </c>
      <c r="F3" s="68"/>
      <c r="G3" s="71"/>
      <c r="H3" s="71"/>
      <c r="I3" s="71"/>
      <c r="J3" s="71"/>
      <c r="K3" s="68"/>
      <c r="L3" s="34" t="b">
        <v>1</v>
      </c>
      <c r="M3" s="34" t="b">
        <v>0</v>
      </c>
      <c r="N3" s="34" t="b">
        <v>0</v>
      </c>
      <c r="O3" s="34" t="b">
        <v>0</v>
      </c>
      <c r="P3" s="34" t="b">
        <v>0</v>
      </c>
      <c r="Q3" s="34" t="b">
        <v>0</v>
      </c>
      <c r="R3" s="34" t="b">
        <v>0</v>
      </c>
      <c r="S3" s="34" t="b">
        <v>0</v>
      </c>
      <c r="T3" s="34" t="b">
        <v>0</v>
      </c>
      <c r="U3" s="34" t="b">
        <v>0</v>
      </c>
      <c r="V3" s="34" t="b">
        <v>0</v>
      </c>
      <c r="W3" s="34" t="b">
        <v>0</v>
      </c>
      <c r="X3" s="34" t="b">
        <v>0</v>
      </c>
      <c r="Y3" s="34" t="b">
        <v>0</v>
      </c>
      <c r="Z3" s="34" t="b">
        <v>0</v>
      </c>
      <c r="AA3" s="34" t="b">
        <v>0</v>
      </c>
      <c r="AB3" s="34" t="b">
        <v>0</v>
      </c>
      <c r="AC3" s="34" t="b">
        <v>0</v>
      </c>
      <c r="AD3" s="34" t="b">
        <v>0</v>
      </c>
      <c r="AE3" s="34" t="b">
        <v>0</v>
      </c>
      <c r="AF3" s="34" t="b">
        <v>0</v>
      </c>
      <c r="AG3" s="34" t="b">
        <v>0</v>
      </c>
      <c r="AH3" s="34" t="b">
        <v>0</v>
      </c>
      <c r="AI3" s="29" t="b">
        <v>0</v>
      </c>
      <c r="AJ3" s="29"/>
    </row>
    <row r="4">
      <c r="A4" s="68" t="s">
        <v>17</v>
      </c>
      <c r="B4" s="68">
        <v>1.0</v>
      </c>
      <c r="C4" s="69" t="s">
        <v>31</v>
      </c>
      <c r="D4" s="70" t="s">
        <v>203</v>
      </c>
      <c r="E4" s="68" t="s">
        <v>204</v>
      </c>
      <c r="F4" s="68"/>
      <c r="G4" s="71"/>
      <c r="H4" s="71"/>
      <c r="I4" s="71"/>
      <c r="J4" s="71"/>
      <c r="K4" s="68"/>
      <c r="L4" s="34" t="b">
        <v>1</v>
      </c>
      <c r="M4" s="34" t="b">
        <v>0</v>
      </c>
      <c r="N4" s="34" t="b">
        <v>0</v>
      </c>
      <c r="O4" s="34" t="b">
        <v>0</v>
      </c>
      <c r="P4" s="34" t="b">
        <v>0</v>
      </c>
      <c r="Q4" s="34" t="b">
        <v>0</v>
      </c>
      <c r="R4" s="34" t="b">
        <v>0</v>
      </c>
      <c r="S4" s="34" t="b">
        <v>0</v>
      </c>
      <c r="T4" s="34" t="b">
        <v>0</v>
      </c>
      <c r="U4" s="34" t="b">
        <v>0</v>
      </c>
      <c r="V4" s="34" t="b">
        <v>0</v>
      </c>
      <c r="W4" s="34" t="b">
        <v>0</v>
      </c>
      <c r="X4" s="34" t="b">
        <v>0</v>
      </c>
      <c r="Y4" s="34" t="b">
        <v>0</v>
      </c>
      <c r="Z4" s="34" t="b">
        <v>0</v>
      </c>
      <c r="AA4" s="34" t="b">
        <v>0</v>
      </c>
      <c r="AB4" s="34" t="b">
        <v>0</v>
      </c>
      <c r="AC4" s="34" t="b">
        <v>0</v>
      </c>
      <c r="AD4" s="34" t="b">
        <v>0</v>
      </c>
      <c r="AE4" s="34" t="b">
        <v>0</v>
      </c>
      <c r="AF4" s="34" t="b">
        <v>0</v>
      </c>
      <c r="AG4" s="34" t="b">
        <v>0</v>
      </c>
      <c r="AH4" s="34" t="b">
        <v>0</v>
      </c>
      <c r="AI4" s="29" t="b">
        <v>0</v>
      </c>
      <c r="AJ4" s="29"/>
    </row>
    <row r="5">
      <c r="A5" s="68" t="s">
        <v>17</v>
      </c>
      <c r="B5" s="68">
        <v>1.0</v>
      </c>
      <c r="C5" s="69" t="s">
        <v>31</v>
      </c>
      <c r="D5" s="70" t="s">
        <v>70</v>
      </c>
      <c r="E5" s="68" t="s">
        <v>71</v>
      </c>
      <c r="F5" s="68"/>
      <c r="G5" s="71"/>
      <c r="H5" s="71"/>
      <c r="I5" s="71"/>
      <c r="J5" s="71"/>
      <c r="K5" s="68"/>
      <c r="L5" s="34" t="b">
        <v>1</v>
      </c>
      <c r="M5" s="34" t="b">
        <v>0</v>
      </c>
      <c r="N5" s="34" t="b">
        <v>0</v>
      </c>
      <c r="O5" s="34" t="b">
        <v>0</v>
      </c>
      <c r="P5" s="34" t="b">
        <v>0</v>
      </c>
      <c r="Q5" s="34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34" t="b">
        <v>0</v>
      </c>
      <c r="W5" s="34" t="b">
        <v>0</v>
      </c>
      <c r="X5" s="34" t="b">
        <v>0</v>
      </c>
      <c r="Y5" s="34" t="b">
        <v>0</v>
      </c>
      <c r="Z5" s="34" t="b">
        <v>0</v>
      </c>
      <c r="AA5" s="34" t="b">
        <v>0</v>
      </c>
      <c r="AB5" s="34" t="b">
        <v>0</v>
      </c>
      <c r="AC5" s="34" t="b">
        <v>0</v>
      </c>
      <c r="AD5" s="34" t="b">
        <v>0</v>
      </c>
      <c r="AE5" s="34" t="b">
        <v>0</v>
      </c>
      <c r="AF5" s="34" t="b">
        <v>0</v>
      </c>
      <c r="AG5" s="34" t="b">
        <v>0</v>
      </c>
      <c r="AH5" s="34" t="b">
        <v>0</v>
      </c>
      <c r="AI5" s="29" t="b">
        <v>0</v>
      </c>
      <c r="AJ5" s="30"/>
    </row>
    <row r="6">
      <c r="A6" s="37" t="s">
        <v>17</v>
      </c>
      <c r="B6" s="37">
        <v>1.0</v>
      </c>
      <c r="C6" s="38" t="s">
        <v>31</v>
      </c>
      <c r="D6" s="60" t="s">
        <v>205</v>
      </c>
      <c r="E6" s="37" t="s">
        <v>206</v>
      </c>
      <c r="F6" s="37"/>
      <c r="G6" s="73"/>
      <c r="H6" s="73"/>
      <c r="I6" s="73"/>
      <c r="J6" s="73"/>
      <c r="K6" s="73"/>
      <c r="L6" s="38" t="b">
        <v>1</v>
      </c>
      <c r="M6" s="38" t="b">
        <v>0</v>
      </c>
      <c r="N6" s="38" t="b">
        <v>0</v>
      </c>
      <c r="O6" s="38" t="b">
        <v>0</v>
      </c>
      <c r="P6" s="38" t="b">
        <v>0</v>
      </c>
      <c r="Q6" s="38" t="b">
        <v>0</v>
      </c>
      <c r="R6" s="38" t="b">
        <v>0</v>
      </c>
      <c r="S6" s="38" t="b">
        <v>0</v>
      </c>
      <c r="T6" s="38" t="b">
        <v>0</v>
      </c>
      <c r="U6" s="38" t="b">
        <v>0</v>
      </c>
      <c r="V6" s="38" t="b">
        <v>0</v>
      </c>
      <c r="W6" s="38" t="b">
        <v>0</v>
      </c>
      <c r="X6" s="38" t="b">
        <v>0</v>
      </c>
      <c r="Y6" s="38" t="b">
        <v>0</v>
      </c>
      <c r="Z6" s="38" t="b">
        <v>0</v>
      </c>
      <c r="AA6" s="38" t="b">
        <v>0</v>
      </c>
      <c r="AB6" s="38" t="b">
        <v>0</v>
      </c>
      <c r="AC6" s="38" t="b">
        <v>0</v>
      </c>
      <c r="AD6" s="38" t="b">
        <v>0</v>
      </c>
      <c r="AE6" s="38" t="b">
        <v>0</v>
      </c>
      <c r="AF6" s="38" t="b">
        <v>0</v>
      </c>
      <c r="AG6" s="38" t="b">
        <v>0</v>
      </c>
      <c r="AH6" s="38" t="b">
        <v>0</v>
      </c>
      <c r="AI6" s="37" t="b">
        <v>0</v>
      </c>
      <c r="AJ6" s="30"/>
    </row>
    <row r="7">
      <c r="A7" s="37" t="s">
        <v>207</v>
      </c>
      <c r="B7" s="37">
        <v>1.0</v>
      </c>
      <c r="C7" s="38" t="s">
        <v>208</v>
      </c>
      <c r="D7" s="60" t="s">
        <v>73</v>
      </c>
      <c r="E7" s="37" t="s">
        <v>74</v>
      </c>
      <c r="F7" s="37"/>
      <c r="G7" s="73"/>
      <c r="H7" s="73"/>
      <c r="I7" s="73"/>
      <c r="J7" s="73"/>
      <c r="K7" s="73"/>
      <c r="L7" s="38" t="b">
        <v>0</v>
      </c>
      <c r="M7" s="38" t="b">
        <v>0</v>
      </c>
      <c r="N7" s="38" t="b">
        <v>1</v>
      </c>
      <c r="O7" s="38" t="b">
        <v>0</v>
      </c>
      <c r="P7" s="38" t="b">
        <v>0</v>
      </c>
      <c r="Q7" s="38" t="b">
        <v>0</v>
      </c>
      <c r="R7" s="38" t="b">
        <v>0</v>
      </c>
      <c r="S7" s="38" t="b">
        <v>0</v>
      </c>
      <c r="T7" s="38" t="b">
        <v>0</v>
      </c>
      <c r="U7" s="38" t="b">
        <v>0</v>
      </c>
      <c r="V7" s="38" t="b">
        <v>0</v>
      </c>
      <c r="W7" s="38" t="b">
        <v>0</v>
      </c>
      <c r="X7" s="38" t="b">
        <v>1</v>
      </c>
      <c r="Y7" s="38" t="b">
        <v>0</v>
      </c>
      <c r="Z7" s="38" t="b">
        <v>0</v>
      </c>
      <c r="AA7" s="38" t="b">
        <v>0</v>
      </c>
      <c r="AB7" s="38" t="b">
        <v>0</v>
      </c>
      <c r="AC7" s="38" t="b">
        <v>0</v>
      </c>
      <c r="AD7" s="38" t="b">
        <v>0</v>
      </c>
      <c r="AE7" s="38" t="b">
        <v>0</v>
      </c>
      <c r="AF7" s="38" t="b">
        <v>0</v>
      </c>
      <c r="AG7" s="38" t="b">
        <v>0</v>
      </c>
      <c r="AH7" s="38" t="b">
        <v>0</v>
      </c>
      <c r="AI7" s="37" t="b">
        <v>0</v>
      </c>
      <c r="AJ7" s="29"/>
    </row>
    <row r="8">
      <c r="A8" s="29" t="s">
        <v>207</v>
      </c>
      <c r="B8" s="34">
        <v>1.0</v>
      </c>
      <c r="C8" s="53" t="s">
        <v>209</v>
      </c>
      <c r="D8" s="29" t="s">
        <v>210</v>
      </c>
      <c r="E8" s="29" t="s">
        <v>211</v>
      </c>
      <c r="F8" s="29"/>
      <c r="G8" s="75"/>
      <c r="H8" s="75"/>
      <c r="I8" s="75"/>
      <c r="J8" s="75"/>
      <c r="K8" s="75"/>
      <c r="L8" s="34" t="b">
        <v>0</v>
      </c>
      <c r="M8" s="34" t="b">
        <v>0</v>
      </c>
      <c r="N8" s="34" t="b">
        <v>0</v>
      </c>
      <c r="O8" s="34" t="b">
        <v>0</v>
      </c>
      <c r="P8" s="34" t="b">
        <v>0</v>
      </c>
      <c r="Q8" s="34" t="b">
        <v>1</v>
      </c>
      <c r="R8" s="34" t="b">
        <v>0</v>
      </c>
      <c r="S8" s="34" t="b">
        <v>0</v>
      </c>
      <c r="T8" s="34" t="b">
        <v>0</v>
      </c>
      <c r="U8" s="34" t="b">
        <v>0</v>
      </c>
      <c r="V8" s="34" t="b">
        <v>0</v>
      </c>
      <c r="W8" s="34" t="b">
        <v>0</v>
      </c>
      <c r="X8" s="34" t="b">
        <v>1</v>
      </c>
      <c r="Y8" s="34" t="b">
        <v>0</v>
      </c>
      <c r="Z8" s="34" t="b">
        <v>0</v>
      </c>
      <c r="AA8" s="34" t="b">
        <v>0</v>
      </c>
      <c r="AB8" s="34" t="b">
        <v>0</v>
      </c>
      <c r="AC8" s="34" t="b">
        <v>0</v>
      </c>
      <c r="AD8" s="34" t="b">
        <v>0</v>
      </c>
      <c r="AE8" s="34" t="b">
        <v>0</v>
      </c>
      <c r="AF8" s="34" t="b">
        <v>0</v>
      </c>
      <c r="AG8" s="34" t="b">
        <v>0</v>
      </c>
      <c r="AH8" s="34" t="b">
        <v>0</v>
      </c>
      <c r="AI8" s="29" t="b">
        <v>0</v>
      </c>
      <c r="AJ8" s="30"/>
    </row>
    <row r="9">
      <c r="A9" s="87" t="s">
        <v>17</v>
      </c>
      <c r="B9" s="88">
        <v>2.0</v>
      </c>
      <c r="C9" s="89" t="s">
        <v>31</v>
      </c>
      <c r="D9" s="90" t="s">
        <v>212</v>
      </c>
      <c r="E9" s="90" t="s">
        <v>213</v>
      </c>
      <c r="F9" s="90"/>
      <c r="G9" s="91"/>
      <c r="H9" s="91"/>
      <c r="I9" s="91"/>
      <c r="J9" s="91"/>
      <c r="K9" s="90"/>
      <c r="L9" s="92" t="b">
        <v>1</v>
      </c>
      <c r="M9" s="92" t="b">
        <v>0</v>
      </c>
      <c r="N9" s="92" t="b">
        <v>0</v>
      </c>
      <c r="O9" s="92" t="b">
        <v>0</v>
      </c>
      <c r="P9" s="92" t="b">
        <v>0</v>
      </c>
      <c r="Q9" s="92" t="b">
        <v>0</v>
      </c>
      <c r="R9" s="92" t="b">
        <v>0</v>
      </c>
      <c r="S9" s="92" t="b">
        <v>0</v>
      </c>
      <c r="T9" s="92" t="b">
        <v>0</v>
      </c>
      <c r="U9" s="92" t="b">
        <v>0</v>
      </c>
      <c r="V9" s="92" t="b">
        <v>0</v>
      </c>
      <c r="W9" s="92" t="b">
        <v>0</v>
      </c>
      <c r="X9" s="92" t="b">
        <v>0</v>
      </c>
      <c r="Y9" s="92" t="b">
        <v>0</v>
      </c>
      <c r="Z9" s="92" t="b">
        <v>0</v>
      </c>
      <c r="AA9" s="92" t="b">
        <v>0</v>
      </c>
      <c r="AB9" s="92" t="b">
        <v>0</v>
      </c>
      <c r="AC9" s="92" t="b">
        <v>0</v>
      </c>
      <c r="AD9" s="92" t="b">
        <v>0</v>
      </c>
      <c r="AE9" s="92" t="b">
        <v>0</v>
      </c>
      <c r="AF9" s="92" t="b">
        <v>0</v>
      </c>
      <c r="AG9" s="92" t="b">
        <v>0</v>
      </c>
      <c r="AH9" s="92" t="b">
        <v>0</v>
      </c>
      <c r="AI9" s="87" t="b">
        <v>0</v>
      </c>
      <c r="AJ9" s="30"/>
    </row>
    <row r="10">
      <c r="A10" s="29" t="s">
        <v>207</v>
      </c>
      <c r="B10" s="68">
        <v>2.0</v>
      </c>
      <c r="C10" s="53" t="s">
        <v>208</v>
      </c>
      <c r="D10" s="70" t="s">
        <v>76</v>
      </c>
      <c r="E10" s="68" t="s">
        <v>77</v>
      </c>
      <c r="F10" s="68"/>
      <c r="G10" s="93"/>
      <c r="H10" s="93"/>
      <c r="I10" s="93"/>
      <c r="J10" s="93"/>
      <c r="K10" s="68"/>
      <c r="L10" s="34" t="b">
        <v>0</v>
      </c>
      <c r="M10" s="34" t="b">
        <v>0</v>
      </c>
      <c r="N10" s="34" t="b">
        <v>1</v>
      </c>
      <c r="O10" s="34" t="b">
        <v>0</v>
      </c>
      <c r="P10" s="34" t="b">
        <v>0</v>
      </c>
      <c r="Q10" s="34" t="b">
        <v>0</v>
      </c>
      <c r="R10" s="34" t="b">
        <v>0</v>
      </c>
      <c r="S10" s="34" t="b">
        <v>0</v>
      </c>
      <c r="T10" s="34" t="b">
        <v>0</v>
      </c>
      <c r="U10" s="34" t="b">
        <v>0</v>
      </c>
      <c r="V10" s="34" t="b">
        <v>0</v>
      </c>
      <c r="W10" s="34" t="b">
        <v>0</v>
      </c>
      <c r="X10" s="34" t="b">
        <v>1</v>
      </c>
      <c r="Y10" s="34" t="b">
        <v>0</v>
      </c>
      <c r="Z10" s="34" t="b">
        <v>0</v>
      </c>
      <c r="AA10" s="34" t="b">
        <v>0</v>
      </c>
      <c r="AB10" s="34" t="b">
        <v>0</v>
      </c>
      <c r="AC10" s="34" t="b">
        <v>0</v>
      </c>
      <c r="AD10" s="34" t="b">
        <v>0</v>
      </c>
      <c r="AE10" s="34" t="b">
        <v>0</v>
      </c>
      <c r="AF10" s="34" t="b">
        <v>0</v>
      </c>
      <c r="AG10" s="34" t="b">
        <v>0</v>
      </c>
      <c r="AH10" s="34" t="b">
        <v>0</v>
      </c>
      <c r="AI10" s="29" t="b">
        <v>0</v>
      </c>
      <c r="AJ10" s="29"/>
    </row>
    <row r="11">
      <c r="A11" s="29" t="s">
        <v>207</v>
      </c>
      <c r="B11" s="68">
        <v>2.0</v>
      </c>
      <c r="C11" s="53" t="s">
        <v>209</v>
      </c>
      <c r="D11" s="70" t="s">
        <v>214</v>
      </c>
      <c r="E11" s="68" t="s">
        <v>215</v>
      </c>
      <c r="F11" s="68"/>
      <c r="G11" s="93"/>
      <c r="H11" s="93"/>
      <c r="I11" s="93"/>
      <c r="J11" s="93"/>
      <c r="K11" s="68"/>
      <c r="L11" s="34" t="b">
        <v>0</v>
      </c>
      <c r="M11" s="34" t="b">
        <v>0</v>
      </c>
      <c r="N11" s="34" t="b">
        <v>0</v>
      </c>
      <c r="O11" s="34" t="b">
        <v>0</v>
      </c>
      <c r="P11" s="34" t="b">
        <v>0</v>
      </c>
      <c r="Q11" s="34" t="b">
        <v>1</v>
      </c>
      <c r="R11" s="34" t="b">
        <v>0</v>
      </c>
      <c r="S11" s="34" t="b">
        <v>0</v>
      </c>
      <c r="T11" s="34" t="b">
        <v>0</v>
      </c>
      <c r="U11" s="34" t="b">
        <v>0</v>
      </c>
      <c r="V11" s="34" t="b">
        <v>0</v>
      </c>
      <c r="W11" s="34" t="b">
        <v>0</v>
      </c>
      <c r="X11" s="34" t="b">
        <v>1</v>
      </c>
      <c r="Y11" s="34" t="b">
        <v>0</v>
      </c>
      <c r="Z11" s="34" t="b">
        <v>0</v>
      </c>
      <c r="AA11" s="34" t="b">
        <v>0</v>
      </c>
      <c r="AB11" s="34" t="b">
        <v>0</v>
      </c>
      <c r="AC11" s="34" t="b">
        <v>0</v>
      </c>
      <c r="AD11" s="34" t="b">
        <v>0</v>
      </c>
      <c r="AE11" s="34" t="b">
        <v>0</v>
      </c>
      <c r="AF11" s="34" t="b">
        <v>0</v>
      </c>
      <c r="AG11" s="34" t="b">
        <v>0</v>
      </c>
      <c r="AH11" s="34" t="b">
        <v>0</v>
      </c>
      <c r="AI11" s="29" t="b">
        <v>0</v>
      </c>
      <c r="AJ11" s="29"/>
    </row>
    <row r="12">
      <c r="A12" s="76" t="s">
        <v>207</v>
      </c>
      <c r="B12" s="76">
        <v>2.0</v>
      </c>
      <c r="C12" s="77" t="s">
        <v>208</v>
      </c>
      <c r="D12" s="78" t="s">
        <v>216</v>
      </c>
      <c r="E12" s="76" t="s">
        <v>217</v>
      </c>
      <c r="F12" s="76"/>
      <c r="G12" s="80"/>
      <c r="H12" s="80"/>
      <c r="I12" s="80"/>
      <c r="J12" s="80"/>
      <c r="K12" s="76"/>
      <c r="L12" s="38" t="b">
        <v>0</v>
      </c>
      <c r="M12" s="38" t="b">
        <v>0</v>
      </c>
      <c r="N12" s="38" t="b">
        <v>1</v>
      </c>
      <c r="O12" s="38" t="b">
        <v>0</v>
      </c>
      <c r="P12" s="38" t="b">
        <v>0</v>
      </c>
      <c r="Q12" s="38" t="b">
        <v>0</v>
      </c>
      <c r="R12" s="38" t="b">
        <v>0</v>
      </c>
      <c r="S12" s="38" t="b">
        <v>0</v>
      </c>
      <c r="T12" s="38" t="b">
        <v>0</v>
      </c>
      <c r="U12" s="38" t="b">
        <v>0</v>
      </c>
      <c r="V12" s="38" t="b">
        <v>0</v>
      </c>
      <c r="W12" s="38" t="b">
        <v>0</v>
      </c>
      <c r="X12" s="38" t="b">
        <v>1</v>
      </c>
      <c r="Y12" s="38" t="b">
        <v>0</v>
      </c>
      <c r="Z12" s="38" t="b">
        <v>0</v>
      </c>
      <c r="AA12" s="38" t="b">
        <v>0</v>
      </c>
      <c r="AB12" s="38" t="b">
        <v>0</v>
      </c>
      <c r="AC12" s="38" t="b">
        <v>0</v>
      </c>
      <c r="AD12" s="38" t="b">
        <v>0</v>
      </c>
      <c r="AE12" s="38" t="b">
        <v>0</v>
      </c>
      <c r="AF12" s="38" t="b">
        <v>0</v>
      </c>
      <c r="AG12" s="38" t="b">
        <v>0</v>
      </c>
      <c r="AH12" s="38" t="b">
        <v>0</v>
      </c>
      <c r="AI12" s="38" t="b">
        <v>0</v>
      </c>
      <c r="AJ12" s="60"/>
    </row>
    <row r="13">
      <c r="A13" s="68" t="s">
        <v>207</v>
      </c>
      <c r="B13" s="68">
        <v>2.0</v>
      </c>
      <c r="C13" s="69" t="s">
        <v>209</v>
      </c>
      <c r="D13" s="70" t="s">
        <v>218</v>
      </c>
      <c r="E13" s="68" t="s">
        <v>219</v>
      </c>
      <c r="F13" s="68"/>
      <c r="G13" s="71"/>
      <c r="H13" s="71"/>
      <c r="I13" s="71"/>
      <c r="J13" s="71"/>
      <c r="K13" s="71"/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1</v>
      </c>
      <c r="R13" s="34" t="b">
        <v>0</v>
      </c>
      <c r="S13" s="34" t="b">
        <v>0</v>
      </c>
      <c r="T13" s="34" t="b">
        <v>0</v>
      </c>
      <c r="U13" s="34" t="b">
        <v>0</v>
      </c>
      <c r="V13" s="34" t="b">
        <v>0</v>
      </c>
      <c r="W13" s="34" t="b">
        <v>0</v>
      </c>
      <c r="X13" s="34" t="b">
        <v>1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  <c r="AE13" s="34" t="b">
        <v>0</v>
      </c>
      <c r="AF13" s="34" t="b">
        <v>0</v>
      </c>
      <c r="AG13" s="34" t="b">
        <v>0</v>
      </c>
      <c r="AH13" s="34" t="b">
        <v>0</v>
      </c>
      <c r="AI13" s="29" t="b">
        <v>0</v>
      </c>
      <c r="AJ13" s="29"/>
    </row>
    <row r="14">
      <c r="A14" s="68" t="s">
        <v>207</v>
      </c>
      <c r="B14" s="68">
        <v>3.0</v>
      </c>
      <c r="C14" s="69" t="s">
        <v>220</v>
      </c>
      <c r="D14" s="70" t="s">
        <v>221</v>
      </c>
      <c r="E14" s="68" t="s">
        <v>222</v>
      </c>
      <c r="F14" s="68"/>
      <c r="G14" s="71"/>
      <c r="H14" s="71"/>
      <c r="I14" s="71"/>
      <c r="J14" s="71"/>
      <c r="K14" s="71"/>
      <c r="L14" s="34" t="b">
        <v>0</v>
      </c>
      <c r="M14" s="34" t="b">
        <v>0</v>
      </c>
      <c r="N14" s="34" t="b">
        <v>1</v>
      </c>
      <c r="O14" s="34" t="b">
        <v>0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0</v>
      </c>
      <c r="U14" s="34" t="b">
        <v>0</v>
      </c>
      <c r="V14" s="34" t="b">
        <v>1</v>
      </c>
      <c r="W14" s="34" t="b">
        <v>0</v>
      </c>
      <c r="X14" s="34" t="b">
        <v>0</v>
      </c>
      <c r="Y14" s="34" t="b">
        <v>0</v>
      </c>
      <c r="Z14" s="34" t="b">
        <v>0</v>
      </c>
      <c r="AA14" s="34" t="b">
        <v>0</v>
      </c>
      <c r="AB14" s="34" t="b">
        <v>0</v>
      </c>
      <c r="AC14" s="34" t="b">
        <v>0</v>
      </c>
      <c r="AD14" s="34" t="b">
        <v>0</v>
      </c>
      <c r="AE14" s="34" t="b">
        <v>0</v>
      </c>
      <c r="AF14" s="34" t="b">
        <v>0</v>
      </c>
      <c r="AG14" s="34" t="b">
        <v>0</v>
      </c>
      <c r="AH14" s="34" t="b">
        <v>0</v>
      </c>
      <c r="AI14" s="29" t="b">
        <v>0</v>
      </c>
      <c r="AJ14" s="29"/>
    </row>
    <row r="15">
      <c r="A15" s="69" t="s">
        <v>207</v>
      </c>
      <c r="B15" s="70">
        <v>3.0</v>
      </c>
      <c r="C15" s="68" t="s">
        <v>223</v>
      </c>
      <c r="D15" s="68" t="s">
        <v>224</v>
      </c>
      <c r="E15" s="68" t="s">
        <v>225</v>
      </c>
      <c r="F15" s="68"/>
      <c r="G15" s="71"/>
      <c r="H15" s="71"/>
      <c r="I15" s="71"/>
      <c r="J15" s="71"/>
      <c r="K15" s="71"/>
      <c r="L15" s="34" t="b">
        <v>0</v>
      </c>
      <c r="M15" s="34" t="b">
        <v>0</v>
      </c>
      <c r="N15" s="34" t="b">
        <v>0</v>
      </c>
      <c r="O15" s="34" t="b">
        <v>0</v>
      </c>
      <c r="P15" s="34" t="b">
        <v>0</v>
      </c>
      <c r="Q15" s="34" t="b">
        <v>1</v>
      </c>
      <c r="R15" s="34" t="b">
        <v>0</v>
      </c>
      <c r="S15" s="34" t="b">
        <v>0</v>
      </c>
      <c r="T15" s="34" t="b">
        <v>0</v>
      </c>
      <c r="U15" s="34" t="b">
        <v>0</v>
      </c>
      <c r="V15" s="34" t="b">
        <v>1</v>
      </c>
      <c r="W15" s="34" t="b">
        <v>0</v>
      </c>
      <c r="X15" s="34" t="b">
        <v>0</v>
      </c>
      <c r="Y15" s="34" t="b">
        <v>0</v>
      </c>
      <c r="Z15" s="34" t="b">
        <v>0</v>
      </c>
      <c r="AA15" s="34" t="b">
        <v>0</v>
      </c>
      <c r="AB15" s="34" t="b">
        <v>0</v>
      </c>
      <c r="AC15" s="34" t="b">
        <v>0</v>
      </c>
      <c r="AD15" s="34" t="b">
        <v>0</v>
      </c>
      <c r="AE15" s="34" t="b">
        <v>0</v>
      </c>
      <c r="AF15" s="34" t="b">
        <v>0</v>
      </c>
      <c r="AG15" s="34" t="b">
        <v>0</v>
      </c>
      <c r="AH15" s="34" t="b">
        <v>0</v>
      </c>
      <c r="AI15" s="29" t="b">
        <v>0</v>
      </c>
      <c r="AJ15" s="30"/>
    </row>
    <row r="16">
      <c r="A16" s="90" t="s">
        <v>17</v>
      </c>
      <c r="B16" s="90">
        <v>4.0</v>
      </c>
      <c r="C16" s="90" t="s">
        <v>31</v>
      </c>
      <c r="D16" s="90" t="s">
        <v>226</v>
      </c>
      <c r="E16" s="90" t="s">
        <v>227</v>
      </c>
      <c r="F16" s="90"/>
      <c r="G16" s="94"/>
      <c r="H16" s="94"/>
      <c r="I16" s="94"/>
      <c r="J16" s="94"/>
      <c r="K16" s="94"/>
      <c r="L16" s="92" t="b">
        <v>1</v>
      </c>
      <c r="M16" s="92" t="b">
        <v>0</v>
      </c>
      <c r="N16" s="92" t="b">
        <v>0</v>
      </c>
      <c r="O16" s="92" t="b">
        <v>0</v>
      </c>
      <c r="P16" s="92" t="b">
        <v>0</v>
      </c>
      <c r="Q16" s="92" t="b">
        <v>0</v>
      </c>
      <c r="R16" s="92" t="b">
        <v>0</v>
      </c>
      <c r="S16" s="92" t="b">
        <v>0</v>
      </c>
      <c r="T16" s="92" t="b">
        <v>0</v>
      </c>
      <c r="U16" s="92" t="b">
        <v>0</v>
      </c>
      <c r="V16" s="92" t="b">
        <v>0</v>
      </c>
      <c r="W16" s="92" t="b">
        <v>0</v>
      </c>
      <c r="X16" s="92" t="b">
        <v>0</v>
      </c>
      <c r="Y16" s="92" t="b">
        <v>0</v>
      </c>
      <c r="Z16" s="92" t="b">
        <v>0</v>
      </c>
      <c r="AA16" s="92" t="b">
        <v>0</v>
      </c>
      <c r="AB16" s="92" t="b">
        <v>0</v>
      </c>
      <c r="AC16" s="92" t="b">
        <v>0</v>
      </c>
      <c r="AD16" s="92" t="b">
        <v>0</v>
      </c>
      <c r="AE16" s="92" t="b">
        <v>0</v>
      </c>
      <c r="AF16" s="92" t="b">
        <v>0</v>
      </c>
      <c r="AG16" s="92" t="b">
        <v>0</v>
      </c>
      <c r="AH16" s="92" t="b">
        <v>0</v>
      </c>
      <c r="AI16" s="87" t="b">
        <v>0</v>
      </c>
      <c r="AJ16" s="30"/>
    </row>
    <row r="17">
      <c r="A17" s="68" t="s">
        <v>207</v>
      </c>
      <c r="B17" s="68">
        <v>4.0</v>
      </c>
      <c r="C17" s="68" t="s">
        <v>208</v>
      </c>
      <c r="D17" s="68" t="s">
        <v>228</v>
      </c>
      <c r="E17" s="68" t="s">
        <v>229</v>
      </c>
      <c r="F17" s="68"/>
      <c r="G17" s="71"/>
      <c r="H17" s="71"/>
      <c r="I17" s="71"/>
      <c r="J17" s="71"/>
      <c r="K17" s="71"/>
      <c r="L17" s="34" t="b">
        <v>0</v>
      </c>
      <c r="M17" s="34" t="b">
        <v>0</v>
      </c>
      <c r="N17" s="34" t="b">
        <v>1</v>
      </c>
      <c r="O17" s="34" t="b">
        <v>0</v>
      </c>
      <c r="P17" s="34" t="b">
        <v>0</v>
      </c>
      <c r="Q17" s="34" t="b">
        <v>0</v>
      </c>
      <c r="R17" s="34" t="b">
        <v>0</v>
      </c>
      <c r="S17" s="34" t="b">
        <v>0</v>
      </c>
      <c r="T17" s="34" t="b">
        <v>0</v>
      </c>
      <c r="U17" s="34" t="b">
        <v>0</v>
      </c>
      <c r="V17" s="34" t="b">
        <v>0</v>
      </c>
      <c r="W17" s="34" t="b">
        <v>0</v>
      </c>
      <c r="X17" s="34" t="b">
        <v>1</v>
      </c>
      <c r="Y17" s="34" t="b">
        <v>0</v>
      </c>
      <c r="Z17" s="34" t="b">
        <v>0</v>
      </c>
      <c r="AA17" s="34" t="b">
        <v>0</v>
      </c>
      <c r="AB17" s="34" t="b">
        <v>0</v>
      </c>
      <c r="AC17" s="34" t="b">
        <v>0</v>
      </c>
      <c r="AD17" s="34" t="b">
        <v>0</v>
      </c>
      <c r="AE17" s="34" t="b">
        <v>0</v>
      </c>
      <c r="AF17" s="34" t="b">
        <v>0</v>
      </c>
      <c r="AG17" s="34" t="b">
        <v>0</v>
      </c>
      <c r="AH17" s="34" t="b">
        <v>0</v>
      </c>
      <c r="AI17" s="29" t="b">
        <v>0</v>
      </c>
      <c r="AJ17" s="29"/>
    </row>
    <row r="18">
      <c r="A18" s="65" t="s">
        <v>207</v>
      </c>
      <c r="B18" s="65">
        <v>5.0</v>
      </c>
      <c r="C18" s="66" t="s">
        <v>209</v>
      </c>
      <c r="D18" s="67" t="s">
        <v>230</v>
      </c>
      <c r="E18" s="65" t="s">
        <v>231</v>
      </c>
      <c r="F18" s="65"/>
      <c r="G18" s="81"/>
      <c r="H18" s="81"/>
      <c r="I18" s="81"/>
      <c r="J18" s="81"/>
      <c r="K18" s="81"/>
      <c r="L18" s="31" t="b">
        <v>0</v>
      </c>
      <c r="M18" s="31" t="b">
        <v>0</v>
      </c>
      <c r="N18" s="31" t="b">
        <v>0</v>
      </c>
      <c r="O18" s="31" t="b">
        <v>0</v>
      </c>
      <c r="P18" s="31" t="b">
        <v>0</v>
      </c>
      <c r="Q18" s="31" t="b">
        <v>1</v>
      </c>
      <c r="R18" s="31" t="b">
        <v>0</v>
      </c>
      <c r="S18" s="31" t="b">
        <v>0</v>
      </c>
      <c r="T18" s="31" t="b">
        <v>0</v>
      </c>
      <c r="U18" s="31" t="b">
        <v>0</v>
      </c>
      <c r="V18" s="31" t="b">
        <v>0</v>
      </c>
      <c r="W18" s="31" t="b">
        <v>0</v>
      </c>
      <c r="X18" s="31" t="b">
        <v>1</v>
      </c>
      <c r="Y18" s="31" t="b">
        <v>0</v>
      </c>
      <c r="Z18" s="31" t="b">
        <v>0</v>
      </c>
      <c r="AA18" s="31" t="b">
        <v>0</v>
      </c>
      <c r="AB18" s="31" t="b">
        <v>0</v>
      </c>
      <c r="AC18" s="31" t="b">
        <v>0</v>
      </c>
      <c r="AD18" s="31" t="b">
        <v>0</v>
      </c>
      <c r="AE18" s="31" t="b">
        <v>0</v>
      </c>
      <c r="AF18" s="31" t="b">
        <v>0</v>
      </c>
      <c r="AG18" s="31" t="b">
        <v>0</v>
      </c>
      <c r="AH18" s="31" t="b">
        <v>0</v>
      </c>
      <c r="AI18" s="30" t="b">
        <v>0</v>
      </c>
      <c r="AJ18" s="30"/>
    </row>
    <row r="19"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</row>
    <row r="20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</row>
    <row r="2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</row>
    <row r="2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</row>
    <row r="23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</row>
    <row r="24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</row>
    <row r="25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</row>
    <row r="26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</row>
    <row r="27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</row>
    <row r="2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</row>
    <row r="29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</row>
    <row r="30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</row>
    <row r="3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</row>
    <row r="32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</row>
    <row r="33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</row>
    <row r="34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</row>
    <row r="3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</row>
    <row r="36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</row>
    <row r="37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</row>
    <row r="38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</row>
    <row r="39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</row>
    <row r="40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</row>
    <row r="4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</row>
    <row r="42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</row>
    <row r="43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</row>
    <row r="44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</row>
    <row r="4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</row>
    <row r="46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</row>
    <row r="47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</row>
    <row r="4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</row>
    <row r="49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</row>
    <row r="50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</row>
    <row r="5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</row>
    <row r="52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</row>
    <row r="53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</row>
    <row r="54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</row>
    <row r="5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</row>
    <row r="56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</row>
    <row r="57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</row>
    <row r="58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</row>
    <row r="59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</row>
    <row r="60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</row>
    <row r="6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</row>
    <row r="62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</row>
    <row r="63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</row>
    <row r="64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</row>
    <row r="65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</row>
    <row r="66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</row>
    <row r="67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</row>
    <row r="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</row>
    <row r="69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</row>
    <row r="70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</row>
    <row r="7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</row>
    <row r="72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</row>
    <row r="73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</row>
    <row r="74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</row>
    <row r="7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</row>
    <row r="76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</row>
    <row r="77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</row>
    <row r="7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</row>
    <row r="7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</row>
    <row r="80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</row>
    <row r="8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</row>
    <row r="82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</row>
    <row r="83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</row>
    <row r="84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</row>
    <row r="8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</row>
    <row r="86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</row>
    <row r="87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</row>
    <row r="8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</row>
    <row r="8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</row>
    <row r="90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</row>
    <row r="9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</row>
    <row r="92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</row>
    <row r="93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</row>
    <row r="94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</row>
    <row r="95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</row>
    <row r="96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</row>
    <row r="97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</row>
    <row r="9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</row>
    <row r="99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</row>
    <row r="100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</row>
    <row r="10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</row>
    <row r="102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</row>
    <row r="103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</row>
    <row r="104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</row>
    <row r="105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</row>
    <row r="106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</row>
    <row r="107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</row>
    <row r="108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</row>
    <row r="109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</row>
    <row r="110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</row>
    <row r="11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</row>
    <row r="112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</row>
    <row r="113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</row>
    <row r="114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</row>
    <row r="115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</row>
    <row r="116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</row>
    <row r="117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</row>
    <row r="118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</row>
    <row r="119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</row>
    <row r="120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</row>
    <row r="12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</row>
    <row r="122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</row>
    <row r="123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</row>
    <row r="124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</row>
    <row r="125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</row>
    <row r="126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</row>
    <row r="127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</row>
    <row r="128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</row>
    <row r="129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</row>
    <row r="130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</row>
    <row r="13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</row>
    <row r="132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</row>
    <row r="133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</row>
    <row r="134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</row>
    <row r="135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</row>
    <row r="136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</row>
    <row r="137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</row>
    <row r="138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</row>
    <row r="139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</row>
    <row r="140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</row>
    <row r="14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</row>
    <row r="142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</row>
    <row r="143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</row>
    <row r="144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</row>
    <row r="145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</row>
    <row r="146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</row>
    <row r="147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</row>
    <row r="148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</row>
    <row r="149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</row>
    <row r="150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</row>
    <row r="15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3"/>
    </row>
    <row r="152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</row>
    <row r="153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</row>
    <row r="154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</row>
    <row r="155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</row>
    <row r="156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</row>
    <row r="157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</row>
    <row r="158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</row>
    <row r="159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</row>
    <row r="160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</row>
    <row r="16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</row>
    <row r="162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</row>
    <row r="163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</row>
    <row r="164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</row>
    <row r="165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</row>
    <row r="166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</row>
    <row r="167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</row>
    <row r="168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</row>
    <row r="169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</row>
    <row r="170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</row>
    <row r="17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</row>
    <row r="172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</row>
    <row r="173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  <c r="AJ173" s="83"/>
    </row>
    <row r="174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</row>
    <row r="17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</row>
    <row r="176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</row>
    <row r="177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</row>
    <row r="178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</row>
    <row r="179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</row>
    <row r="180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</row>
    <row r="18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</row>
    <row r="182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</row>
    <row r="183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</row>
    <row r="184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</row>
    <row r="18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</row>
    <row r="186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</row>
    <row r="187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</row>
    <row r="188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</row>
    <row r="189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</row>
    <row r="190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</row>
    <row r="19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</row>
    <row r="192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</row>
    <row r="193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</row>
    <row r="194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</row>
    <row r="19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</row>
    <row r="196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</row>
    <row r="197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</row>
    <row r="198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</row>
    <row r="199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</row>
    <row r="200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</row>
    <row r="20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</row>
    <row r="202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</row>
    <row r="203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  <c r="AJ203" s="83"/>
    </row>
    <row r="204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  <c r="AG204" s="83"/>
      <c r="AH204" s="83"/>
      <c r="AI204" s="83"/>
      <c r="AJ204" s="83"/>
    </row>
    <row r="205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  <c r="AJ205" s="83"/>
    </row>
    <row r="206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  <c r="AG206" s="83"/>
      <c r="AH206" s="83"/>
      <c r="AI206" s="83"/>
      <c r="AJ206" s="83"/>
    </row>
    <row r="207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</row>
    <row r="208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/>
      <c r="AI208" s="83"/>
      <c r="AJ208" s="83"/>
    </row>
    <row r="209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3"/>
      <c r="AI209" s="83"/>
      <c r="AJ209" s="83"/>
    </row>
    <row r="210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  <c r="AJ210" s="83"/>
    </row>
    <row r="21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  <c r="AJ211" s="83"/>
    </row>
    <row r="212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  <c r="AG212" s="83"/>
      <c r="AH212" s="83"/>
      <c r="AI212" s="83"/>
      <c r="AJ212" s="83"/>
    </row>
    <row r="213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</row>
    <row r="214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</row>
    <row r="215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  <c r="AJ215" s="83"/>
    </row>
    <row r="216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</row>
    <row r="217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3"/>
    </row>
    <row r="218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  <c r="AG218" s="83"/>
      <c r="AH218" s="83"/>
      <c r="AI218" s="83"/>
      <c r="AJ218" s="83"/>
    </row>
    <row r="219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  <c r="AJ219" s="83"/>
    </row>
    <row r="220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  <c r="AG220" s="83"/>
      <c r="AH220" s="83"/>
      <c r="AI220" s="83"/>
      <c r="AJ220" s="83"/>
    </row>
    <row r="22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  <c r="AG221" s="83"/>
      <c r="AH221" s="83"/>
      <c r="AI221" s="83"/>
      <c r="AJ221" s="83"/>
    </row>
    <row r="222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  <c r="AG222" s="83"/>
      <c r="AH222" s="83"/>
      <c r="AI222" s="83"/>
      <c r="AJ222" s="83"/>
    </row>
    <row r="223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  <c r="AG223" s="83"/>
      <c r="AH223" s="83"/>
      <c r="AI223" s="83"/>
      <c r="AJ223" s="83"/>
    </row>
    <row r="224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  <c r="AF224" s="83"/>
      <c r="AG224" s="83"/>
      <c r="AH224" s="83"/>
      <c r="AI224" s="83"/>
      <c r="AJ224" s="83"/>
    </row>
    <row r="225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</row>
    <row r="226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  <c r="AF226" s="83"/>
      <c r="AG226" s="83"/>
      <c r="AH226" s="83"/>
      <c r="AI226" s="83"/>
      <c r="AJ226" s="83"/>
    </row>
    <row r="227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</row>
    <row r="228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3"/>
      <c r="AJ228" s="83"/>
    </row>
    <row r="229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  <c r="AF229" s="83"/>
      <c r="AG229" s="83"/>
      <c r="AH229" s="83"/>
      <c r="AI229" s="83"/>
      <c r="AJ229" s="83"/>
    </row>
    <row r="230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3"/>
    </row>
    <row r="23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  <c r="AG231" s="83"/>
      <c r="AH231" s="83"/>
      <c r="AI231" s="83"/>
      <c r="AJ231" s="83"/>
    </row>
    <row r="232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  <c r="AF232" s="83"/>
      <c r="AG232" s="83"/>
      <c r="AH232" s="83"/>
      <c r="AI232" s="83"/>
      <c r="AJ232" s="83"/>
    </row>
    <row r="233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  <c r="AF233" s="83"/>
      <c r="AG233" s="83"/>
      <c r="AH233" s="83"/>
      <c r="AI233" s="83"/>
      <c r="AJ233" s="83"/>
    </row>
    <row r="234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  <c r="AF234" s="83"/>
      <c r="AG234" s="83"/>
      <c r="AH234" s="83"/>
      <c r="AI234" s="83"/>
      <c r="AJ234" s="83"/>
    </row>
    <row r="235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  <c r="AF235" s="83"/>
      <c r="AG235" s="83"/>
      <c r="AH235" s="83"/>
      <c r="AI235" s="83"/>
      <c r="AJ235" s="83"/>
    </row>
    <row r="236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  <c r="AF236" s="83"/>
      <c r="AG236" s="83"/>
      <c r="AH236" s="83"/>
      <c r="AI236" s="83"/>
      <c r="AJ236" s="83"/>
    </row>
    <row r="237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  <c r="AF237" s="83"/>
      <c r="AG237" s="83"/>
      <c r="AH237" s="83"/>
      <c r="AI237" s="83"/>
      <c r="AJ237" s="83"/>
    </row>
    <row r="238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</row>
    <row r="239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  <c r="AG239" s="83"/>
      <c r="AH239" s="83"/>
      <c r="AI239" s="83"/>
      <c r="AJ239" s="83"/>
    </row>
    <row r="240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</row>
    <row r="24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</row>
    <row r="242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</row>
    <row r="243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</row>
    <row r="244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</row>
    <row r="245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</row>
    <row r="246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</row>
    <row r="247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</row>
    <row r="248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</row>
    <row r="249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</row>
    <row r="250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</row>
    <row r="25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  <c r="AJ251" s="83"/>
    </row>
    <row r="252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  <c r="AF252" s="83"/>
      <c r="AG252" s="83"/>
      <c r="AH252" s="83"/>
      <c r="AI252" s="83"/>
      <c r="AJ252" s="83"/>
    </row>
    <row r="253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  <c r="AF253" s="83"/>
      <c r="AG253" s="83"/>
      <c r="AH253" s="83"/>
      <c r="AI253" s="83"/>
      <c r="AJ253" s="83"/>
    </row>
    <row r="254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  <c r="AG254" s="83"/>
      <c r="AH254" s="83"/>
      <c r="AI254" s="83"/>
      <c r="AJ254" s="83"/>
    </row>
    <row r="255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  <c r="AF255" s="83"/>
      <c r="AG255" s="83"/>
      <c r="AH255" s="83"/>
      <c r="AI255" s="83"/>
      <c r="AJ255" s="83"/>
    </row>
    <row r="256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  <c r="AG256" s="83"/>
      <c r="AH256" s="83"/>
      <c r="AI256" s="83"/>
      <c r="AJ256" s="83"/>
    </row>
    <row r="257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  <c r="AJ257" s="83"/>
    </row>
    <row r="258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  <c r="AG258" s="83"/>
      <c r="AH258" s="83"/>
      <c r="AI258" s="83"/>
      <c r="AJ258" s="83"/>
    </row>
    <row r="259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  <c r="AG259" s="83"/>
      <c r="AH259" s="83"/>
      <c r="AI259" s="83"/>
      <c r="AJ259" s="83"/>
    </row>
    <row r="260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  <c r="AF260" s="83"/>
      <c r="AG260" s="83"/>
      <c r="AH260" s="83"/>
      <c r="AI260" s="83"/>
      <c r="AJ260" s="83"/>
    </row>
    <row r="26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3"/>
    </row>
    <row r="262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  <c r="AF262" s="83"/>
      <c r="AG262" s="83"/>
      <c r="AH262" s="83"/>
      <c r="AI262" s="83"/>
      <c r="AJ262" s="83"/>
    </row>
    <row r="263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  <c r="AE263" s="83"/>
      <c r="AF263" s="83"/>
      <c r="AG263" s="83"/>
      <c r="AH263" s="83"/>
      <c r="AI263" s="83"/>
      <c r="AJ263" s="83"/>
    </row>
    <row r="264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  <c r="AF264" s="83"/>
      <c r="AG264" s="83"/>
      <c r="AH264" s="83"/>
      <c r="AI264" s="83"/>
      <c r="AJ264" s="83"/>
    </row>
    <row r="265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  <c r="AF265" s="83"/>
      <c r="AG265" s="83"/>
      <c r="AH265" s="83"/>
      <c r="AI265" s="83"/>
      <c r="AJ265" s="83"/>
    </row>
    <row r="266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  <c r="AF266" s="83"/>
      <c r="AG266" s="83"/>
      <c r="AH266" s="83"/>
      <c r="AI266" s="83"/>
      <c r="AJ266" s="83"/>
    </row>
    <row r="267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</row>
    <row r="268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  <c r="AF268" s="83"/>
      <c r="AG268" s="83"/>
      <c r="AH268" s="83"/>
      <c r="AI268" s="83"/>
      <c r="AJ268" s="83"/>
    </row>
    <row r="269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  <c r="AF269" s="83"/>
      <c r="AG269" s="83"/>
      <c r="AH269" s="83"/>
      <c r="AI269" s="83"/>
      <c r="AJ269" s="83"/>
    </row>
    <row r="270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  <c r="AF270" s="83"/>
      <c r="AG270" s="83"/>
      <c r="AH270" s="83"/>
      <c r="AI270" s="83"/>
      <c r="AJ270" s="83"/>
    </row>
    <row r="27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  <c r="AF271" s="83"/>
      <c r="AG271" s="83"/>
      <c r="AH271" s="83"/>
      <c r="AI271" s="83"/>
      <c r="AJ271" s="83"/>
    </row>
    <row r="272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  <c r="AG272" s="83"/>
      <c r="AH272" s="83"/>
      <c r="AI272" s="83"/>
      <c r="AJ272" s="83"/>
    </row>
    <row r="273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</row>
    <row r="274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  <c r="AE274" s="83"/>
      <c r="AF274" s="83"/>
      <c r="AG274" s="83"/>
      <c r="AH274" s="83"/>
      <c r="AI274" s="83"/>
      <c r="AJ274" s="83"/>
    </row>
    <row r="275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  <c r="AF275" s="83"/>
      <c r="AG275" s="83"/>
      <c r="AH275" s="83"/>
      <c r="AI275" s="83"/>
      <c r="AJ275" s="83"/>
    </row>
    <row r="276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  <c r="AF276" s="83"/>
      <c r="AG276" s="83"/>
      <c r="AH276" s="83"/>
      <c r="AI276" s="83"/>
      <c r="AJ276" s="83"/>
    </row>
    <row r="277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  <c r="AF277" s="83"/>
      <c r="AG277" s="83"/>
      <c r="AH277" s="83"/>
      <c r="AI277" s="83"/>
      <c r="AJ277" s="83"/>
    </row>
    <row r="278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  <c r="AF278" s="83"/>
      <c r="AG278" s="83"/>
      <c r="AH278" s="83"/>
      <c r="AI278" s="83"/>
      <c r="AJ278" s="83"/>
    </row>
    <row r="279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  <c r="AF279" s="83"/>
      <c r="AG279" s="83"/>
      <c r="AH279" s="83"/>
      <c r="AI279" s="83"/>
      <c r="AJ279" s="83"/>
    </row>
    <row r="280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  <c r="AE280" s="83"/>
      <c r="AF280" s="83"/>
      <c r="AG280" s="83"/>
      <c r="AH280" s="83"/>
      <c r="AI280" s="83"/>
      <c r="AJ280" s="83"/>
    </row>
    <row r="28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  <c r="AE281" s="83"/>
      <c r="AF281" s="83"/>
      <c r="AG281" s="83"/>
      <c r="AH281" s="83"/>
      <c r="AI281" s="83"/>
      <c r="AJ281" s="83"/>
    </row>
    <row r="282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  <c r="AE282" s="83"/>
      <c r="AF282" s="83"/>
      <c r="AG282" s="83"/>
      <c r="AH282" s="83"/>
      <c r="AI282" s="83"/>
      <c r="AJ282" s="83"/>
    </row>
    <row r="283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  <c r="AE283" s="83"/>
      <c r="AF283" s="83"/>
      <c r="AG283" s="83"/>
      <c r="AH283" s="83"/>
      <c r="AI283" s="83"/>
      <c r="AJ283" s="83"/>
    </row>
    <row r="284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  <c r="AE284" s="83"/>
      <c r="AF284" s="83"/>
      <c r="AG284" s="83"/>
      <c r="AH284" s="83"/>
      <c r="AI284" s="83"/>
      <c r="AJ284" s="83"/>
    </row>
    <row r="285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  <c r="AE285" s="83"/>
      <c r="AF285" s="83"/>
      <c r="AG285" s="83"/>
      <c r="AH285" s="83"/>
      <c r="AI285" s="83"/>
      <c r="AJ285" s="83"/>
    </row>
    <row r="286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  <c r="AE286" s="83"/>
      <c r="AF286" s="83"/>
      <c r="AG286" s="83"/>
      <c r="AH286" s="83"/>
      <c r="AI286" s="83"/>
      <c r="AJ286" s="83"/>
    </row>
    <row r="287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  <c r="AG287" s="83"/>
      <c r="AH287" s="83"/>
      <c r="AI287" s="83"/>
      <c r="AJ287" s="83"/>
    </row>
    <row r="288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  <c r="AF288" s="83"/>
      <c r="AG288" s="83"/>
      <c r="AH288" s="83"/>
      <c r="AI288" s="83"/>
      <c r="AJ288" s="83"/>
    </row>
    <row r="289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  <c r="AF289" s="83"/>
      <c r="AG289" s="83"/>
      <c r="AH289" s="83"/>
      <c r="AI289" s="83"/>
      <c r="AJ289" s="83"/>
    </row>
    <row r="290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  <c r="AF290" s="83"/>
      <c r="AG290" s="83"/>
      <c r="AH290" s="83"/>
      <c r="AI290" s="83"/>
      <c r="AJ290" s="83"/>
    </row>
    <row r="29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  <c r="AF291" s="83"/>
      <c r="AG291" s="83"/>
      <c r="AH291" s="83"/>
      <c r="AI291" s="83"/>
      <c r="AJ291" s="83"/>
    </row>
    <row r="292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3"/>
    </row>
    <row r="293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  <c r="AF293" s="83"/>
      <c r="AG293" s="83"/>
      <c r="AH293" s="83"/>
      <c r="AI293" s="83"/>
      <c r="AJ293" s="83"/>
    </row>
    <row r="294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  <c r="AE294" s="83"/>
      <c r="AF294" s="83"/>
      <c r="AG294" s="83"/>
      <c r="AH294" s="83"/>
      <c r="AI294" s="83"/>
      <c r="AJ294" s="83"/>
    </row>
    <row r="295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  <c r="AF295" s="83"/>
      <c r="AG295" s="83"/>
      <c r="AH295" s="83"/>
      <c r="AI295" s="83"/>
      <c r="AJ295" s="83"/>
    </row>
    <row r="296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  <c r="AF296" s="83"/>
      <c r="AG296" s="83"/>
      <c r="AH296" s="83"/>
      <c r="AI296" s="83"/>
      <c r="AJ296" s="83"/>
    </row>
    <row r="297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  <c r="AF297" s="83"/>
      <c r="AG297" s="83"/>
      <c r="AH297" s="83"/>
      <c r="AI297" s="83"/>
      <c r="AJ297" s="83"/>
    </row>
    <row r="298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  <c r="AE298" s="83"/>
      <c r="AF298" s="83"/>
      <c r="AG298" s="83"/>
      <c r="AH298" s="83"/>
      <c r="AI298" s="83"/>
      <c r="AJ298" s="83"/>
    </row>
    <row r="299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  <c r="AF299" s="83"/>
      <c r="AG299" s="83"/>
      <c r="AH299" s="83"/>
      <c r="AI299" s="83"/>
      <c r="AJ299" s="83"/>
    </row>
    <row r="300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  <c r="AF300" s="83"/>
      <c r="AG300" s="83"/>
      <c r="AH300" s="83"/>
      <c r="AI300" s="83"/>
      <c r="AJ300" s="83"/>
    </row>
    <row r="30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  <c r="AE301" s="83"/>
      <c r="AF301" s="83"/>
      <c r="AG301" s="83"/>
      <c r="AH301" s="83"/>
      <c r="AI301" s="83"/>
      <c r="AJ301" s="83"/>
    </row>
    <row r="302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  <c r="AF302" s="83"/>
      <c r="AG302" s="83"/>
      <c r="AH302" s="83"/>
      <c r="AI302" s="83"/>
      <c r="AJ302" s="83"/>
    </row>
    <row r="303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  <c r="AF303" s="83"/>
      <c r="AG303" s="83"/>
      <c r="AH303" s="83"/>
      <c r="AI303" s="83"/>
      <c r="AJ303" s="83"/>
    </row>
    <row r="304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  <c r="AF304" s="83"/>
      <c r="AG304" s="83"/>
      <c r="AH304" s="83"/>
      <c r="AI304" s="83"/>
      <c r="AJ304" s="83"/>
    </row>
    <row r="305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  <c r="AF305" s="83"/>
      <c r="AG305" s="83"/>
      <c r="AH305" s="83"/>
      <c r="AI305" s="83"/>
      <c r="AJ305" s="83"/>
    </row>
    <row r="306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  <c r="AF306" s="83"/>
      <c r="AG306" s="83"/>
      <c r="AH306" s="83"/>
      <c r="AI306" s="83"/>
      <c r="AJ306" s="83"/>
    </row>
    <row r="307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</row>
    <row r="308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  <c r="AE308" s="83"/>
      <c r="AF308" s="83"/>
      <c r="AG308" s="83"/>
      <c r="AH308" s="83"/>
      <c r="AI308" s="83"/>
      <c r="AJ308" s="83"/>
    </row>
    <row r="309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  <c r="AE309" s="83"/>
      <c r="AF309" s="83"/>
      <c r="AG309" s="83"/>
      <c r="AH309" s="83"/>
      <c r="AI309" s="83"/>
      <c r="AJ309" s="83"/>
    </row>
    <row r="310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  <c r="AE310" s="83"/>
      <c r="AF310" s="83"/>
      <c r="AG310" s="83"/>
      <c r="AH310" s="83"/>
      <c r="AI310" s="83"/>
      <c r="AJ310" s="83"/>
    </row>
    <row r="31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  <c r="AF311" s="83"/>
      <c r="AG311" s="83"/>
      <c r="AH311" s="83"/>
      <c r="AI311" s="83"/>
      <c r="AJ311" s="83"/>
    </row>
    <row r="312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  <c r="AF312" s="83"/>
      <c r="AG312" s="83"/>
      <c r="AH312" s="83"/>
      <c r="AI312" s="83"/>
      <c r="AJ312" s="83"/>
    </row>
    <row r="313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  <c r="AF313" s="83"/>
      <c r="AG313" s="83"/>
      <c r="AH313" s="83"/>
      <c r="AI313" s="83"/>
      <c r="AJ313" s="83"/>
    </row>
    <row r="314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  <c r="AF314" s="83"/>
      <c r="AG314" s="83"/>
      <c r="AH314" s="83"/>
      <c r="AI314" s="83"/>
      <c r="AJ314" s="83"/>
    </row>
    <row r="315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  <c r="AE315" s="83"/>
      <c r="AF315" s="83"/>
      <c r="AG315" s="83"/>
      <c r="AH315" s="83"/>
      <c r="AI315" s="83"/>
      <c r="AJ315" s="83"/>
    </row>
    <row r="316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  <c r="AE316" s="83"/>
      <c r="AF316" s="83"/>
      <c r="AG316" s="83"/>
      <c r="AH316" s="83"/>
      <c r="AI316" s="83"/>
      <c r="AJ316" s="83"/>
    </row>
    <row r="317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3"/>
      <c r="AF317" s="83"/>
      <c r="AG317" s="83"/>
      <c r="AH317" s="83"/>
      <c r="AI317" s="83"/>
      <c r="AJ317" s="83"/>
    </row>
    <row r="318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  <c r="AE318" s="83"/>
      <c r="AF318" s="83"/>
      <c r="AG318" s="83"/>
      <c r="AH318" s="83"/>
      <c r="AI318" s="83"/>
      <c r="AJ318" s="83"/>
    </row>
    <row r="319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  <c r="AE319" s="83"/>
      <c r="AF319" s="83"/>
      <c r="AG319" s="83"/>
      <c r="AH319" s="83"/>
      <c r="AI319" s="83"/>
      <c r="AJ319" s="83"/>
    </row>
    <row r="320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  <c r="AE320" s="83"/>
      <c r="AF320" s="83"/>
      <c r="AG320" s="83"/>
      <c r="AH320" s="83"/>
      <c r="AI320" s="83"/>
      <c r="AJ320" s="83"/>
    </row>
    <row r="32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  <c r="AE321" s="83"/>
      <c r="AF321" s="83"/>
      <c r="AG321" s="83"/>
      <c r="AH321" s="83"/>
      <c r="AI321" s="83"/>
      <c r="AJ321" s="83"/>
    </row>
    <row r="322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  <c r="AE322" s="83"/>
      <c r="AF322" s="83"/>
      <c r="AG322" s="83"/>
      <c r="AH322" s="83"/>
      <c r="AI322" s="83"/>
      <c r="AJ322" s="83"/>
    </row>
    <row r="323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3"/>
    </row>
    <row r="324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  <c r="AE324" s="83"/>
      <c r="AF324" s="83"/>
      <c r="AG324" s="83"/>
      <c r="AH324" s="83"/>
      <c r="AI324" s="83"/>
      <c r="AJ324" s="83"/>
    </row>
    <row r="325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  <c r="AE325" s="83"/>
      <c r="AF325" s="83"/>
      <c r="AG325" s="83"/>
      <c r="AH325" s="83"/>
      <c r="AI325" s="83"/>
      <c r="AJ325" s="83"/>
    </row>
    <row r="326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  <c r="AE326" s="83"/>
      <c r="AF326" s="83"/>
      <c r="AG326" s="83"/>
      <c r="AH326" s="83"/>
      <c r="AI326" s="83"/>
      <c r="AJ326" s="83"/>
    </row>
    <row r="327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  <c r="AF327" s="83"/>
      <c r="AG327" s="83"/>
      <c r="AH327" s="83"/>
      <c r="AI327" s="83"/>
      <c r="AJ327" s="83"/>
    </row>
    <row r="328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  <c r="AE328" s="83"/>
      <c r="AF328" s="83"/>
      <c r="AG328" s="83"/>
      <c r="AH328" s="83"/>
      <c r="AI328" s="83"/>
      <c r="AJ328" s="83"/>
    </row>
    <row r="329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  <c r="AE329" s="83"/>
      <c r="AF329" s="83"/>
      <c r="AG329" s="83"/>
      <c r="AH329" s="83"/>
      <c r="AI329" s="83"/>
      <c r="AJ329" s="83"/>
    </row>
    <row r="330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  <c r="AE330" s="83"/>
      <c r="AF330" s="83"/>
      <c r="AG330" s="83"/>
      <c r="AH330" s="83"/>
      <c r="AI330" s="83"/>
      <c r="AJ330" s="83"/>
    </row>
    <row r="33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  <c r="AE331" s="83"/>
      <c r="AF331" s="83"/>
      <c r="AG331" s="83"/>
      <c r="AH331" s="83"/>
      <c r="AI331" s="83"/>
      <c r="AJ331" s="83"/>
    </row>
    <row r="332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  <c r="AE332" s="83"/>
      <c r="AF332" s="83"/>
      <c r="AG332" s="83"/>
      <c r="AH332" s="83"/>
      <c r="AI332" s="83"/>
      <c r="AJ332" s="83"/>
    </row>
    <row r="333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  <c r="AE333" s="83"/>
      <c r="AF333" s="83"/>
      <c r="AG333" s="83"/>
      <c r="AH333" s="83"/>
      <c r="AI333" s="83"/>
      <c r="AJ333" s="83"/>
    </row>
    <row r="334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  <c r="AE334" s="83"/>
      <c r="AF334" s="83"/>
      <c r="AG334" s="83"/>
      <c r="AH334" s="83"/>
      <c r="AI334" s="83"/>
      <c r="AJ334" s="83"/>
    </row>
    <row r="335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  <c r="AE335" s="83"/>
      <c r="AF335" s="83"/>
      <c r="AG335" s="83"/>
      <c r="AH335" s="83"/>
      <c r="AI335" s="83"/>
      <c r="AJ335" s="83"/>
    </row>
    <row r="336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</row>
    <row r="337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  <c r="AE337" s="83"/>
      <c r="AF337" s="83"/>
      <c r="AG337" s="83"/>
      <c r="AH337" s="83"/>
      <c r="AI337" s="83"/>
      <c r="AJ337" s="83"/>
    </row>
    <row r="338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83"/>
      <c r="AF338" s="83"/>
      <c r="AG338" s="83"/>
      <c r="AH338" s="83"/>
      <c r="AI338" s="83"/>
      <c r="AJ338" s="83"/>
    </row>
    <row r="339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  <c r="AE339" s="83"/>
      <c r="AF339" s="83"/>
      <c r="AG339" s="83"/>
      <c r="AH339" s="83"/>
      <c r="AI339" s="83"/>
      <c r="AJ339" s="83"/>
    </row>
    <row r="340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  <c r="AE340" s="83"/>
      <c r="AF340" s="83"/>
      <c r="AG340" s="83"/>
      <c r="AH340" s="83"/>
      <c r="AI340" s="83"/>
      <c r="AJ340" s="83"/>
    </row>
    <row r="34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83"/>
      <c r="AF341" s="83"/>
      <c r="AG341" s="83"/>
      <c r="AH341" s="83"/>
      <c r="AI341" s="83"/>
      <c r="AJ341" s="83"/>
    </row>
    <row r="342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  <c r="AE342" s="83"/>
      <c r="AF342" s="83"/>
      <c r="AG342" s="83"/>
      <c r="AH342" s="83"/>
      <c r="AI342" s="83"/>
      <c r="AJ342" s="83"/>
    </row>
    <row r="343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83"/>
      <c r="AF343" s="83"/>
      <c r="AG343" s="83"/>
      <c r="AH343" s="83"/>
      <c r="AI343" s="83"/>
      <c r="AJ343" s="83"/>
    </row>
    <row r="344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83"/>
      <c r="AF344" s="83"/>
      <c r="AG344" s="83"/>
      <c r="AH344" s="83"/>
      <c r="AI344" s="83"/>
      <c r="AJ344" s="83"/>
    </row>
    <row r="345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  <c r="AE345" s="83"/>
      <c r="AF345" s="83"/>
      <c r="AG345" s="83"/>
      <c r="AH345" s="83"/>
      <c r="AI345" s="83"/>
      <c r="AJ345" s="83"/>
    </row>
    <row r="346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83"/>
      <c r="AF346" s="83"/>
      <c r="AG346" s="83"/>
      <c r="AH346" s="83"/>
      <c r="AI346" s="83"/>
      <c r="AJ346" s="83"/>
    </row>
    <row r="347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  <c r="AF347" s="83"/>
      <c r="AG347" s="83"/>
      <c r="AH347" s="83"/>
      <c r="AI347" s="83"/>
      <c r="AJ347" s="83"/>
    </row>
    <row r="348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83"/>
      <c r="AF348" s="83"/>
      <c r="AG348" s="83"/>
      <c r="AH348" s="83"/>
      <c r="AI348" s="83"/>
      <c r="AJ348" s="83"/>
    </row>
    <row r="349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  <c r="AE349" s="83"/>
      <c r="AF349" s="83"/>
      <c r="AG349" s="83"/>
      <c r="AH349" s="83"/>
      <c r="AI349" s="83"/>
      <c r="AJ349" s="83"/>
    </row>
    <row r="350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  <c r="AE350" s="83"/>
      <c r="AF350" s="83"/>
      <c r="AG350" s="83"/>
      <c r="AH350" s="83"/>
      <c r="AI350" s="83"/>
      <c r="AJ350" s="83"/>
    </row>
    <row r="35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  <c r="AE351" s="83"/>
      <c r="AF351" s="83"/>
      <c r="AG351" s="83"/>
      <c r="AH351" s="83"/>
      <c r="AI351" s="83"/>
      <c r="AJ351" s="83"/>
    </row>
    <row r="352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  <c r="AE352" s="83"/>
      <c r="AF352" s="83"/>
      <c r="AG352" s="83"/>
      <c r="AH352" s="83"/>
      <c r="AI352" s="83"/>
      <c r="AJ352" s="83"/>
    </row>
    <row r="353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  <c r="AJ353" s="83"/>
    </row>
    <row r="354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3"/>
    </row>
    <row r="355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  <c r="AE355" s="83"/>
      <c r="AF355" s="83"/>
      <c r="AG355" s="83"/>
      <c r="AH355" s="83"/>
      <c r="AI355" s="83"/>
      <c r="AJ355" s="83"/>
    </row>
    <row r="356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  <c r="AE356" s="83"/>
      <c r="AF356" s="83"/>
      <c r="AG356" s="83"/>
      <c r="AH356" s="83"/>
      <c r="AI356" s="83"/>
      <c r="AJ356" s="83"/>
    </row>
    <row r="357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  <c r="AE357" s="83"/>
      <c r="AF357" s="83"/>
      <c r="AG357" s="83"/>
      <c r="AH357" s="83"/>
      <c r="AI357" s="83"/>
      <c r="AJ357" s="83"/>
    </row>
    <row r="358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  <c r="AE358" s="83"/>
      <c r="AF358" s="83"/>
      <c r="AG358" s="83"/>
      <c r="AH358" s="83"/>
      <c r="AI358" s="83"/>
      <c r="AJ358" s="83"/>
    </row>
    <row r="359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  <c r="AE359" s="83"/>
      <c r="AF359" s="83"/>
      <c r="AG359" s="83"/>
      <c r="AH359" s="83"/>
      <c r="AI359" s="83"/>
      <c r="AJ359" s="83"/>
    </row>
    <row r="360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  <c r="AE360" s="83"/>
      <c r="AF360" s="83"/>
      <c r="AG360" s="83"/>
      <c r="AH360" s="83"/>
      <c r="AI360" s="83"/>
      <c r="AJ360" s="83"/>
    </row>
    <row r="36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  <c r="AE361" s="83"/>
      <c r="AF361" s="83"/>
      <c r="AG361" s="83"/>
      <c r="AH361" s="83"/>
      <c r="AI361" s="83"/>
      <c r="AJ361" s="83"/>
    </row>
    <row r="362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  <c r="AE362" s="83"/>
      <c r="AF362" s="83"/>
      <c r="AG362" s="83"/>
      <c r="AH362" s="83"/>
      <c r="AI362" s="83"/>
      <c r="AJ362" s="83"/>
    </row>
    <row r="363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  <c r="AE363" s="83"/>
      <c r="AF363" s="83"/>
      <c r="AG363" s="83"/>
      <c r="AH363" s="83"/>
      <c r="AI363" s="83"/>
      <c r="AJ363" s="83"/>
    </row>
    <row r="364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  <c r="AE364" s="83"/>
      <c r="AF364" s="83"/>
      <c r="AG364" s="83"/>
      <c r="AH364" s="83"/>
      <c r="AI364" s="83"/>
      <c r="AJ364" s="83"/>
    </row>
    <row r="365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  <c r="AE365" s="83"/>
      <c r="AF365" s="83"/>
      <c r="AG365" s="83"/>
      <c r="AH365" s="83"/>
      <c r="AI365" s="83"/>
      <c r="AJ365" s="83"/>
    </row>
    <row r="366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  <c r="AE366" s="83"/>
      <c r="AF366" s="83"/>
      <c r="AG366" s="83"/>
      <c r="AH366" s="83"/>
      <c r="AI366" s="83"/>
      <c r="AJ366" s="83"/>
    </row>
    <row r="367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  <c r="AF367" s="83"/>
      <c r="AG367" s="83"/>
      <c r="AH367" s="83"/>
      <c r="AI367" s="83"/>
      <c r="AJ367" s="83"/>
    </row>
    <row r="368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  <c r="AE368" s="83"/>
      <c r="AF368" s="83"/>
      <c r="AG368" s="83"/>
      <c r="AH368" s="83"/>
      <c r="AI368" s="83"/>
      <c r="AJ368" s="83"/>
    </row>
    <row r="369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  <c r="AE369" s="83"/>
      <c r="AF369" s="83"/>
      <c r="AG369" s="83"/>
      <c r="AH369" s="83"/>
      <c r="AI369" s="83"/>
      <c r="AJ369" s="83"/>
    </row>
    <row r="370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  <c r="AE370" s="83"/>
      <c r="AF370" s="83"/>
      <c r="AG370" s="83"/>
      <c r="AH370" s="83"/>
      <c r="AI370" s="83"/>
      <c r="AJ370" s="83"/>
    </row>
    <row r="37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  <c r="AE371" s="83"/>
      <c r="AF371" s="83"/>
      <c r="AG371" s="83"/>
      <c r="AH371" s="83"/>
      <c r="AI371" s="83"/>
      <c r="AJ371" s="83"/>
    </row>
    <row r="372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  <c r="AE372" s="83"/>
      <c r="AF372" s="83"/>
      <c r="AG372" s="83"/>
      <c r="AH372" s="83"/>
      <c r="AI372" s="83"/>
      <c r="AJ372" s="83"/>
    </row>
    <row r="373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  <c r="AE373" s="83"/>
      <c r="AF373" s="83"/>
      <c r="AG373" s="83"/>
      <c r="AH373" s="83"/>
      <c r="AI373" s="83"/>
      <c r="AJ373" s="83"/>
    </row>
    <row r="374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  <c r="AE374" s="83"/>
      <c r="AF374" s="83"/>
      <c r="AG374" s="83"/>
      <c r="AH374" s="83"/>
      <c r="AI374" s="83"/>
      <c r="AJ374" s="83"/>
    </row>
    <row r="375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  <c r="AE375" s="83"/>
      <c r="AF375" s="83"/>
      <c r="AG375" s="83"/>
      <c r="AH375" s="83"/>
      <c r="AI375" s="83"/>
      <c r="AJ375" s="83"/>
    </row>
    <row r="376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  <c r="AE376" s="83"/>
      <c r="AF376" s="83"/>
      <c r="AG376" s="83"/>
      <c r="AH376" s="83"/>
      <c r="AI376" s="83"/>
      <c r="AJ376" s="83"/>
    </row>
    <row r="377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  <c r="AE377" s="83"/>
      <c r="AF377" s="83"/>
      <c r="AG377" s="83"/>
      <c r="AH377" s="83"/>
      <c r="AI377" s="83"/>
      <c r="AJ377" s="83"/>
    </row>
    <row r="378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  <c r="AE378" s="83"/>
      <c r="AF378" s="83"/>
      <c r="AG378" s="83"/>
      <c r="AH378" s="83"/>
      <c r="AI378" s="83"/>
      <c r="AJ378" s="83"/>
    </row>
    <row r="379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  <c r="AE379" s="83"/>
      <c r="AF379" s="83"/>
      <c r="AG379" s="83"/>
      <c r="AH379" s="83"/>
      <c r="AI379" s="83"/>
      <c r="AJ379" s="83"/>
    </row>
    <row r="380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  <c r="AE380" s="83"/>
      <c r="AF380" s="83"/>
      <c r="AG380" s="83"/>
      <c r="AH380" s="83"/>
      <c r="AI380" s="83"/>
      <c r="AJ380" s="83"/>
    </row>
    <row r="38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  <c r="AE381" s="83"/>
      <c r="AF381" s="83"/>
      <c r="AG381" s="83"/>
      <c r="AH381" s="83"/>
      <c r="AI381" s="83"/>
      <c r="AJ381" s="83"/>
    </row>
    <row r="382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  <c r="AE382" s="83"/>
      <c r="AF382" s="83"/>
      <c r="AG382" s="83"/>
      <c r="AH382" s="83"/>
      <c r="AI382" s="83"/>
      <c r="AJ382" s="83"/>
    </row>
    <row r="383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  <c r="AE383" s="83"/>
      <c r="AF383" s="83"/>
      <c r="AG383" s="83"/>
      <c r="AH383" s="83"/>
      <c r="AI383" s="83"/>
      <c r="AJ383" s="83"/>
    </row>
    <row r="384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  <c r="AE384" s="83"/>
      <c r="AF384" s="83"/>
      <c r="AG384" s="83"/>
      <c r="AH384" s="83"/>
      <c r="AI384" s="83"/>
      <c r="AJ384" s="83"/>
    </row>
    <row r="385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3"/>
    </row>
    <row r="386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  <c r="AE386" s="83"/>
      <c r="AF386" s="83"/>
      <c r="AG386" s="83"/>
      <c r="AH386" s="83"/>
      <c r="AI386" s="83"/>
      <c r="AJ386" s="83"/>
    </row>
    <row r="387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  <c r="AE387" s="83"/>
      <c r="AF387" s="83"/>
      <c r="AG387" s="83"/>
      <c r="AH387" s="83"/>
      <c r="AI387" s="83"/>
      <c r="AJ387" s="83"/>
    </row>
    <row r="388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  <c r="AE388" s="83"/>
      <c r="AF388" s="83"/>
      <c r="AG388" s="83"/>
      <c r="AH388" s="83"/>
      <c r="AI388" s="83"/>
      <c r="AJ388" s="83"/>
    </row>
    <row r="389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  <c r="AE389" s="83"/>
      <c r="AF389" s="83"/>
      <c r="AG389" s="83"/>
      <c r="AH389" s="83"/>
      <c r="AI389" s="83"/>
      <c r="AJ389" s="83"/>
    </row>
    <row r="390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  <c r="AE390" s="83"/>
      <c r="AF390" s="83"/>
      <c r="AG390" s="83"/>
      <c r="AH390" s="83"/>
      <c r="AI390" s="83"/>
      <c r="AJ390" s="83"/>
    </row>
    <row r="39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  <c r="AE391" s="83"/>
      <c r="AF391" s="83"/>
      <c r="AG391" s="83"/>
      <c r="AH391" s="83"/>
      <c r="AI391" s="83"/>
      <c r="AJ391" s="83"/>
    </row>
    <row r="392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  <c r="AE392" s="83"/>
      <c r="AF392" s="83"/>
      <c r="AG392" s="83"/>
      <c r="AH392" s="83"/>
      <c r="AI392" s="83"/>
      <c r="AJ392" s="83"/>
    </row>
    <row r="393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  <c r="AE393" s="83"/>
      <c r="AF393" s="83"/>
      <c r="AG393" s="83"/>
      <c r="AH393" s="83"/>
      <c r="AI393" s="83"/>
      <c r="AJ393" s="83"/>
    </row>
    <row r="394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  <c r="AE394" s="83"/>
      <c r="AF394" s="83"/>
      <c r="AG394" s="83"/>
      <c r="AH394" s="83"/>
      <c r="AI394" s="83"/>
      <c r="AJ394" s="83"/>
    </row>
    <row r="395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  <c r="AE395" s="83"/>
      <c r="AF395" s="83"/>
      <c r="AG395" s="83"/>
      <c r="AH395" s="83"/>
      <c r="AI395" s="83"/>
      <c r="AJ395" s="83"/>
    </row>
    <row r="396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  <c r="AE396" s="83"/>
      <c r="AF396" s="83"/>
      <c r="AG396" s="83"/>
      <c r="AH396" s="83"/>
      <c r="AI396" s="83"/>
      <c r="AJ396" s="83"/>
    </row>
    <row r="397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  <c r="AE397" s="83"/>
      <c r="AF397" s="83"/>
      <c r="AG397" s="83"/>
      <c r="AH397" s="83"/>
      <c r="AI397" s="83"/>
      <c r="AJ397" s="83"/>
    </row>
    <row r="398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  <c r="AE398" s="83"/>
      <c r="AF398" s="83"/>
      <c r="AG398" s="83"/>
      <c r="AH398" s="83"/>
      <c r="AI398" s="83"/>
      <c r="AJ398" s="83"/>
    </row>
    <row r="399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  <c r="AE399" s="83"/>
      <c r="AF399" s="83"/>
      <c r="AG399" s="83"/>
      <c r="AH399" s="83"/>
      <c r="AI399" s="83"/>
      <c r="AJ399" s="83"/>
    </row>
    <row r="400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  <c r="AE400" s="83"/>
      <c r="AF400" s="83"/>
      <c r="AG400" s="83"/>
      <c r="AH400" s="83"/>
      <c r="AI400" s="83"/>
      <c r="AJ400" s="83"/>
    </row>
    <row r="40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  <c r="AE401" s="83"/>
      <c r="AF401" s="83"/>
      <c r="AG401" s="83"/>
      <c r="AH401" s="83"/>
      <c r="AI401" s="83"/>
      <c r="AJ401" s="83"/>
    </row>
    <row r="402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  <c r="AE402" s="83"/>
      <c r="AF402" s="83"/>
      <c r="AG402" s="83"/>
      <c r="AH402" s="83"/>
      <c r="AI402" s="83"/>
      <c r="AJ402" s="83"/>
    </row>
    <row r="403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  <c r="AE403" s="83"/>
      <c r="AF403" s="83"/>
      <c r="AG403" s="83"/>
      <c r="AH403" s="83"/>
      <c r="AI403" s="83"/>
      <c r="AJ403" s="83"/>
    </row>
    <row r="404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  <c r="AE404" s="83"/>
      <c r="AF404" s="83"/>
      <c r="AG404" s="83"/>
      <c r="AH404" s="83"/>
      <c r="AI404" s="83"/>
      <c r="AJ404" s="83"/>
    </row>
    <row r="405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  <c r="AE405" s="83"/>
      <c r="AF405" s="83"/>
      <c r="AG405" s="83"/>
      <c r="AH405" s="83"/>
      <c r="AI405" s="83"/>
      <c r="AJ405" s="83"/>
    </row>
    <row r="406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  <c r="AE406" s="83"/>
      <c r="AF406" s="83"/>
      <c r="AG406" s="83"/>
      <c r="AH406" s="83"/>
      <c r="AI406" s="83"/>
      <c r="AJ406" s="83"/>
    </row>
    <row r="407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  <c r="AE407" s="83"/>
      <c r="AF407" s="83"/>
      <c r="AG407" s="83"/>
      <c r="AH407" s="83"/>
      <c r="AI407" s="83"/>
      <c r="AJ407" s="83"/>
    </row>
    <row r="408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  <c r="AE408" s="83"/>
      <c r="AF408" s="83"/>
      <c r="AG408" s="83"/>
      <c r="AH408" s="83"/>
      <c r="AI408" s="83"/>
      <c r="AJ408" s="83"/>
    </row>
    <row r="409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  <c r="AE409" s="83"/>
      <c r="AF409" s="83"/>
      <c r="AG409" s="83"/>
      <c r="AH409" s="83"/>
      <c r="AI409" s="83"/>
      <c r="AJ409" s="83"/>
    </row>
    <row r="410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  <c r="AE410" s="83"/>
      <c r="AF410" s="83"/>
      <c r="AG410" s="83"/>
      <c r="AH410" s="83"/>
      <c r="AI410" s="83"/>
      <c r="AJ410" s="83"/>
    </row>
    <row r="41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  <c r="AE411" s="83"/>
      <c r="AF411" s="83"/>
      <c r="AG411" s="83"/>
      <c r="AH411" s="83"/>
      <c r="AI411" s="83"/>
      <c r="AJ411" s="83"/>
    </row>
    <row r="412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  <c r="AE412" s="83"/>
      <c r="AF412" s="83"/>
      <c r="AG412" s="83"/>
      <c r="AH412" s="83"/>
      <c r="AI412" s="83"/>
      <c r="AJ412" s="83"/>
    </row>
    <row r="413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  <c r="AE413" s="83"/>
      <c r="AF413" s="83"/>
      <c r="AG413" s="83"/>
      <c r="AH413" s="83"/>
      <c r="AI413" s="83"/>
      <c r="AJ413" s="83"/>
    </row>
    <row r="414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  <c r="AE414" s="83"/>
      <c r="AF414" s="83"/>
      <c r="AG414" s="83"/>
      <c r="AH414" s="83"/>
      <c r="AI414" s="83"/>
      <c r="AJ414" s="83"/>
    </row>
    <row r="415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  <c r="AE415" s="83"/>
      <c r="AF415" s="83"/>
      <c r="AG415" s="83"/>
      <c r="AH415" s="83"/>
      <c r="AI415" s="83"/>
      <c r="AJ415" s="83"/>
    </row>
    <row r="416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  <c r="AE416" s="83"/>
      <c r="AF416" s="83"/>
      <c r="AG416" s="83"/>
      <c r="AH416" s="83"/>
      <c r="AI416" s="83"/>
      <c r="AJ416" s="83"/>
    </row>
    <row r="417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  <c r="AE417" s="83"/>
      <c r="AF417" s="83"/>
      <c r="AG417" s="83"/>
      <c r="AH417" s="83"/>
      <c r="AI417" s="83"/>
      <c r="AJ417" s="83"/>
    </row>
    <row r="418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  <c r="AE418" s="83"/>
      <c r="AF418" s="83"/>
      <c r="AG418" s="83"/>
      <c r="AH418" s="83"/>
      <c r="AI418" s="83"/>
      <c r="AJ418" s="83"/>
    </row>
    <row r="419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  <c r="AE419" s="83"/>
      <c r="AF419" s="83"/>
      <c r="AG419" s="83"/>
      <c r="AH419" s="83"/>
      <c r="AI419" s="83"/>
      <c r="AJ419" s="83"/>
    </row>
    <row r="420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  <c r="AE420" s="83"/>
      <c r="AF420" s="83"/>
      <c r="AG420" s="83"/>
      <c r="AH420" s="83"/>
      <c r="AI420" s="83"/>
      <c r="AJ420" s="83"/>
    </row>
    <row r="42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  <c r="AE421" s="83"/>
      <c r="AF421" s="83"/>
      <c r="AG421" s="83"/>
      <c r="AH421" s="83"/>
      <c r="AI421" s="83"/>
      <c r="AJ421" s="83"/>
    </row>
    <row r="422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  <c r="AE422" s="83"/>
      <c r="AF422" s="83"/>
      <c r="AG422" s="83"/>
      <c r="AH422" s="83"/>
      <c r="AI422" s="83"/>
      <c r="AJ422" s="83"/>
    </row>
    <row r="423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  <c r="AE423" s="83"/>
      <c r="AF423" s="83"/>
      <c r="AG423" s="83"/>
      <c r="AH423" s="83"/>
      <c r="AI423" s="83"/>
      <c r="AJ423" s="83"/>
    </row>
    <row r="424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  <c r="AE424" s="83"/>
      <c r="AF424" s="83"/>
      <c r="AG424" s="83"/>
      <c r="AH424" s="83"/>
      <c r="AI424" s="83"/>
      <c r="AJ424" s="83"/>
    </row>
    <row r="425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  <c r="AE425" s="83"/>
      <c r="AF425" s="83"/>
      <c r="AG425" s="83"/>
      <c r="AH425" s="83"/>
      <c r="AI425" s="83"/>
      <c r="AJ425" s="83"/>
    </row>
    <row r="426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  <c r="AE426" s="83"/>
      <c r="AF426" s="83"/>
      <c r="AG426" s="83"/>
      <c r="AH426" s="83"/>
      <c r="AI426" s="83"/>
      <c r="AJ426" s="83"/>
    </row>
    <row r="427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  <c r="AE427" s="83"/>
      <c r="AF427" s="83"/>
      <c r="AG427" s="83"/>
      <c r="AH427" s="83"/>
      <c r="AI427" s="83"/>
      <c r="AJ427" s="83"/>
    </row>
    <row r="428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  <c r="AE428" s="83"/>
      <c r="AF428" s="83"/>
      <c r="AG428" s="83"/>
      <c r="AH428" s="83"/>
      <c r="AI428" s="83"/>
      <c r="AJ428" s="83"/>
    </row>
    <row r="429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  <c r="AE429" s="83"/>
      <c r="AF429" s="83"/>
      <c r="AG429" s="83"/>
      <c r="AH429" s="83"/>
      <c r="AI429" s="83"/>
      <c r="AJ429" s="83"/>
    </row>
    <row r="430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  <c r="AE430" s="83"/>
      <c r="AF430" s="83"/>
      <c r="AG430" s="83"/>
      <c r="AH430" s="83"/>
      <c r="AI430" s="83"/>
      <c r="AJ430" s="83"/>
    </row>
    <row r="43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  <c r="AE431" s="83"/>
      <c r="AF431" s="83"/>
      <c r="AG431" s="83"/>
      <c r="AH431" s="83"/>
      <c r="AI431" s="83"/>
      <c r="AJ431" s="83"/>
    </row>
    <row r="432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  <c r="AE432" s="83"/>
      <c r="AF432" s="83"/>
      <c r="AG432" s="83"/>
      <c r="AH432" s="83"/>
      <c r="AI432" s="83"/>
      <c r="AJ432" s="83"/>
    </row>
    <row r="433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  <c r="AE433" s="83"/>
      <c r="AF433" s="83"/>
      <c r="AG433" s="83"/>
      <c r="AH433" s="83"/>
      <c r="AI433" s="83"/>
      <c r="AJ433" s="83"/>
    </row>
    <row r="434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  <c r="AE434" s="83"/>
      <c r="AF434" s="83"/>
      <c r="AG434" s="83"/>
      <c r="AH434" s="83"/>
      <c r="AI434" s="83"/>
      <c r="AJ434" s="83"/>
    </row>
    <row r="435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  <c r="AE435" s="83"/>
      <c r="AF435" s="83"/>
      <c r="AG435" s="83"/>
      <c r="AH435" s="83"/>
      <c r="AI435" s="83"/>
      <c r="AJ435" s="83"/>
    </row>
    <row r="436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  <c r="AE436" s="83"/>
      <c r="AF436" s="83"/>
      <c r="AG436" s="83"/>
      <c r="AH436" s="83"/>
      <c r="AI436" s="83"/>
      <c r="AJ436" s="83"/>
    </row>
    <row r="437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  <c r="AE437" s="83"/>
      <c r="AF437" s="83"/>
      <c r="AG437" s="83"/>
      <c r="AH437" s="83"/>
      <c r="AI437" s="83"/>
      <c r="AJ437" s="83"/>
    </row>
    <row r="438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  <c r="AE438" s="83"/>
      <c r="AF438" s="83"/>
      <c r="AG438" s="83"/>
      <c r="AH438" s="83"/>
      <c r="AI438" s="83"/>
      <c r="AJ438" s="83"/>
    </row>
    <row r="439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  <c r="AE439" s="83"/>
      <c r="AF439" s="83"/>
      <c r="AG439" s="83"/>
      <c r="AH439" s="83"/>
      <c r="AI439" s="83"/>
      <c r="AJ439" s="83"/>
    </row>
    <row r="440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  <c r="AE440" s="83"/>
      <c r="AF440" s="83"/>
      <c r="AG440" s="83"/>
      <c r="AH440" s="83"/>
      <c r="AI440" s="83"/>
      <c r="AJ440" s="83"/>
    </row>
    <row r="44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  <c r="AE441" s="83"/>
      <c r="AF441" s="83"/>
      <c r="AG441" s="83"/>
      <c r="AH441" s="83"/>
      <c r="AI441" s="83"/>
      <c r="AJ441" s="83"/>
    </row>
    <row r="442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  <c r="AE442" s="83"/>
      <c r="AF442" s="83"/>
      <c r="AG442" s="83"/>
      <c r="AH442" s="83"/>
      <c r="AI442" s="83"/>
      <c r="AJ442" s="83"/>
    </row>
    <row r="443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  <c r="AE443" s="83"/>
      <c r="AF443" s="83"/>
      <c r="AG443" s="83"/>
      <c r="AH443" s="83"/>
      <c r="AI443" s="83"/>
      <c r="AJ443" s="83"/>
    </row>
    <row r="444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</row>
    <row r="445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  <c r="AE445" s="83"/>
      <c r="AF445" s="83"/>
      <c r="AG445" s="83"/>
      <c r="AH445" s="83"/>
      <c r="AI445" s="83"/>
      <c r="AJ445" s="83"/>
    </row>
    <row r="446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  <c r="AE446" s="83"/>
      <c r="AF446" s="83"/>
      <c r="AG446" s="83"/>
      <c r="AH446" s="83"/>
      <c r="AI446" s="83"/>
      <c r="AJ446" s="83"/>
    </row>
    <row r="447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  <c r="AE447" s="83"/>
      <c r="AF447" s="83"/>
      <c r="AG447" s="83"/>
      <c r="AH447" s="83"/>
      <c r="AI447" s="83"/>
      <c r="AJ447" s="83"/>
    </row>
    <row r="448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  <c r="AE448" s="83"/>
      <c r="AF448" s="83"/>
      <c r="AG448" s="83"/>
      <c r="AH448" s="83"/>
      <c r="AI448" s="83"/>
      <c r="AJ448" s="83"/>
    </row>
    <row r="449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  <c r="AE449" s="83"/>
      <c r="AF449" s="83"/>
      <c r="AG449" s="83"/>
      <c r="AH449" s="83"/>
      <c r="AI449" s="83"/>
      <c r="AJ449" s="83"/>
    </row>
    <row r="450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  <c r="AE450" s="83"/>
      <c r="AF450" s="83"/>
      <c r="AG450" s="83"/>
      <c r="AH450" s="83"/>
      <c r="AI450" s="83"/>
      <c r="AJ450" s="83"/>
    </row>
    <row r="45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  <c r="AE451" s="83"/>
      <c r="AF451" s="83"/>
      <c r="AG451" s="83"/>
      <c r="AH451" s="83"/>
      <c r="AI451" s="83"/>
      <c r="AJ451" s="83"/>
    </row>
    <row r="452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  <c r="AE452" s="83"/>
      <c r="AF452" s="83"/>
      <c r="AG452" s="83"/>
      <c r="AH452" s="83"/>
      <c r="AI452" s="83"/>
      <c r="AJ452" s="83"/>
    </row>
    <row r="453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  <c r="AE453" s="83"/>
      <c r="AF453" s="83"/>
      <c r="AG453" s="83"/>
      <c r="AH453" s="83"/>
      <c r="AI453" s="83"/>
      <c r="AJ453" s="83"/>
    </row>
    <row r="454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  <c r="AE454" s="83"/>
      <c r="AF454" s="83"/>
      <c r="AG454" s="83"/>
      <c r="AH454" s="83"/>
      <c r="AI454" s="83"/>
      <c r="AJ454" s="83"/>
    </row>
    <row r="455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  <c r="AE455" s="83"/>
      <c r="AF455" s="83"/>
      <c r="AG455" s="83"/>
      <c r="AH455" s="83"/>
      <c r="AI455" s="83"/>
      <c r="AJ455" s="83"/>
    </row>
    <row r="456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  <c r="AE456" s="83"/>
      <c r="AF456" s="83"/>
      <c r="AG456" s="83"/>
      <c r="AH456" s="83"/>
      <c r="AI456" s="83"/>
      <c r="AJ456" s="83"/>
    </row>
    <row r="457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  <c r="AE457" s="83"/>
      <c r="AF457" s="83"/>
      <c r="AG457" s="83"/>
      <c r="AH457" s="83"/>
      <c r="AI457" s="83"/>
      <c r="AJ457" s="83"/>
    </row>
    <row r="458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  <c r="AE458" s="83"/>
      <c r="AF458" s="83"/>
      <c r="AG458" s="83"/>
      <c r="AH458" s="83"/>
      <c r="AI458" s="83"/>
      <c r="AJ458" s="83"/>
    </row>
    <row r="459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  <c r="AE459" s="83"/>
      <c r="AF459" s="83"/>
      <c r="AG459" s="83"/>
      <c r="AH459" s="83"/>
      <c r="AI459" s="83"/>
      <c r="AJ459" s="83"/>
    </row>
    <row r="460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  <c r="AE460" s="83"/>
      <c r="AF460" s="83"/>
      <c r="AG460" s="83"/>
      <c r="AH460" s="83"/>
      <c r="AI460" s="83"/>
      <c r="AJ460" s="83"/>
    </row>
    <row r="46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</row>
    <row r="462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  <c r="AE462" s="83"/>
      <c r="AF462" s="83"/>
      <c r="AG462" s="83"/>
      <c r="AH462" s="83"/>
      <c r="AI462" s="83"/>
      <c r="AJ462" s="83"/>
    </row>
    <row r="463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  <c r="AE463" s="83"/>
      <c r="AF463" s="83"/>
      <c r="AG463" s="83"/>
      <c r="AH463" s="83"/>
      <c r="AI463" s="83"/>
      <c r="AJ463" s="83"/>
    </row>
    <row r="464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  <c r="AE464" s="83"/>
      <c r="AF464" s="83"/>
      <c r="AG464" s="83"/>
      <c r="AH464" s="83"/>
      <c r="AI464" s="83"/>
      <c r="AJ464" s="83"/>
    </row>
    <row r="465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  <c r="AE465" s="83"/>
      <c r="AF465" s="83"/>
      <c r="AG465" s="83"/>
      <c r="AH465" s="83"/>
      <c r="AI465" s="83"/>
      <c r="AJ465" s="83"/>
    </row>
    <row r="466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  <c r="AE466" s="83"/>
      <c r="AF466" s="83"/>
      <c r="AG466" s="83"/>
      <c r="AH466" s="83"/>
      <c r="AI466" s="83"/>
      <c r="AJ466" s="83"/>
    </row>
    <row r="467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  <c r="AE467" s="83"/>
      <c r="AF467" s="83"/>
      <c r="AG467" s="83"/>
      <c r="AH467" s="83"/>
      <c r="AI467" s="83"/>
      <c r="AJ467" s="83"/>
    </row>
    <row r="468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  <c r="AE468" s="83"/>
      <c r="AF468" s="83"/>
      <c r="AG468" s="83"/>
      <c r="AH468" s="83"/>
      <c r="AI468" s="83"/>
      <c r="AJ468" s="83"/>
    </row>
    <row r="469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  <c r="AE469" s="83"/>
      <c r="AF469" s="83"/>
      <c r="AG469" s="83"/>
      <c r="AH469" s="83"/>
      <c r="AI469" s="83"/>
      <c r="AJ469" s="83"/>
    </row>
    <row r="470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  <c r="AE470" s="83"/>
      <c r="AF470" s="83"/>
      <c r="AG470" s="83"/>
      <c r="AH470" s="83"/>
      <c r="AI470" s="83"/>
      <c r="AJ470" s="83"/>
    </row>
    <row r="47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  <c r="AE471" s="83"/>
      <c r="AF471" s="83"/>
      <c r="AG471" s="83"/>
      <c r="AH471" s="83"/>
      <c r="AI471" s="83"/>
      <c r="AJ471" s="83"/>
    </row>
    <row r="472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  <c r="AE472" s="83"/>
      <c r="AF472" s="83"/>
      <c r="AG472" s="83"/>
      <c r="AH472" s="83"/>
      <c r="AI472" s="83"/>
      <c r="AJ472" s="83"/>
    </row>
    <row r="473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  <c r="AE473" s="83"/>
      <c r="AF473" s="83"/>
      <c r="AG473" s="83"/>
      <c r="AH473" s="83"/>
      <c r="AI473" s="83"/>
      <c r="AJ473" s="83"/>
    </row>
    <row r="474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  <c r="AE474" s="83"/>
      <c r="AF474" s="83"/>
      <c r="AG474" s="83"/>
      <c r="AH474" s="83"/>
      <c r="AI474" s="83"/>
      <c r="AJ474" s="83"/>
    </row>
    <row r="475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  <c r="AE475" s="83"/>
      <c r="AF475" s="83"/>
      <c r="AG475" s="83"/>
      <c r="AH475" s="83"/>
      <c r="AI475" s="83"/>
      <c r="AJ475" s="83"/>
    </row>
    <row r="476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  <c r="AE476" s="83"/>
      <c r="AF476" s="83"/>
      <c r="AG476" s="83"/>
      <c r="AH476" s="83"/>
      <c r="AI476" s="83"/>
      <c r="AJ476" s="83"/>
    </row>
    <row r="477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  <c r="AE477" s="83"/>
      <c r="AF477" s="83"/>
      <c r="AG477" s="83"/>
      <c r="AH477" s="83"/>
      <c r="AI477" s="83"/>
      <c r="AJ477" s="83"/>
    </row>
    <row r="478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</row>
    <row r="479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  <c r="AE479" s="83"/>
      <c r="AF479" s="83"/>
      <c r="AG479" s="83"/>
      <c r="AH479" s="83"/>
      <c r="AI479" s="83"/>
      <c r="AJ479" s="83"/>
    </row>
    <row r="480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  <c r="AE480" s="83"/>
      <c r="AF480" s="83"/>
      <c r="AG480" s="83"/>
      <c r="AH480" s="83"/>
      <c r="AI480" s="83"/>
      <c r="AJ480" s="83"/>
    </row>
    <row r="48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  <c r="AE481" s="83"/>
      <c r="AF481" s="83"/>
      <c r="AG481" s="83"/>
      <c r="AH481" s="83"/>
      <c r="AI481" s="83"/>
      <c r="AJ481" s="83"/>
    </row>
    <row r="482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  <c r="AE482" s="83"/>
      <c r="AF482" s="83"/>
      <c r="AG482" s="83"/>
      <c r="AH482" s="83"/>
      <c r="AI482" s="83"/>
      <c r="AJ482" s="83"/>
    </row>
    <row r="483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  <c r="AE483" s="83"/>
      <c r="AF483" s="83"/>
      <c r="AG483" s="83"/>
      <c r="AH483" s="83"/>
      <c r="AI483" s="83"/>
      <c r="AJ483" s="83"/>
    </row>
    <row r="484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  <c r="AE484" s="83"/>
      <c r="AF484" s="83"/>
      <c r="AG484" s="83"/>
      <c r="AH484" s="83"/>
      <c r="AI484" s="83"/>
      <c r="AJ484" s="83"/>
    </row>
    <row r="485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  <c r="AE485" s="83"/>
      <c r="AF485" s="83"/>
      <c r="AG485" s="83"/>
      <c r="AH485" s="83"/>
      <c r="AI485" s="83"/>
      <c r="AJ485" s="83"/>
    </row>
    <row r="486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  <c r="AE486" s="83"/>
      <c r="AF486" s="83"/>
      <c r="AG486" s="83"/>
      <c r="AH486" s="83"/>
      <c r="AI486" s="83"/>
      <c r="AJ486" s="83"/>
    </row>
    <row r="487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  <c r="AE487" s="83"/>
      <c r="AF487" s="83"/>
      <c r="AG487" s="83"/>
      <c r="AH487" s="83"/>
      <c r="AI487" s="83"/>
      <c r="AJ487" s="83"/>
    </row>
    <row r="488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  <c r="AE488" s="83"/>
      <c r="AF488" s="83"/>
      <c r="AG488" s="83"/>
      <c r="AH488" s="83"/>
      <c r="AI488" s="83"/>
      <c r="AJ488" s="83"/>
    </row>
    <row r="489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  <c r="AE489" s="83"/>
      <c r="AF489" s="83"/>
      <c r="AG489" s="83"/>
      <c r="AH489" s="83"/>
      <c r="AI489" s="83"/>
      <c r="AJ489" s="83"/>
    </row>
    <row r="490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  <c r="AE490" s="83"/>
      <c r="AF490" s="83"/>
      <c r="AG490" s="83"/>
      <c r="AH490" s="83"/>
      <c r="AI490" s="83"/>
      <c r="AJ490" s="83"/>
    </row>
    <row r="49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  <c r="AE491" s="83"/>
      <c r="AF491" s="83"/>
      <c r="AG491" s="83"/>
      <c r="AH491" s="83"/>
      <c r="AI491" s="83"/>
      <c r="AJ491" s="83"/>
    </row>
    <row r="492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  <c r="AE492" s="83"/>
      <c r="AF492" s="83"/>
      <c r="AG492" s="83"/>
      <c r="AH492" s="83"/>
      <c r="AI492" s="83"/>
      <c r="AJ492" s="83"/>
    </row>
    <row r="493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  <c r="AE493" s="83"/>
      <c r="AF493" s="83"/>
      <c r="AG493" s="83"/>
      <c r="AH493" s="83"/>
      <c r="AI493" s="83"/>
      <c r="AJ493" s="83"/>
    </row>
    <row r="494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  <c r="AE494" s="83"/>
      <c r="AF494" s="83"/>
      <c r="AG494" s="83"/>
      <c r="AH494" s="83"/>
      <c r="AI494" s="83"/>
      <c r="AJ494" s="83"/>
    </row>
    <row r="495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  <c r="AE495" s="83"/>
      <c r="AF495" s="83"/>
      <c r="AG495" s="83"/>
      <c r="AH495" s="83"/>
      <c r="AI495" s="83"/>
      <c r="AJ495" s="83"/>
    </row>
    <row r="496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  <c r="AE496" s="83"/>
      <c r="AF496" s="83"/>
      <c r="AG496" s="83"/>
      <c r="AH496" s="83"/>
      <c r="AI496" s="83"/>
      <c r="AJ496" s="83"/>
    </row>
    <row r="497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  <c r="AE497" s="83"/>
      <c r="AF497" s="83"/>
      <c r="AG497" s="83"/>
      <c r="AH497" s="83"/>
      <c r="AI497" s="83"/>
      <c r="AJ497" s="83"/>
    </row>
    <row r="498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  <c r="AE498" s="83"/>
      <c r="AF498" s="83"/>
      <c r="AG498" s="83"/>
      <c r="AH498" s="83"/>
      <c r="AI498" s="83"/>
      <c r="AJ498" s="83"/>
    </row>
    <row r="499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  <c r="AE499" s="83"/>
      <c r="AF499" s="83"/>
      <c r="AG499" s="83"/>
      <c r="AH499" s="83"/>
      <c r="AI499" s="83"/>
      <c r="AJ499" s="83"/>
    </row>
    <row r="500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  <c r="AE500" s="83"/>
      <c r="AF500" s="83"/>
      <c r="AG500" s="83"/>
      <c r="AH500" s="83"/>
      <c r="AI500" s="83"/>
      <c r="AJ500" s="83"/>
    </row>
    <row r="50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  <c r="AE501" s="83"/>
      <c r="AF501" s="83"/>
      <c r="AG501" s="83"/>
      <c r="AH501" s="83"/>
      <c r="AI501" s="83"/>
      <c r="AJ501" s="83"/>
    </row>
    <row r="502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  <c r="AE502" s="83"/>
      <c r="AF502" s="83"/>
      <c r="AG502" s="83"/>
      <c r="AH502" s="83"/>
      <c r="AI502" s="83"/>
      <c r="AJ502" s="83"/>
    </row>
    <row r="503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  <c r="AE503" s="83"/>
      <c r="AF503" s="83"/>
      <c r="AG503" s="83"/>
      <c r="AH503" s="83"/>
      <c r="AI503" s="83"/>
      <c r="AJ503" s="83"/>
    </row>
    <row r="504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  <c r="AE504" s="83"/>
      <c r="AF504" s="83"/>
      <c r="AG504" s="83"/>
      <c r="AH504" s="83"/>
      <c r="AI504" s="83"/>
      <c r="AJ504" s="83"/>
    </row>
    <row r="505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  <c r="AE505" s="83"/>
      <c r="AF505" s="83"/>
      <c r="AG505" s="83"/>
      <c r="AH505" s="83"/>
      <c r="AI505" s="83"/>
      <c r="AJ505" s="83"/>
    </row>
    <row r="506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  <c r="AE506" s="83"/>
      <c r="AF506" s="83"/>
      <c r="AG506" s="83"/>
      <c r="AH506" s="83"/>
      <c r="AI506" s="83"/>
      <c r="AJ506" s="83"/>
    </row>
    <row r="507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  <c r="AE507" s="83"/>
      <c r="AF507" s="83"/>
      <c r="AG507" s="83"/>
      <c r="AH507" s="83"/>
      <c r="AI507" s="83"/>
      <c r="AJ507" s="83"/>
    </row>
    <row r="508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  <c r="AE508" s="83"/>
      <c r="AF508" s="83"/>
      <c r="AG508" s="83"/>
      <c r="AH508" s="83"/>
      <c r="AI508" s="83"/>
      <c r="AJ508" s="83"/>
    </row>
    <row r="509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  <c r="AE509" s="83"/>
      <c r="AF509" s="83"/>
      <c r="AG509" s="83"/>
      <c r="AH509" s="83"/>
      <c r="AI509" s="83"/>
      <c r="AJ509" s="83"/>
    </row>
    <row r="510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  <c r="AE510" s="83"/>
      <c r="AF510" s="83"/>
      <c r="AG510" s="83"/>
      <c r="AH510" s="83"/>
      <c r="AI510" s="83"/>
      <c r="AJ510" s="83"/>
    </row>
    <row r="51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  <c r="AE511" s="83"/>
      <c r="AF511" s="83"/>
      <c r="AG511" s="83"/>
      <c r="AH511" s="83"/>
      <c r="AI511" s="83"/>
      <c r="AJ511" s="83"/>
    </row>
    <row r="512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  <c r="AE512" s="83"/>
      <c r="AF512" s="83"/>
      <c r="AG512" s="83"/>
      <c r="AH512" s="83"/>
      <c r="AI512" s="83"/>
      <c r="AJ512" s="83"/>
    </row>
    <row r="513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  <c r="AE513" s="83"/>
      <c r="AF513" s="83"/>
      <c r="AG513" s="83"/>
      <c r="AH513" s="83"/>
      <c r="AI513" s="83"/>
      <c r="AJ513" s="83"/>
    </row>
    <row r="514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  <c r="AE514" s="83"/>
      <c r="AF514" s="83"/>
      <c r="AG514" s="83"/>
      <c r="AH514" s="83"/>
      <c r="AI514" s="83"/>
      <c r="AJ514" s="83"/>
    </row>
    <row r="515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  <c r="AE515" s="83"/>
      <c r="AF515" s="83"/>
      <c r="AG515" s="83"/>
      <c r="AH515" s="83"/>
      <c r="AI515" s="83"/>
      <c r="AJ515" s="83"/>
    </row>
    <row r="516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  <c r="AE516" s="83"/>
      <c r="AF516" s="83"/>
      <c r="AG516" s="83"/>
      <c r="AH516" s="83"/>
      <c r="AI516" s="83"/>
      <c r="AJ516" s="83"/>
    </row>
    <row r="517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  <c r="AE517" s="83"/>
      <c r="AF517" s="83"/>
      <c r="AG517" s="83"/>
      <c r="AH517" s="83"/>
      <c r="AI517" s="83"/>
      <c r="AJ517" s="83"/>
    </row>
    <row r="518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  <c r="AE518" s="83"/>
      <c r="AF518" s="83"/>
      <c r="AG518" s="83"/>
      <c r="AH518" s="83"/>
      <c r="AI518" s="83"/>
      <c r="AJ518" s="83"/>
    </row>
    <row r="519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  <c r="AE519" s="83"/>
      <c r="AF519" s="83"/>
      <c r="AG519" s="83"/>
      <c r="AH519" s="83"/>
      <c r="AI519" s="83"/>
      <c r="AJ519" s="83"/>
    </row>
    <row r="520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  <c r="AE520" s="83"/>
      <c r="AF520" s="83"/>
      <c r="AG520" s="83"/>
      <c r="AH520" s="83"/>
      <c r="AI520" s="83"/>
      <c r="AJ520" s="83"/>
    </row>
    <row r="52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  <c r="AE521" s="83"/>
      <c r="AF521" s="83"/>
      <c r="AG521" s="83"/>
      <c r="AH521" s="83"/>
      <c r="AI521" s="83"/>
      <c r="AJ521" s="83"/>
    </row>
    <row r="522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  <c r="AE522" s="83"/>
      <c r="AF522" s="83"/>
      <c r="AG522" s="83"/>
      <c r="AH522" s="83"/>
      <c r="AI522" s="83"/>
      <c r="AJ522" s="83"/>
    </row>
    <row r="523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  <c r="AE523" s="83"/>
      <c r="AF523" s="83"/>
      <c r="AG523" s="83"/>
      <c r="AH523" s="83"/>
      <c r="AI523" s="83"/>
      <c r="AJ523" s="83"/>
    </row>
    <row r="524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  <c r="AE524" s="83"/>
      <c r="AF524" s="83"/>
      <c r="AG524" s="83"/>
      <c r="AH524" s="83"/>
      <c r="AI524" s="83"/>
      <c r="AJ524" s="83"/>
    </row>
    <row r="525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  <c r="AE525" s="83"/>
      <c r="AF525" s="83"/>
      <c r="AG525" s="83"/>
      <c r="AH525" s="83"/>
      <c r="AI525" s="83"/>
      <c r="AJ525" s="83"/>
    </row>
    <row r="526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  <c r="AE526" s="83"/>
      <c r="AF526" s="83"/>
      <c r="AG526" s="83"/>
      <c r="AH526" s="83"/>
      <c r="AI526" s="83"/>
      <c r="AJ526" s="83"/>
    </row>
    <row r="527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  <c r="AE527" s="83"/>
      <c r="AF527" s="83"/>
      <c r="AG527" s="83"/>
      <c r="AH527" s="83"/>
      <c r="AI527" s="83"/>
      <c r="AJ527" s="83"/>
    </row>
    <row r="528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  <c r="AE528" s="83"/>
      <c r="AF528" s="83"/>
      <c r="AG528" s="83"/>
      <c r="AH528" s="83"/>
      <c r="AI528" s="83"/>
      <c r="AJ528" s="83"/>
    </row>
    <row r="529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  <c r="AE529" s="83"/>
      <c r="AF529" s="83"/>
      <c r="AG529" s="83"/>
      <c r="AH529" s="83"/>
      <c r="AI529" s="83"/>
      <c r="AJ529" s="83"/>
    </row>
    <row r="530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  <c r="AE530" s="83"/>
      <c r="AF530" s="83"/>
      <c r="AG530" s="83"/>
      <c r="AH530" s="83"/>
      <c r="AI530" s="83"/>
      <c r="AJ530" s="83"/>
    </row>
    <row r="53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  <c r="AE531" s="83"/>
      <c r="AF531" s="83"/>
      <c r="AG531" s="83"/>
      <c r="AH531" s="83"/>
      <c r="AI531" s="83"/>
      <c r="AJ531" s="83"/>
    </row>
    <row r="532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  <c r="AE532" s="83"/>
      <c r="AF532" s="83"/>
      <c r="AG532" s="83"/>
      <c r="AH532" s="83"/>
      <c r="AI532" s="83"/>
      <c r="AJ532" s="83"/>
    </row>
    <row r="533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  <c r="AE533" s="83"/>
      <c r="AF533" s="83"/>
      <c r="AG533" s="83"/>
      <c r="AH533" s="83"/>
      <c r="AI533" s="83"/>
      <c r="AJ533" s="83"/>
    </row>
    <row r="534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  <c r="AE534" s="83"/>
      <c r="AF534" s="83"/>
      <c r="AG534" s="83"/>
      <c r="AH534" s="83"/>
      <c r="AI534" s="83"/>
      <c r="AJ534" s="83"/>
    </row>
    <row r="535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  <c r="AE535" s="83"/>
      <c r="AF535" s="83"/>
      <c r="AG535" s="83"/>
      <c r="AH535" s="83"/>
      <c r="AI535" s="83"/>
      <c r="AJ535" s="83"/>
    </row>
    <row r="536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  <c r="AE536" s="83"/>
      <c r="AF536" s="83"/>
      <c r="AG536" s="83"/>
      <c r="AH536" s="83"/>
      <c r="AI536" s="83"/>
      <c r="AJ536" s="83"/>
    </row>
    <row r="537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  <c r="AE537" s="83"/>
      <c r="AF537" s="83"/>
      <c r="AG537" s="83"/>
      <c r="AH537" s="83"/>
      <c r="AI537" s="83"/>
      <c r="AJ537" s="83"/>
    </row>
    <row r="538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  <c r="AE538" s="83"/>
      <c r="AF538" s="83"/>
      <c r="AG538" s="83"/>
      <c r="AH538" s="83"/>
      <c r="AI538" s="83"/>
      <c r="AJ538" s="83"/>
    </row>
    <row r="539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  <c r="AE539" s="83"/>
      <c r="AF539" s="83"/>
      <c r="AG539" s="83"/>
      <c r="AH539" s="83"/>
      <c r="AI539" s="83"/>
      <c r="AJ539" s="83"/>
    </row>
    <row r="540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  <c r="AE540" s="83"/>
      <c r="AF540" s="83"/>
      <c r="AG540" s="83"/>
      <c r="AH540" s="83"/>
      <c r="AI540" s="83"/>
      <c r="AJ540" s="83"/>
    </row>
    <row r="54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  <c r="AE541" s="83"/>
      <c r="AF541" s="83"/>
      <c r="AG541" s="83"/>
      <c r="AH541" s="83"/>
      <c r="AI541" s="83"/>
      <c r="AJ541" s="83"/>
    </row>
    <row r="542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  <c r="AE542" s="83"/>
      <c r="AF542" s="83"/>
      <c r="AG542" s="83"/>
      <c r="AH542" s="83"/>
      <c r="AI542" s="83"/>
      <c r="AJ542" s="83"/>
    </row>
    <row r="543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  <c r="AE543" s="83"/>
      <c r="AF543" s="83"/>
      <c r="AG543" s="83"/>
      <c r="AH543" s="83"/>
      <c r="AI543" s="83"/>
      <c r="AJ543" s="83"/>
    </row>
    <row r="544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  <c r="AE544" s="83"/>
      <c r="AF544" s="83"/>
      <c r="AG544" s="83"/>
      <c r="AH544" s="83"/>
      <c r="AI544" s="83"/>
      <c r="AJ544" s="83"/>
    </row>
    <row r="545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  <c r="AE545" s="83"/>
      <c r="AF545" s="83"/>
      <c r="AG545" s="83"/>
      <c r="AH545" s="83"/>
      <c r="AI545" s="83"/>
      <c r="AJ545" s="83"/>
    </row>
    <row r="546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  <c r="AE546" s="83"/>
      <c r="AF546" s="83"/>
      <c r="AG546" s="83"/>
      <c r="AH546" s="83"/>
      <c r="AI546" s="83"/>
      <c r="AJ546" s="83"/>
    </row>
    <row r="547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  <c r="AE547" s="83"/>
      <c r="AF547" s="83"/>
      <c r="AG547" s="83"/>
      <c r="AH547" s="83"/>
      <c r="AI547" s="83"/>
      <c r="AJ547" s="83"/>
    </row>
    <row r="548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  <c r="AE548" s="83"/>
      <c r="AF548" s="83"/>
      <c r="AG548" s="83"/>
      <c r="AH548" s="83"/>
      <c r="AI548" s="83"/>
      <c r="AJ548" s="83"/>
    </row>
    <row r="549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  <c r="AE549" s="83"/>
      <c r="AF549" s="83"/>
      <c r="AG549" s="83"/>
      <c r="AH549" s="83"/>
      <c r="AI549" s="83"/>
      <c r="AJ549" s="83"/>
    </row>
    <row r="550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  <c r="AE550" s="83"/>
      <c r="AF550" s="83"/>
      <c r="AG550" s="83"/>
      <c r="AH550" s="83"/>
      <c r="AI550" s="83"/>
      <c r="AJ550" s="83"/>
    </row>
    <row r="55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  <c r="AE551" s="83"/>
      <c r="AF551" s="83"/>
      <c r="AG551" s="83"/>
      <c r="AH551" s="83"/>
      <c r="AI551" s="83"/>
      <c r="AJ551" s="83"/>
    </row>
    <row r="552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  <c r="AE552" s="83"/>
      <c r="AF552" s="83"/>
      <c r="AG552" s="83"/>
      <c r="AH552" s="83"/>
      <c r="AI552" s="83"/>
      <c r="AJ552" s="83"/>
    </row>
    <row r="553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  <c r="AE553" s="83"/>
      <c r="AF553" s="83"/>
      <c r="AG553" s="83"/>
      <c r="AH553" s="83"/>
      <c r="AI553" s="83"/>
      <c r="AJ553" s="83"/>
    </row>
    <row r="554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  <c r="AE554" s="83"/>
      <c r="AF554" s="83"/>
      <c r="AG554" s="83"/>
      <c r="AH554" s="83"/>
      <c r="AI554" s="83"/>
      <c r="AJ554" s="83"/>
    </row>
    <row r="555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  <c r="AE555" s="83"/>
      <c r="AF555" s="83"/>
      <c r="AG555" s="83"/>
      <c r="AH555" s="83"/>
      <c r="AI555" s="83"/>
      <c r="AJ555" s="83"/>
    </row>
    <row r="556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  <c r="AE556" s="83"/>
      <c r="AF556" s="83"/>
      <c r="AG556" s="83"/>
      <c r="AH556" s="83"/>
      <c r="AI556" s="83"/>
      <c r="AJ556" s="83"/>
    </row>
    <row r="557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  <c r="AE557" s="83"/>
      <c r="AF557" s="83"/>
      <c r="AG557" s="83"/>
      <c r="AH557" s="83"/>
      <c r="AI557" s="83"/>
      <c r="AJ557" s="83"/>
    </row>
    <row r="558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  <c r="AE558" s="83"/>
      <c r="AF558" s="83"/>
      <c r="AG558" s="83"/>
      <c r="AH558" s="83"/>
      <c r="AI558" s="83"/>
      <c r="AJ558" s="83"/>
    </row>
    <row r="559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  <c r="AE559" s="83"/>
      <c r="AF559" s="83"/>
      <c r="AG559" s="83"/>
      <c r="AH559" s="83"/>
      <c r="AI559" s="83"/>
      <c r="AJ559" s="83"/>
    </row>
    <row r="560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  <c r="AE560" s="83"/>
      <c r="AF560" s="83"/>
      <c r="AG560" s="83"/>
      <c r="AH560" s="83"/>
      <c r="AI560" s="83"/>
      <c r="AJ560" s="83"/>
    </row>
    <row r="56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  <c r="AE561" s="83"/>
      <c r="AF561" s="83"/>
      <c r="AG561" s="83"/>
      <c r="AH561" s="83"/>
      <c r="AI561" s="83"/>
      <c r="AJ561" s="83"/>
    </row>
    <row r="562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  <c r="AE562" s="83"/>
      <c r="AF562" s="83"/>
      <c r="AG562" s="83"/>
      <c r="AH562" s="83"/>
      <c r="AI562" s="83"/>
      <c r="AJ562" s="83"/>
    </row>
    <row r="563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  <c r="AE563" s="83"/>
      <c r="AF563" s="83"/>
      <c r="AG563" s="83"/>
      <c r="AH563" s="83"/>
      <c r="AI563" s="83"/>
      <c r="AJ563" s="83"/>
    </row>
    <row r="564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  <c r="AE564" s="83"/>
      <c r="AF564" s="83"/>
      <c r="AG564" s="83"/>
      <c r="AH564" s="83"/>
      <c r="AI564" s="83"/>
      <c r="AJ564" s="83"/>
    </row>
    <row r="565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  <c r="AE565" s="83"/>
      <c r="AF565" s="83"/>
      <c r="AG565" s="83"/>
      <c r="AH565" s="83"/>
      <c r="AI565" s="83"/>
      <c r="AJ565" s="83"/>
    </row>
    <row r="566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  <c r="AE566" s="83"/>
      <c r="AF566" s="83"/>
      <c r="AG566" s="83"/>
      <c r="AH566" s="83"/>
      <c r="AI566" s="83"/>
      <c r="AJ566" s="83"/>
    </row>
    <row r="567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  <c r="AE567" s="83"/>
      <c r="AF567" s="83"/>
      <c r="AG567" s="83"/>
      <c r="AH567" s="83"/>
      <c r="AI567" s="83"/>
      <c r="AJ567" s="83"/>
    </row>
    <row r="568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  <c r="AE568" s="83"/>
      <c r="AF568" s="83"/>
      <c r="AG568" s="83"/>
      <c r="AH568" s="83"/>
      <c r="AI568" s="83"/>
      <c r="AJ568" s="83"/>
    </row>
    <row r="569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  <c r="AE569" s="83"/>
      <c r="AF569" s="83"/>
      <c r="AG569" s="83"/>
      <c r="AH569" s="83"/>
      <c r="AI569" s="83"/>
      <c r="AJ569" s="83"/>
    </row>
    <row r="570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  <c r="AE570" s="83"/>
      <c r="AF570" s="83"/>
      <c r="AG570" s="83"/>
      <c r="AH570" s="83"/>
      <c r="AI570" s="83"/>
      <c r="AJ570" s="83"/>
    </row>
    <row r="57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  <c r="AE571" s="83"/>
      <c r="AF571" s="83"/>
      <c r="AG571" s="83"/>
      <c r="AH571" s="83"/>
      <c r="AI571" s="83"/>
      <c r="AJ571" s="83"/>
    </row>
    <row r="572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  <c r="AE572" s="83"/>
      <c r="AF572" s="83"/>
      <c r="AG572" s="83"/>
      <c r="AH572" s="83"/>
      <c r="AI572" s="83"/>
      <c r="AJ572" s="83"/>
    </row>
    <row r="573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  <c r="AE573" s="83"/>
      <c r="AF573" s="83"/>
      <c r="AG573" s="83"/>
      <c r="AH573" s="83"/>
      <c r="AI573" s="83"/>
      <c r="AJ573" s="83"/>
    </row>
    <row r="574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  <c r="AE574" s="83"/>
      <c r="AF574" s="83"/>
      <c r="AG574" s="83"/>
      <c r="AH574" s="83"/>
      <c r="AI574" s="83"/>
      <c r="AJ574" s="83"/>
    </row>
    <row r="575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  <c r="AE575" s="83"/>
      <c r="AF575" s="83"/>
      <c r="AG575" s="83"/>
      <c r="AH575" s="83"/>
      <c r="AI575" s="83"/>
      <c r="AJ575" s="83"/>
    </row>
    <row r="576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  <c r="AE576" s="83"/>
      <c r="AF576" s="83"/>
      <c r="AG576" s="83"/>
      <c r="AH576" s="83"/>
      <c r="AI576" s="83"/>
      <c r="AJ576" s="83"/>
    </row>
    <row r="577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  <c r="AE577" s="83"/>
      <c r="AF577" s="83"/>
      <c r="AG577" s="83"/>
      <c r="AH577" s="83"/>
      <c r="AI577" s="83"/>
      <c r="AJ577" s="83"/>
    </row>
    <row r="578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  <c r="AE578" s="83"/>
      <c r="AF578" s="83"/>
      <c r="AG578" s="83"/>
      <c r="AH578" s="83"/>
      <c r="AI578" s="83"/>
      <c r="AJ578" s="83"/>
    </row>
    <row r="579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  <c r="AE579" s="83"/>
      <c r="AF579" s="83"/>
      <c r="AG579" s="83"/>
      <c r="AH579" s="83"/>
      <c r="AI579" s="83"/>
      <c r="AJ579" s="83"/>
    </row>
    <row r="580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  <c r="AE580" s="83"/>
      <c r="AF580" s="83"/>
      <c r="AG580" s="83"/>
      <c r="AH580" s="83"/>
      <c r="AI580" s="83"/>
      <c r="AJ580" s="83"/>
    </row>
    <row r="58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  <c r="AE581" s="83"/>
      <c r="AF581" s="83"/>
      <c r="AG581" s="83"/>
      <c r="AH581" s="83"/>
      <c r="AI581" s="83"/>
      <c r="AJ581" s="83"/>
    </row>
    <row r="582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  <c r="AE582" s="83"/>
      <c r="AF582" s="83"/>
      <c r="AG582" s="83"/>
      <c r="AH582" s="83"/>
      <c r="AI582" s="83"/>
      <c r="AJ582" s="83"/>
    </row>
    <row r="583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  <c r="AE583" s="83"/>
      <c r="AF583" s="83"/>
      <c r="AG583" s="83"/>
      <c r="AH583" s="83"/>
      <c r="AI583" s="83"/>
      <c r="AJ583" s="83"/>
    </row>
    <row r="584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  <c r="AE584" s="83"/>
      <c r="AF584" s="83"/>
      <c r="AG584" s="83"/>
      <c r="AH584" s="83"/>
      <c r="AI584" s="83"/>
      <c r="AJ584" s="83"/>
    </row>
    <row r="585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  <c r="AE585" s="83"/>
      <c r="AF585" s="83"/>
      <c r="AG585" s="83"/>
      <c r="AH585" s="83"/>
      <c r="AI585" s="83"/>
      <c r="AJ585" s="83"/>
    </row>
    <row r="586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  <c r="AE586" s="83"/>
      <c r="AF586" s="83"/>
      <c r="AG586" s="83"/>
      <c r="AH586" s="83"/>
      <c r="AI586" s="83"/>
      <c r="AJ586" s="83"/>
    </row>
    <row r="587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  <c r="AE587" s="83"/>
      <c r="AF587" s="83"/>
      <c r="AG587" s="83"/>
      <c r="AH587" s="83"/>
      <c r="AI587" s="83"/>
      <c r="AJ587" s="83"/>
    </row>
    <row r="588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  <c r="AE588" s="83"/>
      <c r="AF588" s="83"/>
      <c r="AG588" s="83"/>
      <c r="AH588" s="83"/>
      <c r="AI588" s="83"/>
      <c r="AJ588" s="83"/>
    </row>
    <row r="589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  <c r="AE589" s="83"/>
      <c r="AF589" s="83"/>
      <c r="AG589" s="83"/>
      <c r="AH589" s="83"/>
      <c r="AI589" s="83"/>
      <c r="AJ589" s="83"/>
    </row>
    <row r="590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  <c r="AE590" s="83"/>
      <c r="AF590" s="83"/>
      <c r="AG590" s="83"/>
      <c r="AH590" s="83"/>
      <c r="AI590" s="83"/>
      <c r="AJ590" s="83"/>
    </row>
    <row r="59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  <c r="AE591" s="83"/>
      <c r="AF591" s="83"/>
      <c r="AG591" s="83"/>
      <c r="AH591" s="83"/>
      <c r="AI591" s="83"/>
      <c r="AJ591" s="83"/>
    </row>
    <row r="592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  <c r="AE592" s="83"/>
      <c r="AF592" s="83"/>
      <c r="AG592" s="83"/>
      <c r="AH592" s="83"/>
      <c r="AI592" s="83"/>
      <c r="AJ592" s="83"/>
    </row>
    <row r="593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  <c r="AE593" s="83"/>
      <c r="AF593" s="83"/>
      <c r="AG593" s="83"/>
      <c r="AH593" s="83"/>
      <c r="AI593" s="83"/>
      <c r="AJ593" s="83"/>
    </row>
    <row r="594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  <c r="AE594" s="83"/>
      <c r="AF594" s="83"/>
      <c r="AG594" s="83"/>
      <c r="AH594" s="83"/>
      <c r="AI594" s="83"/>
      <c r="AJ594" s="83"/>
    </row>
    <row r="595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  <c r="AE595" s="83"/>
      <c r="AF595" s="83"/>
      <c r="AG595" s="83"/>
      <c r="AH595" s="83"/>
      <c r="AI595" s="83"/>
      <c r="AJ595" s="83"/>
    </row>
    <row r="596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  <c r="AE596" s="83"/>
      <c r="AF596" s="83"/>
      <c r="AG596" s="83"/>
      <c r="AH596" s="83"/>
      <c r="AI596" s="83"/>
      <c r="AJ596" s="83"/>
    </row>
    <row r="597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  <c r="AE597" s="83"/>
      <c r="AF597" s="83"/>
      <c r="AG597" s="83"/>
      <c r="AH597" s="83"/>
      <c r="AI597" s="83"/>
      <c r="AJ597" s="83"/>
    </row>
    <row r="598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  <c r="AE598" s="83"/>
      <c r="AF598" s="83"/>
      <c r="AG598" s="83"/>
      <c r="AH598" s="83"/>
      <c r="AI598" s="83"/>
      <c r="AJ598" s="83"/>
    </row>
    <row r="599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  <c r="AE599" s="83"/>
      <c r="AF599" s="83"/>
      <c r="AG599" s="83"/>
      <c r="AH599" s="83"/>
      <c r="AI599" s="83"/>
      <c r="AJ599" s="83"/>
    </row>
    <row r="600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  <c r="AE600" s="83"/>
      <c r="AF600" s="83"/>
      <c r="AG600" s="83"/>
      <c r="AH600" s="83"/>
      <c r="AI600" s="83"/>
      <c r="AJ600" s="83"/>
    </row>
    <row r="60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  <c r="AE601" s="83"/>
      <c r="AF601" s="83"/>
      <c r="AG601" s="83"/>
      <c r="AH601" s="83"/>
      <c r="AI601" s="83"/>
      <c r="AJ601" s="83"/>
    </row>
    <row r="602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  <c r="AE602" s="83"/>
      <c r="AF602" s="83"/>
      <c r="AG602" s="83"/>
      <c r="AH602" s="83"/>
      <c r="AI602" s="83"/>
      <c r="AJ602" s="83"/>
    </row>
    <row r="603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  <c r="AE603" s="83"/>
      <c r="AF603" s="83"/>
      <c r="AG603" s="83"/>
      <c r="AH603" s="83"/>
      <c r="AI603" s="83"/>
      <c r="AJ603" s="83"/>
    </row>
    <row r="604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  <c r="AE604" s="83"/>
      <c r="AF604" s="83"/>
      <c r="AG604" s="83"/>
      <c r="AH604" s="83"/>
      <c r="AI604" s="83"/>
      <c r="AJ604" s="83"/>
    </row>
    <row r="605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  <c r="AE605" s="83"/>
      <c r="AF605" s="83"/>
      <c r="AG605" s="83"/>
      <c r="AH605" s="83"/>
      <c r="AI605" s="83"/>
      <c r="AJ605" s="83"/>
    </row>
    <row r="606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  <c r="AE606" s="83"/>
      <c r="AF606" s="83"/>
      <c r="AG606" s="83"/>
      <c r="AH606" s="83"/>
      <c r="AI606" s="83"/>
      <c r="AJ606" s="83"/>
    </row>
    <row r="607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  <c r="AE607" s="83"/>
      <c r="AF607" s="83"/>
      <c r="AG607" s="83"/>
      <c r="AH607" s="83"/>
      <c r="AI607" s="83"/>
      <c r="AJ607" s="83"/>
    </row>
    <row r="608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  <c r="AE608" s="83"/>
      <c r="AF608" s="83"/>
      <c r="AG608" s="83"/>
      <c r="AH608" s="83"/>
      <c r="AI608" s="83"/>
      <c r="AJ608" s="83"/>
    </row>
    <row r="609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  <c r="AE609" s="83"/>
      <c r="AF609" s="83"/>
      <c r="AG609" s="83"/>
      <c r="AH609" s="83"/>
      <c r="AI609" s="83"/>
      <c r="AJ609" s="83"/>
    </row>
    <row r="610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  <c r="AE610" s="83"/>
      <c r="AF610" s="83"/>
      <c r="AG610" s="83"/>
      <c r="AH610" s="83"/>
      <c r="AI610" s="83"/>
      <c r="AJ610" s="83"/>
    </row>
    <row r="61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  <c r="AE611" s="83"/>
      <c r="AF611" s="83"/>
      <c r="AG611" s="83"/>
      <c r="AH611" s="83"/>
      <c r="AI611" s="83"/>
      <c r="AJ611" s="83"/>
    </row>
    <row r="612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  <c r="AE612" s="83"/>
      <c r="AF612" s="83"/>
      <c r="AG612" s="83"/>
      <c r="AH612" s="83"/>
      <c r="AI612" s="83"/>
      <c r="AJ612" s="83"/>
    </row>
    <row r="613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  <c r="AE613" s="83"/>
      <c r="AF613" s="83"/>
      <c r="AG613" s="83"/>
      <c r="AH613" s="83"/>
      <c r="AI613" s="83"/>
      <c r="AJ613" s="83"/>
    </row>
    <row r="614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  <c r="AE614" s="83"/>
      <c r="AF614" s="83"/>
      <c r="AG614" s="83"/>
      <c r="AH614" s="83"/>
      <c r="AI614" s="83"/>
      <c r="AJ614" s="83"/>
    </row>
    <row r="615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  <c r="AE615" s="83"/>
      <c r="AF615" s="83"/>
      <c r="AG615" s="83"/>
      <c r="AH615" s="83"/>
      <c r="AI615" s="83"/>
      <c r="AJ615" s="83"/>
    </row>
    <row r="616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  <c r="AE616" s="83"/>
      <c r="AF616" s="83"/>
      <c r="AG616" s="83"/>
      <c r="AH616" s="83"/>
      <c r="AI616" s="83"/>
      <c r="AJ616" s="83"/>
    </row>
    <row r="617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  <c r="AE617" s="83"/>
      <c r="AF617" s="83"/>
      <c r="AG617" s="83"/>
      <c r="AH617" s="83"/>
      <c r="AI617" s="83"/>
      <c r="AJ617" s="83"/>
    </row>
    <row r="618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  <c r="AE618" s="83"/>
      <c r="AF618" s="83"/>
      <c r="AG618" s="83"/>
      <c r="AH618" s="83"/>
      <c r="AI618" s="83"/>
      <c r="AJ618" s="83"/>
    </row>
    <row r="619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  <c r="AE619" s="83"/>
      <c r="AF619" s="83"/>
      <c r="AG619" s="83"/>
      <c r="AH619" s="83"/>
      <c r="AI619" s="83"/>
      <c r="AJ619" s="83"/>
    </row>
    <row r="620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  <c r="AE620" s="83"/>
      <c r="AF620" s="83"/>
      <c r="AG620" s="83"/>
      <c r="AH620" s="83"/>
      <c r="AI620" s="83"/>
      <c r="AJ620" s="83"/>
    </row>
    <row r="62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  <c r="AE621" s="83"/>
      <c r="AF621" s="83"/>
      <c r="AG621" s="83"/>
      <c r="AH621" s="83"/>
      <c r="AI621" s="83"/>
      <c r="AJ621" s="83"/>
    </row>
    <row r="622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  <c r="AE622" s="83"/>
      <c r="AF622" s="83"/>
      <c r="AG622" s="83"/>
      <c r="AH622" s="83"/>
      <c r="AI622" s="83"/>
      <c r="AJ622" s="83"/>
    </row>
    <row r="623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  <c r="AE623" s="83"/>
      <c r="AF623" s="83"/>
      <c r="AG623" s="83"/>
      <c r="AH623" s="83"/>
      <c r="AI623" s="83"/>
      <c r="AJ623" s="83"/>
    </row>
    <row r="624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  <c r="AE624" s="83"/>
      <c r="AF624" s="83"/>
      <c r="AG624" s="83"/>
      <c r="AH624" s="83"/>
      <c r="AI624" s="83"/>
      <c r="AJ624" s="83"/>
    </row>
    <row r="625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  <c r="AE625" s="83"/>
      <c r="AF625" s="83"/>
      <c r="AG625" s="83"/>
      <c r="AH625" s="83"/>
      <c r="AI625" s="83"/>
      <c r="AJ625" s="83"/>
    </row>
    <row r="626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  <c r="AE626" s="83"/>
      <c r="AF626" s="83"/>
      <c r="AG626" s="83"/>
      <c r="AH626" s="83"/>
      <c r="AI626" s="83"/>
      <c r="AJ626" s="83"/>
    </row>
    <row r="627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  <c r="AE627" s="83"/>
      <c r="AF627" s="83"/>
      <c r="AG627" s="83"/>
      <c r="AH627" s="83"/>
      <c r="AI627" s="83"/>
      <c r="AJ627" s="83"/>
    </row>
    <row r="628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  <c r="AE628" s="83"/>
      <c r="AF628" s="83"/>
      <c r="AG628" s="83"/>
      <c r="AH628" s="83"/>
      <c r="AI628" s="83"/>
      <c r="AJ628" s="83"/>
    </row>
    <row r="629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  <c r="AE629" s="83"/>
      <c r="AF629" s="83"/>
      <c r="AG629" s="83"/>
      <c r="AH629" s="83"/>
      <c r="AI629" s="83"/>
      <c r="AJ629" s="83"/>
    </row>
    <row r="630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  <c r="AE630" s="83"/>
      <c r="AF630" s="83"/>
      <c r="AG630" s="83"/>
      <c r="AH630" s="83"/>
      <c r="AI630" s="83"/>
      <c r="AJ630" s="83"/>
    </row>
    <row r="63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  <c r="AE631" s="83"/>
      <c r="AF631" s="83"/>
      <c r="AG631" s="83"/>
      <c r="AH631" s="83"/>
      <c r="AI631" s="83"/>
      <c r="AJ631" s="83"/>
    </row>
    <row r="632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  <c r="AE632" s="83"/>
      <c r="AF632" s="83"/>
      <c r="AG632" s="83"/>
      <c r="AH632" s="83"/>
      <c r="AI632" s="83"/>
      <c r="AJ632" s="83"/>
    </row>
    <row r="633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  <c r="AE633" s="83"/>
      <c r="AF633" s="83"/>
      <c r="AG633" s="83"/>
      <c r="AH633" s="83"/>
      <c r="AI633" s="83"/>
      <c r="AJ633" s="83"/>
    </row>
    <row r="634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  <c r="AE634" s="83"/>
      <c r="AF634" s="83"/>
      <c r="AG634" s="83"/>
      <c r="AH634" s="83"/>
      <c r="AI634" s="83"/>
      <c r="AJ634" s="83"/>
    </row>
    <row r="635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  <c r="AE635" s="83"/>
      <c r="AF635" s="83"/>
      <c r="AG635" s="83"/>
      <c r="AH635" s="83"/>
      <c r="AI635" s="83"/>
      <c r="AJ635" s="83"/>
    </row>
    <row r="636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  <c r="AE636" s="83"/>
      <c r="AF636" s="83"/>
      <c r="AG636" s="83"/>
      <c r="AH636" s="83"/>
      <c r="AI636" s="83"/>
      <c r="AJ636" s="83"/>
    </row>
    <row r="637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  <c r="AE637" s="83"/>
      <c r="AF637" s="83"/>
      <c r="AG637" s="83"/>
      <c r="AH637" s="83"/>
      <c r="AI637" s="83"/>
      <c r="AJ637" s="83"/>
    </row>
    <row r="638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  <c r="AE638" s="83"/>
      <c r="AF638" s="83"/>
      <c r="AG638" s="83"/>
      <c r="AH638" s="83"/>
      <c r="AI638" s="83"/>
      <c r="AJ638" s="83"/>
    </row>
    <row r="639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  <c r="AE639" s="83"/>
      <c r="AF639" s="83"/>
      <c r="AG639" s="83"/>
      <c r="AH639" s="83"/>
      <c r="AI639" s="83"/>
      <c r="AJ639" s="83"/>
    </row>
    <row r="640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  <c r="AE640" s="83"/>
      <c r="AF640" s="83"/>
      <c r="AG640" s="83"/>
      <c r="AH640" s="83"/>
      <c r="AI640" s="83"/>
      <c r="AJ640" s="83"/>
    </row>
    <row r="64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  <c r="AE641" s="83"/>
      <c r="AF641" s="83"/>
      <c r="AG641" s="83"/>
      <c r="AH641" s="83"/>
      <c r="AI641" s="83"/>
      <c r="AJ641" s="83"/>
    </row>
    <row r="642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  <c r="AE642" s="83"/>
      <c r="AF642" s="83"/>
      <c r="AG642" s="83"/>
      <c r="AH642" s="83"/>
      <c r="AI642" s="83"/>
      <c r="AJ642" s="83"/>
    </row>
    <row r="643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  <c r="AE643" s="83"/>
      <c r="AF643" s="83"/>
      <c r="AG643" s="83"/>
      <c r="AH643" s="83"/>
      <c r="AI643" s="83"/>
      <c r="AJ643" s="83"/>
    </row>
    <row r="644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  <c r="AE644" s="83"/>
      <c r="AF644" s="83"/>
      <c r="AG644" s="83"/>
      <c r="AH644" s="83"/>
      <c r="AI644" s="83"/>
      <c r="AJ644" s="83"/>
    </row>
    <row r="645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  <c r="AE645" s="83"/>
      <c r="AF645" s="83"/>
      <c r="AG645" s="83"/>
      <c r="AH645" s="83"/>
      <c r="AI645" s="83"/>
      <c r="AJ645" s="83"/>
    </row>
    <row r="646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  <c r="AE646" s="83"/>
      <c r="AF646" s="83"/>
      <c r="AG646" s="83"/>
      <c r="AH646" s="83"/>
      <c r="AI646" s="83"/>
      <c r="AJ646" s="83"/>
    </row>
    <row r="647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  <c r="AE647" s="83"/>
      <c r="AF647" s="83"/>
      <c r="AG647" s="83"/>
      <c r="AH647" s="83"/>
      <c r="AI647" s="83"/>
      <c r="AJ647" s="83"/>
    </row>
    <row r="648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  <c r="AE648" s="83"/>
      <c r="AF648" s="83"/>
      <c r="AG648" s="83"/>
      <c r="AH648" s="83"/>
      <c r="AI648" s="83"/>
      <c r="AJ648" s="83"/>
    </row>
    <row r="649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  <c r="AE649" s="83"/>
      <c r="AF649" s="83"/>
      <c r="AG649" s="83"/>
      <c r="AH649" s="83"/>
      <c r="AI649" s="83"/>
      <c r="AJ649" s="83"/>
    </row>
    <row r="650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  <c r="AE650" s="83"/>
      <c r="AF650" s="83"/>
      <c r="AG650" s="83"/>
      <c r="AH650" s="83"/>
      <c r="AI650" s="83"/>
      <c r="AJ650" s="83"/>
    </row>
    <row r="65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  <c r="AE651" s="83"/>
      <c r="AF651" s="83"/>
      <c r="AG651" s="83"/>
      <c r="AH651" s="83"/>
      <c r="AI651" s="83"/>
      <c r="AJ651" s="83"/>
    </row>
    <row r="652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  <c r="AE652" s="83"/>
      <c r="AF652" s="83"/>
      <c r="AG652" s="83"/>
      <c r="AH652" s="83"/>
      <c r="AI652" s="83"/>
      <c r="AJ652" s="83"/>
    </row>
    <row r="653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  <c r="AE653" s="83"/>
      <c r="AF653" s="83"/>
      <c r="AG653" s="83"/>
      <c r="AH653" s="83"/>
      <c r="AI653" s="83"/>
      <c r="AJ653" s="83"/>
    </row>
    <row r="654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  <c r="AE654" s="83"/>
      <c r="AF654" s="83"/>
      <c r="AG654" s="83"/>
      <c r="AH654" s="83"/>
      <c r="AI654" s="83"/>
      <c r="AJ654" s="83"/>
    </row>
    <row r="655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  <c r="AE655" s="83"/>
      <c r="AF655" s="83"/>
      <c r="AG655" s="83"/>
      <c r="AH655" s="83"/>
      <c r="AI655" s="83"/>
      <c r="AJ655" s="83"/>
    </row>
    <row r="656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  <c r="AE656" s="83"/>
      <c r="AF656" s="83"/>
      <c r="AG656" s="83"/>
      <c r="AH656" s="83"/>
      <c r="AI656" s="83"/>
      <c r="AJ656" s="83"/>
    </row>
    <row r="657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  <c r="AE657" s="83"/>
      <c r="AF657" s="83"/>
      <c r="AG657" s="83"/>
      <c r="AH657" s="83"/>
      <c r="AI657" s="83"/>
      <c r="AJ657" s="83"/>
    </row>
    <row r="658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  <c r="AE658" s="83"/>
      <c r="AF658" s="83"/>
      <c r="AG658" s="83"/>
      <c r="AH658" s="83"/>
      <c r="AI658" s="83"/>
      <c r="AJ658" s="83"/>
    </row>
    <row r="659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  <c r="AE659" s="83"/>
      <c r="AF659" s="83"/>
      <c r="AG659" s="83"/>
      <c r="AH659" s="83"/>
      <c r="AI659" s="83"/>
      <c r="AJ659" s="83"/>
    </row>
    <row r="660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  <c r="AE660" s="83"/>
      <c r="AF660" s="83"/>
      <c r="AG660" s="83"/>
      <c r="AH660" s="83"/>
      <c r="AI660" s="83"/>
      <c r="AJ660" s="83"/>
    </row>
    <row r="66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  <c r="AE661" s="83"/>
      <c r="AF661" s="83"/>
      <c r="AG661" s="83"/>
      <c r="AH661" s="83"/>
      <c r="AI661" s="83"/>
      <c r="AJ661" s="83"/>
    </row>
    <row r="662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  <c r="AE662" s="83"/>
      <c r="AF662" s="83"/>
      <c r="AG662" s="83"/>
      <c r="AH662" s="83"/>
      <c r="AI662" s="83"/>
      <c r="AJ662" s="83"/>
    </row>
    <row r="663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  <c r="AE663" s="83"/>
      <c r="AF663" s="83"/>
      <c r="AG663" s="83"/>
      <c r="AH663" s="83"/>
      <c r="AI663" s="83"/>
      <c r="AJ663" s="83"/>
    </row>
    <row r="664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  <c r="AE664" s="83"/>
      <c r="AF664" s="83"/>
      <c r="AG664" s="83"/>
      <c r="AH664" s="83"/>
      <c r="AI664" s="83"/>
      <c r="AJ664" s="83"/>
    </row>
    <row r="665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  <c r="AE665" s="83"/>
      <c r="AF665" s="83"/>
      <c r="AG665" s="83"/>
      <c r="AH665" s="83"/>
      <c r="AI665" s="83"/>
      <c r="AJ665" s="83"/>
    </row>
    <row r="666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  <c r="AE666" s="83"/>
      <c r="AF666" s="83"/>
      <c r="AG666" s="83"/>
      <c r="AH666" s="83"/>
      <c r="AI666" s="83"/>
      <c r="AJ666" s="83"/>
    </row>
    <row r="667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  <c r="AE667" s="83"/>
      <c r="AF667" s="83"/>
      <c r="AG667" s="83"/>
      <c r="AH667" s="83"/>
      <c r="AI667" s="83"/>
      <c r="AJ667" s="83"/>
    </row>
    <row r="668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  <c r="AE668" s="83"/>
      <c r="AF668" s="83"/>
      <c r="AG668" s="83"/>
      <c r="AH668" s="83"/>
      <c r="AI668" s="83"/>
      <c r="AJ668" s="83"/>
    </row>
    <row r="669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  <c r="AE669" s="83"/>
      <c r="AF669" s="83"/>
      <c r="AG669" s="83"/>
      <c r="AH669" s="83"/>
      <c r="AI669" s="83"/>
      <c r="AJ669" s="83"/>
    </row>
    <row r="670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  <c r="AE670" s="83"/>
      <c r="AF670" s="83"/>
      <c r="AG670" s="83"/>
      <c r="AH670" s="83"/>
      <c r="AI670" s="83"/>
      <c r="AJ670" s="83"/>
    </row>
    <row r="67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  <c r="AE671" s="83"/>
      <c r="AF671" s="83"/>
      <c r="AG671" s="83"/>
      <c r="AH671" s="83"/>
      <c r="AI671" s="83"/>
      <c r="AJ671" s="83"/>
    </row>
    <row r="672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  <c r="AE672" s="83"/>
      <c r="AF672" s="83"/>
      <c r="AG672" s="83"/>
      <c r="AH672" s="83"/>
      <c r="AI672" s="83"/>
      <c r="AJ672" s="83"/>
    </row>
    <row r="673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  <c r="AE673" s="83"/>
      <c r="AF673" s="83"/>
      <c r="AG673" s="83"/>
      <c r="AH673" s="83"/>
      <c r="AI673" s="83"/>
      <c r="AJ673" s="83"/>
    </row>
    <row r="674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  <c r="AE674" s="83"/>
      <c r="AF674" s="83"/>
      <c r="AG674" s="83"/>
      <c r="AH674" s="83"/>
      <c r="AI674" s="83"/>
      <c r="AJ674" s="83"/>
    </row>
    <row r="675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  <c r="AE675" s="83"/>
      <c r="AF675" s="83"/>
      <c r="AG675" s="83"/>
      <c r="AH675" s="83"/>
      <c r="AI675" s="83"/>
      <c r="AJ675" s="83"/>
    </row>
    <row r="676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  <c r="AE676" s="83"/>
      <c r="AF676" s="83"/>
      <c r="AG676" s="83"/>
      <c r="AH676" s="83"/>
      <c r="AI676" s="83"/>
      <c r="AJ676" s="83"/>
    </row>
    <row r="677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  <c r="AE677" s="83"/>
      <c r="AF677" s="83"/>
      <c r="AG677" s="83"/>
      <c r="AH677" s="83"/>
      <c r="AI677" s="83"/>
      <c r="AJ677" s="83"/>
    </row>
    <row r="678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  <c r="AE678" s="83"/>
      <c r="AF678" s="83"/>
      <c r="AG678" s="83"/>
      <c r="AH678" s="83"/>
      <c r="AI678" s="83"/>
      <c r="AJ678" s="83"/>
    </row>
    <row r="679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  <c r="AE679" s="83"/>
      <c r="AF679" s="83"/>
      <c r="AG679" s="83"/>
      <c r="AH679" s="83"/>
      <c r="AI679" s="83"/>
      <c r="AJ679" s="83"/>
    </row>
    <row r="680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  <c r="AE680" s="83"/>
      <c r="AF680" s="83"/>
      <c r="AG680" s="83"/>
      <c r="AH680" s="83"/>
      <c r="AI680" s="83"/>
      <c r="AJ680" s="83"/>
    </row>
    <row r="68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  <c r="AE681" s="83"/>
      <c r="AF681" s="83"/>
      <c r="AG681" s="83"/>
      <c r="AH681" s="83"/>
      <c r="AI681" s="83"/>
      <c r="AJ681" s="83"/>
    </row>
    <row r="682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  <c r="AE682" s="83"/>
      <c r="AF682" s="83"/>
      <c r="AG682" s="83"/>
      <c r="AH682" s="83"/>
      <c r="AI682" s="83"/>
      <c r="AJ682" s="83"/>
    </row>
    <row r="683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  <c r="AE683" s="83"/>
      <c r="AF683" s="83"/>
      <c r="AG683" s="83"/>
      <c r="AH683" s="83"/>
      <c r="AI683" s="83"/>
      <c r="AJ683" s="83"/>
    </row>
    <row r="684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  <c r="AE684" s="83"/>
      <c r="AF684" s="83"/>
      <c r="AG684" s="83"/>
      <c r="AH684" s="83"/>
      <c r="AI684" s="83"/>
      <c r="AJ684" s="83"/>
    </row>
    <row r="685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  <c r="AE685" s="83"/>
      <c r="AF685" s="83"/>
      <c r="AG685" s="83"/>
      <c r="AH685" s="83"/>
      <c r="AI685" s="83"/>
      <c r="AJ685" s="83"/>
    </row>
    <row r="686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  <c r="AE686" s="83"/>
      <c r="AF686" s="83"/>
      <c r="AG686" s="83"/>
      <c r="AH686" s="83"/>
      <c r="AI686" s="83"/>
      <c r="AJ686" s="83"/>
    </row>
    <row r="687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  <c r="AE687" s="83"/>
      <c r="AF687" s="83"/>
      <c r="AG687" s="83"/>
      <c r="AH687" s="83"/>
      <c r="AI687" s="83"/>
      <c r="AJ687" s="83"/>
    </row>
    <row r="688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  <c r="AE688" s="83"/>
      <c r="AF688" s="83"/>
      <c r="AG688" s="83"/>
      <c r="AH688" s="83"/>
      <c r="AI688" s="83"/>
      <c r="AJ688" s="83"/>
    </row>
    <row r="689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  <c r="AE689" s="83"/>
      <c r="AF689" s="83"/>
      <c r="AG689" s="83"/>
      <c r="AH689" s="83"/>
      <c r="AI689" s="83"/>
      <c r="AJ689" s="83"/>
    </row>
    <row r="690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  <c r="AE690" s="83"/>
      <c r="AF690" s="83"/>
      <c r="AG690" s="83"/>
      <c r="AH690" s="83"/>
      <c r="AI690" s="83"/>
      <c r="AJ690" s="83"/>
    </row>
    <row r="69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  <c r="AE691" s="83"/>
      <c r="AF691" s="83"/>
      <c r="AG691" s="83"/>
      <c r="AH691" s="83"/>
      <c r="AI691" s="83"/>
      <c r="AJ691" s="83"/>
    </row>
    <row r="692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  <c r="AE692" s="83"/>
      <c r="AF692" s="83"/>
      <c r="AG692" s="83"/>
      <c r="AH692" s="83"/>
      <c r="AI692" s="83"/>
      <c r="AJ692" s="83"/>
    </row>
    <row r="693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  <c r="AE693" s="83"/>
      <c r="AF693" s="83"/>
      <c r="AG693" s="83"/>
      <c r="AH693" s="83"/>
      <c r="AI693" s="83"/>
      <c r="AJ693" s="83"/>
    </row>
    <row r="694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  <c r="AE694" s="83"/>
      <c r="AF694" s="83"/>
      <c r="AG694" s="83"/>
      <c r="AH694" s="83"/>
      <c r="AI694" s="83"/>
      <c r="AJ694" s="83"/>
    </row>
    <row r="695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  <c r="AE695" s="83"/>
      <c r="AF695" s="83"/>
      <c r="AG695" s="83"/>
      <c r="AH695" s="83"/>
      <c r="AI695" s="83"/>
      <c r="AJ695" s="83"/>
    </row>
    <row r="696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  <c r="AE696" s="83"/>
      <c r="AF696" s="83"/>
      <c r="AG696" s="83"/>
      <c r="AH696" s="83"/>
      <c r="AI696" s="83"/>
      <c r="AJ696" s="83"/>
    </row>
    <row r="697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  <c r="AE697" s="83"/>
      <c r="AF697" s="83"/>
      <c r="AG697" s="83"/>
      <c r="AH697" s="83"/>
      <c r="AI697" s="83"/>
      <c r="AJ697" s="83"/>
    </row>
    <row r="698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  <c r="AE698" s="83"/>
      <c r="AF698" s="83"/>
      <c r="AG698" s="83"/>
      <c r="AH698" s="83"/>
      <c r="AI698" s="83"/>
      <c r="AJ698" s="83"/>
    </row>
    <row r="699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  <c r="AE699" s="83"/>
      <c r="AF699" s="83"/>
      <c r="AG699" s="83"/>
      <c r="AH699" s="83"/>
      <c r="AI699" s="83"/>
      <c r="AJ699" s="83"/>
    </row>
    <row r="700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  <c r="AE700" s="83"/>
      <c r="AF700" s="83"/>
      <c r="AG700" s="83"/>
      <c r="AH700" s="83"/>
      <c r="AI700" s="83"/>
      <c r="AJ700" s="83"/>
    </row>
    <row r="70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  <c r="AE701" s="83"/>
      <c r="AF701" s="83"/>
      <c r="AG701" s="83"/>
      <c r="AH701" s="83"/>
      <c r="AI701" s="83"/>
      <c r="AJ701" s="83"/>
    </row>
    <row r="702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  <c r="AE702" s="83"/>
      <c r="AF702" s="83"/>
      <c r="AG702" s="83"/>
      <c r="AH702" s="83"/>
      <c r="AI702" s="83"/>
      <c r="AJ702" s="83"/>
    </row>
    <row r="703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  <c r="AE703" s="83"/>
      <c r="AF703" s="83"/>
      <c r="AG703" s="83"/>
      <c r="AH703" s="83"/>
      <c r="AI703" s="83"/>
      <c r="AJ703" s="83"/>
    </row>
    <row r="704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  <c r="AE704" s="83"/>
      <c r="AF704" s="83"/>
      <c r="AG704" s="83"/>
      <c r="AH704" s="83"/>
      <c r="AI704" s="83"/>
      <c r="AJ704" s="83"/>
    </row>
    <row r="705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  <c r="AE705" s="83"/>
      <c r="AF705" s="83"/>
      <c r="AG705" s="83"/>
      <c r="AH705" s="83"/>
      <c r="AI705" s="83"/>
      <c r="AJ705" s="83"/>
    </row>
    <row r="706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  <c r="AE706" s="83"/>
      <c r="AF706" s="83"/>
      <c r="AG706" s="83"/>
      <c r="AH706" s="83"/>
      <c r="AI706" s="83"/>
      <c r="AJ706" s="83"/>
    </row>
    <row r="707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  <c r="AE707" s="83"/>
      <c r="AF707" s="83"/>
      <c r="AG707" s="83"/>
      <c r="AH707" s="83"/>
      <c r="AI707" s="83"/>
      <c r="AJ707" s="83"/>
    </row>
    <row r="708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  <c r="AE708" s="83"/>
      <c r="AF708" s="83"/>
      <c r="AG708" s="83"/>
      <c r="AH708" s="83"/>
      <c r="AI708" s="83"/>
      <c r="AJ708" s="83"/>
    </row>
    <row r="709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  <c r="AE709" s="83"/>
      <c r="AF709" s="83"/>
      <c r="AG709" s="83"/>
      <c r="AH709" s="83"/>
      <c r="AI709" s="83"/>
      <c r="AJ709" s="83"/>
    </row>
    <row r="710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  <c r="AE710" s="83"/>
      <c r="AF710" s="83"/>
      <c r="AG710" s="83"/>
      <c r="AH710" s="83"/>
      <c r="AI710" s="83"/>
      <c r="AJ710" s="83"/>
    </row>
    <row r="71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  <c r="AE711" s="83"/>
      <c r="AF711" s="83"/>
      <c r="AG711" s="83"/>
      <c r="AH711" s="83"/>
      <c r="AI711" s="83"/>
      <c r="AJ711" s="83"/>
    </row>
    <row r="712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  <c r="AE712" s="83"/>
      <c r="AF712" s="83"/>
      <c r="AG712" s="83"/>
      <c r="AH712" s="83"/>
      <c r="AI712" s="83"/>
      <c r="AJ712" s="83"/>
    </row>
    <row r="713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  <c r="AE713" s="83"/>
      <c r="AF713" s="83"/>
      <c r="AG713" s="83"/>
      <c r="AH713" s="83"/>
      <c r="AI713" s="83"/>
      <c r="AJ713" s="83"/>
    </row>
    <row r="714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  <c r="AE714" s="83"/>
      <c r="AF714" s="83"/>
      <c r="AG714" s="83"/>
      <c r="AH714" s="83"/>
      <c r="AI714" s="83"/>
      <c r="AJ714" s="83"/>
    </row>
    <row r="715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  <c r="AE715" s="83"/>
      <c r="AF715" s="83"/>
      <c r="AG715" s="83"/>
      <c r="AH715" s="83"/>
      <c r="AI715" s="83"/>
      <c r="AJ715" s="83"/>
    </row>
    <row r="716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  <c r="AE716" s="83"/>
      <c r="AF716" s="83"/>
      <c r="AG716" s="83"/>
      <c r="AH716" s="83"/>
      <c r="AI716" s="83"/>
      <c r="AJ716" s="83"/>
    </row>
    <row r="717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  <c r="AE717" s="83"/>
      <c r="AF717" s="83"/>
      <c r="AG717" s="83"/>
      <c r="AH717" s="83"/>
      <c r="AI717" s="83"/>
      <c r="AJ717" s="83"/>
    </row>
    <row r="718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  <c r="AE718" s="83"/>
      <c r="AF718" s="83"/>
      <c r="AG718" s="83"/>
      <c r="AH718" s="83"/>
      <c r="AI718" s="83"/>
      <c r="AJ718" s="83"/>
    </row>
    <row r="719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  <c r="AE719" s="83"/>
      <c r="AF719" s="83"/>
      <c r="AG719" s="83"/>
      <c r="AH719" s="83"/>
      <c r="AI719" s="83"/>
      <c r="AJ719" s="83"/>
    </row>
    <row r="720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  <c r="AE720" s="83"/>
      <c r="AF720" s="83"/>
      <c r="AG720" s="83"/>
      <c r="AH720" s="83"/>
      <c r="AI720" s="83"/>
      <c r="AJ720" s="83"/>
    </row>
    <row r="72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  <c r="AE721" s="83"/>
      <c r="AF721" s="83"/>
      <c r="AG721" s="83"/>
      <c r="AH721" s="83"/>
      <c r="AI721" s="83"/>
      <c r="AJ721" s="83"/>
    </row>
    <row r="722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  <c r="AE722" s="83"/>
      <c r="AF722" s="83"/>
      <c r="AG722" s="83"/>
      <c r="AH722" s="83"/>
      <c r="AI722" s="83"/>
      <c r="AJ722" s="83"/>
    </row>
    <row r="723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  <c r="AE723" s="83"/>
      <c r="AF723" s="83"/>
      <c r="AG723" s="83"/>
      <c r="AH723" s="83"/>
      <c r="AI723" s="83"/>
      <c r="AJ723" s="83"/>
    </row>
    <row r="724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  <c r="AE724" s="83"/>
      <c r="AF724" s="83"/>
      <c r="AG724" s="83"/>
      <c r="AH724" s="83"/>
      <c r="AI724" s="83"/>
      <c r="AJ724" s="83"/>
    </row>
    <row r="725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  <c r="AE725" s="83"/>
      <c r="AF725" s="83"/>
      <c r="AG725" s="83"/>
      <c r="AH725" s="83"/>
      <c r="AI725" s="83"/>
      <c r="AJ725" s="83"/>
    </row>
    <row r="726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  <c r="AE726" s="83"/>
      <c r="AF726" s="83"/>
      <c r="AG726" s="83"/>
      <c r="AH726" s="83"/>
      <c r="AI726" s="83"/>
      <c r="AJ726" s="83"/>
    </row>
    <row r="727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  <c r="AE727" s="83"/>
      <c r="AF727" s="83"/>
      <c r="AG727" s="83"/>
      <c r="AH727" s="83"/>
      <c r="AI727" s="83"/>
      <c r="AJ727" s="83"/>
    </row>
    <row r="728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  <c r="AE728" s="83"/>
      <c r="AF728" s="83"/>
      <c r="AG728" s="83"/>
      <c r="AH728" s="83"/>
      <c r="AI728" s="83"/>
      <c r="AJ728" s="83"/>
    </row>
    <row r="729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  <c r="AE729" s="83"/>
      <c r="AF729" s="83"/>
      <c r="AG729" s="83"/>
      <c r="AH729" s="83"/>
      <c r="AI729" s="83"/>
      <c r="AJ729" s="83"/>
    </row>
    <row r="730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  <c r="AE730" s="83"/>
      <c r="AF730" s="83"/>
      <c r="AG730" s="83"/>
      <c r="AH730" s="83"/>
      <c r="AI730" s="83"/>
      <c r="AJ730" s="83"/>
    </row>
    <row r="73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  <c r="AE731" s="83"/>
      <c r="AF731" s="83"/>
      <c r="AG731" s="83"/>
      <c r="AH731" s="83"/>
      <c r="AI731" s="83"/>
      <c r="AJ731" s="83"/>
    </row>
    <row r="732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  <c r="AE732" s="83"/>
      <c r="AF732" s="83"/>
      <c r="AG732" s="83"/>
      <c r="AH732" s="83"/>
      <c r="AI732" s="83"/>
      <c r="AJ732" s="83"/>
    </row>
    <row r="733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  <c r="AE733" s="83"/>
      <c r="AF733" s="83"/>
      <c r="AG733" s="83"/>
      <c r="AH733" s="83"/>
      <c r="AI733" s="83"/>
      <c r="AJ733" s="83"/>
    </row>
    <row r="734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  <c r="AE734" s="83"/>
      <c r="AF734" s="83"/>
      <c r="AG734" s="83"/>
      <c r="AH734" s="83"/>
      <c r="AI734" s="83"/>
      <c r="AJ734" s="83"/>
    </row>
    <row r="735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  <c r="AE735" s="83"/>
      <c r="AF735" s="83"/>
      <c r="AG735" s="83"/>
      <c r="AH735" s="83"/>
      <c r="AI735" s="83"/>
      <c r="AJ735" s="83"/>
    </row>
    <row r="736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  <c r="AE736" s="83"/>
      <c r="AF736" s="83"/>
      <c r="AG736" s="83"/>
      <c r="AH736" s="83"/>
      <c r="AI736" s="83"/>
      <c r="AJ736" s="83"/>
    </row>
    <row r="737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  <c r="AE737" s="83"/>
      <c r="AF737" s="83"/>
      <c r="AG737" s="83"/>
      <c r="AH737" s="83"/>
      <c r="AI737" s="83"/>
      <c r="AJ737" s="83"/>
    </row>
    <row r="738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  <c r="AE738" s="83"/>
      <c r="AF738" s="83"/>
      <c r="AG738" s="83"/>
      <c r="AH738" s="83"/>
      <c r="AI738" s="83"/>
      <c r="AJ738" s="83"/>
    </row>
    <row r="739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  <c r="AE739" s="83"/>
      <c r="AF739" s="83"/>
      <c r="AG739" s="83"/>
      <c r="AH739" s="83"/>
      <c r="AI739" s="83"/>
      <c r="AJ739" s="83"/>
    </row>
    <row r="740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  <c r="AE740" s="83"/>
      <c r="AF740" s="83"/>
      <c r="AG740" s="83"/>
      <c r="AH740" s="83"/>
      <c r="AI740" s="83"/>
      <c r="AJ740" s="83"/>
    </row>
    <row r="74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  <c r="AE741" s="83"/>
      <c r="AF741" s="83"/>
      <c r="AG741" s="83"/>
      <c r="AH741" s="83"/>
      <c r="AI741" s="83"/>
      <c r="AJ741" s="83"/>
    </row>
    <row r="742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  <c r="AE742" s="83"/>
      <c r="AF742" s="83"/>
      <c r="AG742" s="83"/>
      <c r="AH742" s="83"/>
      <c r="AI742" s="83"/>
      <c r="AJ742" s="83"/>
    </row>
    <row r="743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  <c r="AE743" s="83"/>
      <c r="AF743" s="83"/>
      <c r="AG743" s="83"/>
      <c r="AH743" s="83"/>
      <c r="AI743" s="83"/>
      <c r="AJ743" s="83"/>
    </row>
    <row r="744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  <c r="AE744" s="83"/>
      <c r="AF744" s="83"/>
      <c r="AG744" s="83"/>
      <c r="AH744" s="83"/>
      <c r="AI744" s="83"/>
      <c r="AJ744" s="83"/>
    </row>
    <row r="745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  <c r="AE745" s="83"/>
      <c r="AF745" s="83"/>
      <c r="AG745" s="83"/>
      <c r="AH745" s="83"/>
      <c r="AI745" s="83"/>
      <c r="AJ745" s="83"/>
    </row>
    <row r="746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  <c r="AE746" s="83"/>
      <c r="AF746" s="83"/>
      <c r="AG746" s="83"/>
      <c r="AH746" s="83"/>
      <c r="AI746" s="83"/>
      <c r="AJ746" s="83"/>
    </row>
    <row r="747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  <c r="AE747" s="83"/>
      <c r="AF747" s="83"/>
      <c r="AG747" s="83"/>
      <c r="AH747" s="83"/>
      <c r="AI747" s="83"/>
      <c r="AJ747" s="83"/>
    </row>
    <row r="748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  <c r="AE748" s="83"/>
      <c r="AF748" s="83"/>
      <c r="AG748" s="83"/>
      <c r="AH748" s="83"/>
      <c r="AI748" s="83"/>
      <c r="AJ748" s="83"/>
    </row>
    <row r="749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  <c r="AE749" s="83"/>
      <c r="AF749" s="83"/>
      <c r="AG749" s="83"/>
      <c r="AH749" s="83"/>
      <c r="AI749" s="83"/>
      <c r="AJ749" s="83"/>
    </row>
    <row r="750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  <c r="AE750" s="83"/>
      <c r="AF750" s="83"/>
      <c r="AG750" s="83"/>
      <c r="AH750" s="83"/>
      <c r="AI750" s="83"/>
      <c r="AJ750" s="83"/>
    </row>
    <row r="75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  <c r="AE751" s="83"/>
      <c r="AF751" s="83"/>
      <c r="AG751" s="83"/>
      <c r="AH751" s="83"/>
      <c r="AI751" s="83"/>
      <c r="AJ751" s="83"/>
    </row>
    <row r="752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  <c r="AE752" s="83"/>
      <c r="AF752" s="83"/>
      <c r="AG752" s="83"/>
      <c r="AH752" s="83"/>
      <c r="AI752" s="83"/>
      <c r="AJ752" s="83"/>
    </row>
    <row r="753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  <c r="AE753" s="83"/>
      <c r="AF753" s="83"/>
      <c r="AG753" s="83"/>
      <c r="AH753" s="83"/>
      <c r="AI753" s="83"/>
      <c r="AJ753" s="83"/>
    </row>
    <row r="754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  <c r="AE754" s="83"/>
      <c r="AF754" s="83"/>
      <c r="AG754" s="83"/>
      <c r="AH754" s="83"/>
      <c r="AI754" s="83"/>
      <c r="AJ754" s="83"/>
    </row>
    <row r="755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  <c r="AE755" s="83"/>
      <c r="AF755" s="83"/>
      <c r="AG755" s="83"/>
      <c r="AH755" s="83"/>
      <c r="AI755" s="83"/>
      <c r="AJ755" s="83"/>
    </row>
    <row r="756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  <c r="AE756" s="83"/>
      <c r="AF756" s="83"/>
      <c r="AG756" s="83"/>
      <c r="AH756" s="83"/>
      <c r="AI756" s="83"/>
      <c r="AJ756" s="83"/>
    </row>
    <row r="757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  <c r="AE757" s="83"/>
      <c r="AF757" s="83"/>
      <c r="AG757" s="83"/>
      <c r="AH757" s="83"/>
      <c r="AI757" s="83"/>
      <c r="AJ757" s="83"/>
    </row>
    <row r="758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  <c r="AE758" s="83"/>
      <c r="AF758" s="83"/>
      <c r="AG758" s="83"/>
      <c r="AH758" s="83"/>
      <c r="AI758" s="83"/>
      <c r="AJ758" s="83"/>
    </row>
    <row r="759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  <c r="AE759" s="83"/>
      <c r="AF759" s="83"/>
      <c r="AG759" s="83"/>
      <c r="AH759" s="83"/>
      <c r="AI759" s="83"/>
      <c r="AJ759" s="83"/>
    </row>
    <row r="760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  <c r="AE760" s="83"/>
      <c r="AF760" s="83"/>
      <c r="AG760" s="83"/>
      <c r="AH760" s="83"/>
      <c r="AI760" s="83"/>
      <c r="AJ760" s="83"/>
    </row>
    <row r="76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  <c r="AE761" s="83"/>
      <c r="AF761" s="83"/>
      <c r="AG761" s="83"/>
      <c r="AH761" s="83"/>
      <c r="AI761" s="83"/>
      <c r="AJ761" s="83"/>
    </row>
    <row r="762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  <c r="AE762" s="83"/>
      <c r="AF762" s="83"/>
      <c r="AG762" s="83"/>
      <c r="AH762" s="83"/>
      <c r="AI762" s="83"/>
      <c r="AJ762" s="83"/>
    </row>
    <row r="763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  <c r="AE763" s="83"/>
      <c r="AF763" s="83"/>
      <c r="AG763" s="83"/>
      <c r="AH763" s="83"/>
      <c r="AI763" s="83"/>
      <c r="AJ763" s="83"/>
    </row>
    <row r="764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  <c r="AE764" s="83"/>
      <c r="AF764" s="83"/>
      <c r="AG764" s="83"/>
      <c r="AH764" s="83"/>
      <c r="AI764" s="83"/>
      <c r="AJ764" s="83"/>
    </row>
    <row r="765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  <c r="AE765" s="83"/>
      <c r="AF765" s="83"/>
      <c r="AG765" s="83"/>
      <c r="AH765" s="83"/>
      <c r="AI765" s="83"/>
      <c r="AJ765" s="83"/>
    </row>
    <row r="766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  <c r="AE766" s="83"/>
      <c r="AF766" s="83"/>
      <c r="AG766" s="83"/>
      <c r="AH766" s="83"/>
      <c r="AI766" s="83"/>
      <c r="AJ766" s="83"/>
    </row>
    <row r="767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  <c r="AE767" s="83"/>
      <c r="AF767" s="83"/>
      <c r="AG767" s="83"/>
      <c r="AH767" s="83"/>
      <c r="AI767" s="83"/>
      <c r="AJ767" s="83"/>
    </row>
    <row r="768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  <c r="AE768" s="83"/>
      <c r="AF768" s="83"/>
      <c r="AG768" s="83"/>
      <c r="AH768" s="83"/>
      <c r="AI768" s="83"/>
      <c r="AJ768" s="83"/>
    </row>
    <row r="769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  <c r="AE769" s="83"/>
      <c r="AF769" s="83"/>
      <c r="AG769" s="83"/>
      <c r="AH769" s="83"/>
      <c r="AI769" s="83"/>
      <c r="AJ769" s="83"/>
    </row>
    <row r="770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  <c r="AE770" s="83"/>
      <c r="AF770" s="83"/>
      <c r="AG770" s="83"/>
      <c r="AH770" s="83"/>
      <c r="AI770" s="83"/>
      <c r="AJ770" s="83"/>
    </row>
    <row r="77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  <c r="AE771" s="83"/>
      <c r="AF771" s="83"/>
      <c r="AG771" s="83"/>
      <c r="AH771" s="83"/>
      <c r="AI771" s="83"/>
      <c r="AJ771" s="83"/>
    </row>
    <row r="772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  <c r="AE772" s="83"/>
      <c r="AF772" s="83"/>
      <c r="AG772" s="83"/>
      <c r="AH772" s="83"/>
      <c r="AI772" s="83"/>
      <c r="AJ772" s="83"/>
    </row>
    <row r="773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  <c r="AE773" s="83"/>
      <c r="AF773" s="83"/>
      <c r="AG773" s="83"/>
      <c r="AH773" s="83"/>
      <c r="AI773" s="83"/>
      <c r="AJ773" s="83"/>
    </row>
    <row r="774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  <c r="AE774" s="83"/>
      <c r="AF774" s="83"/>
      <c r="AG774" s="83"/>
      <c r="AH774" s="83"/>
      <c r="AI774" s="83"/>
      <c r="AJ774" s="83"/>
    </row>
    <row r="775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  <c r="AE775" s="83"/>
      <c r="AF775" s="83"/>
      <c r="AG775" s="83"/>
      <c r="AH775" s="83"/>
      <c r="AI775" s="83"/>
      <c r="AJ775" s="83"/>
    </row>
    <row r="776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  <c r="AE776" s="83"/>
      <c r="AF776" s="83"/>
      <c r="AG776" s="83"/>
      <c r="AH776" s="83"/>
      <c r="AI776" s="83"/>
      <c r="AJ776" s="83"/>
    </row>
    <row r="777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  <c r="AE777" s="83"/>
      <c r="AF777" s="83"/>
      <c r="AG777" s="83"/>
      <c r="AH777" s="83"/>
      <c r="AI777" s="83"/>
      <c r="AJ777" s="83"/>
    </row>
    <row r="778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  <c r="AE778" s="83"/>
      <c r="AF778" s="83"/>
      <c r="AG778" s="83"/>
      <c r="AH778" s="83"/>
      <c r="AI778" s="83"/>
      <c r="AJ778" s="83"/>
    </row>
    <row r="779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  <c r="AE779" s="83"/>
      <c r="AF779" s="83"/>
      <c r="AG779" s="83"/>
      <c r="AH779" s="83"/>
      <c r="AI779" s="83"/>
      <c r="AJ779" s="83"/>
    </row>
    <row r="780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  <c r="AE780" s="83"/>
      <c r="AF780" s="83"/>
      <c r="AG780" s="83"/>
      <c r="AH780" s="83"/>
      <c r="AI780" s="83"/>
      <c r="AJ780" s="83"/>
    </row>
    <row r="78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  <c r="AE781" s="83"/>
      <c r="AF781" s="83"/>
      <c r="AG781" s="83"/>
      <c r="AH781" s="83"/>
      <c r="AI781" s="83"/>
      <c r="AJ781" s="83"/>
    </row>
    <row r="782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  <c r="AE782" s="83"/>
      <c r="AF782" s="83"/>
      <c r="AG782" s="83"/>
      <c r="AH782" s="83"/>
      <c r="AI782" s="83"/>
      <c r="AJ782" s="83"/>
    </row>
    <row r="783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  <c r="AE783" s="83"/>
      <c r="AF783" s="83"/>
      <c r="AG783" s="83"/>
      <c r="AH783" s="83"/>
      <c r="AI783" s="83"/>
      <c r="AJ783" s="83"/>
    </row>
    <row r="784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  <c r="AE784" s="83"/>
      <c r="AF784" s="83"/>
      <c r="AG784" s="83"/>
      <c r="AH784" s="83"/>
      <c r="AI784" s="83"/>
      <c r="AJ784" s="83"/>
    </row>
    <row r="785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  <c r="AE785" s="83"/>
      <c r="AF785" s="83"/>
      <c r="AG785" s="83"/>
      <c r="AH785" s="83"/>
      <c r="AI785" s="83"/>
      <c r="AJ785" s="83"/>
    </row>
    <row r="786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  <c r="AE786" s="83"/>
      <c r="AF786" s="83"/>
      <c r="AG786" s="83"/>
      <c r="AH786" s="83"/>
      <c r="AI786" s="83"/>
      <c r="AJ786" s="83"/>
    </row>
    <row r="787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  <c r="AE787" s="83"/>
      <c r="AF787" s="83"/>
      <c r="AG787" s="83"/>
      <c r="AH787" s="83"/>
      <c r="AI787" s="83"/>
      <c r="AJ787" s="83"/>
    </row>
    <row r="788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  <c r="AF788" s="83"/>
      <c r="AG788" s="83"/>
      <c r="AH788" s="83"/>
      <c r="AI788" s="83"/>
      <c r="AJ788" s="83"/>
    </row>
    <row r="789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  <c r="AE789" s="83"/>
      <c r="AF789" s="83"/>
      <c r="AG789" s="83"/>
      <c r="AH789" s="83"/>
      <c r="AI789" s="83"/>
      <c r="AJ789" s="83"/>
    </row>
    <row r="790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  <c r="AE790" s="83"/>
      <c r="AF790" s="83"/>
      <c r="AG790" s="83"/>
      <c r="AH790" s="83"/>
      <c r="AI790" s="83"/>
      <c r="AJ790" s="83"/>
    </row>
    <row r="79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  <c r="AE791" s="83"/>
      <c r="AF791" s="83"/>
      <c r="AG791" s="83"/>
      <c r="AH791" s="83"/>
      <c r="AI791" s="83"/>
      <c r="AJ791" s="83"/>
    </row>
    <row r="792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  <c r="AE792" s="83"/>
      <c r="AF792" s="83"/>
      <c r="AG792" s="83"/>
      <c r="AH792" s="83"/>
      <c r="AI792" s="83"/>
      <c r="AJ792" s="83"/>
    </row>
    <row r="793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  <c r="AE793" s="83"/>
      <c r="AF793" s="83"/>
      <c r="AG793" s="83"/>
      <c r="AH793" s="83"/>
      <c r="AI793" s="83"/>
      <c r="AJ793" s="83"/>
    </row>
    <row r="794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  <c r="AE794" s="83"/>
      <c r="AF794" s="83"/>
      <c r="AG794" s="83"/>
      <c r="AH794" s="83"/>
      <c r="AI794" s="83"/>
      <c r="AJ794" s="83"/>
    </row>
    <row r="795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  <c r="AE795" s="83"/>
      <c r="AF795" s="83"/>
      <c r="AG795" s="83"/>
      <c r="AH795" s="83"/>
      <c r="AI795" s="83"/>
      <c r="AJ795" s="83"/>
    </row>
    <row r="796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  <c r="AE796" s="83"/>
      <c r="AF796" s="83"/>
      <c r="AG796" s="83"/>
      <c r="AH796" s="83"/>
      <c r="AI796" s="83"/>
      <c r="AJ796" s="83"/>
    </row>
    <row r="797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  <c r="AE797" s="83"/>
      <c r="AF797" s="83"/>
      <c r="AG797" s="83"/>
      <c r="AH797" s="83"/>
      <c r="AI797" s="83"/>
      <c r="AJ797" s="83"/>
    </row>
    <row r="798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  <c r="AE798" s="83"/>
      <c r="AF798" s="83"/>
      <c r="AG798" s="83"/>
      <c r="AH798" s="83"/>
      <c r="AI798" s="83"/>
      <c r="AJ798" s="83"/>
    </row>
    <row r="799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  <c r="AE799" s="83"/>
      <c r="AF799" s="83"/>
      <c r="AG799" s="83"/>
      <c r="AH799" s="83"/>
      <c r="AI799" s="83"/>
      <c r="AJ799" s="83"/>
    </row>
    <row r="800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  <c r="AE800" s="83"/>
      <c r="AF800" s="83"/>
      <c r="AG800" s="83"/>
      <c r="AH800" s="83"/>
      <c r="AI800" s="83"/>
      <c r="AJ800" s="83"/>
    </row>
    <row r="80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  <c r="AE801" s="83"/>
      <c r="AF801" s="83"/>
      <c r="AG801" s="83"/>
      <c r="AH801" s="83"/>
      <c r="AI801" s="83"/>
      <c r="AJ801" s="83"/>
    </row>
    <row r="802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  <c r="AF802" s="83"/>
      <c r="AG802" s="83"/>
      <c r="AH802" s="83"/>
      <c r="AI802" s="83"/>
      <c r="AJ802" s="83"/>
    </row>
    <row r="803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  <c r="AE803" s="83"/>
      <c r="AF803" s="83"/>
      <c r="AG803" s="83"/>
      <c r="AH803" s="83"/>
      <c r="AI803" s="83"/>
      <c r="AJ803" s="83"/>
    </row>
    <row r="804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  <c r="AE804" s="83"/>
      <c r="AF804" s="83"/>
      <c r="AG804" s="83"/>
      <c r="AH804" s="83"/>
      <c r="AI804" s="83"/>
      <c r="AJ804" s="83"/>
    </row>
    <row r="805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  <c r="AE805" s="83"/>
      <c r="AF805" s="83"/>
      <c r="AG805" s="83"/>
      <c r="AH805" s="83"/>
      <c r="AI805" s="83"/>
      <c r="AJ805" s="83"/>
    </row>
    <row r="806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  <c r="AE806" s="83"/>
      <c r="AF806" s="83"/>
      <c r="AG806" s="83"/>
      <c r="AH806" s="83"/>
      <c r="AI806" s="83"/>
      <c r="AJ806" s="83"/>
    </row>
    <row r="807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  <c r="AE807" s="83"/>
      <c r="AF807" s="83"/>
      <c r="AG807" s="83"/>
      <c r="AH807" s="83"/>
      <c r="AI807" s="83"/>
      <c r="AJ807" s="83"/>
    </row>
    <row r="808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  <c r="AF808" s="83"/>
      <c r="AG808" s="83"/>
      <c r="AH808" s="83"/>
      <c r="AI808" s="83"/>
      <c r="AJ808" s="83"/>
    </row>
    <row r="809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  <c r="AE809" s="83"/>
      <c r="AF809" s="83"/>
      <c r="AG809" s="83"/>
      <c r="AH809" s="83"/>
      <c r="AI809" s="83"/>
      <c r="AJ809" s="83"/>
    </row>
    <row r="810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  <c r="AE810" s="83"/>
      <c r="AF810" s="83"/>
      <c r="AG810" s="83"/>
      <c r="AH810" s="83"/>
      <c r="AI810" s="83"/>
      <c r="AJ810" s="83"/>
    </row>
    <row r="81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  <c r="AF811" s="83"/>
      <c r="AG811" s="83"/>
      <c r="AH811" s="83"/>
      <c r="AI811" s="83"/>
      <c r="AJ811" s="83"/>
    </row>
    <row r="812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  <c r="AE812" s="83"/>
      <c r="AF812" s="83"/>
      <c r="AG812" s="83"/>
      <c r="AH812" s="83"/>
      <c r="AI812" s="83"/>
      <c r="AJ812" s="83"/>
    </row>
    <row r="813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  <c r="AE813" s="83"/>
      <c r="AF813" s="83"/>
      <c r="AG813" s="83"/>
      <c r="AH813" s="83"/>
      <c r="AI813" s="83"/>
      <c r="AJ813" s="83"/>
    </row>
    <row r="814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  <c r="AE814" s="83"/>
      <c r="AF814" s="83"/>
      <c r="AG814" s="83"/>
      <c r="AH814" s="83"/>
      <c r="AI814" s="83"/>
      <c r="AJ814" s="83"/>
    </row>
    <row r="815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  <c r="AE815" s="83"/>
      <c r="AF815" s="83"/>
      <c r="AG815" s="83"/>
      <c r="AH815" s="83"/>
      <c r="AI815" s="83"/>
      <c r="AJ815" s="83"/>
    </row>
    <row r="816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  <c r="AE816" s="83"/>
      <c r="AF816" s="83"/>
      <c r="AG816" s="83"/>
      <c r="AH816" s="83"/>
      <c r="AI816" s="83"/>
      <c r="AJ816" s="83"/>
    </row>
    <row r="817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  <c r="AE817" s="83"/>
      <c r="AF817" s="83"/>
      <c r="AG817" s="83"/>
      <c r="AH817" s="83"/>
      <c r="AI817" s="83"/>
      <c r="AJ817" s="83"/>
    </row>
    <row r="818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  <c r="AE818" s="83"/>
      <c r="AF818" s="83"/>
      <c r="AG818" s="83"/>
      <c r="AH818" s="83"/>
      <c r="AI818" s="83"/>
      <c r="AJ818" s="83"/>
    </row>
    <row r="819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  <c r="AE819" s="83"/>
      <c r="AF819" s="83"/>
      <c r="AG819" s="83"/>
      <c r="AH819" s="83"/>
      <c r="AI819" s="83"/>
      <c r="AJ819" s="83"/>
    </row>
    <row r="820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  <c r="AE820" s="83"/>
      <c r="AF820" s="83"/>
      <c r="AG820" s="83"/>
      <c r="AH820" s="83"/>
      <c r="AI820" s="83"/>
      <c r="AJ820" s="83"/>
    </row>
    <row r="82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  <c r="AE821" s="83"/>
      <c r="AF821" s="83"/>
      <c r="AG821" s="83"/>
      <c r="AH821" s="83"/>
      <c r="AI821" s="83"/>
      <c r="AJ821" s="83"/>
    </row>
    <row r="822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  <c r="AE822" s="83"/>
      <c r="AF822" s="83"/>
      <c r="AG822" s="83"/>
      <c r="AH822" s="83"/>
      <c r="AI822" s="83"/>
      <c r="AJ822" s="83"/>
    </row>
    <row r="823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  <c r="AE823" s="83"/>
      <c r="AF823" s="83"/>
      <c r="AG823" s="83"/>
      <c r="AH823" s="83"/>
      <c r="AI823" s="83"/>
      <c r="AJ823" s="83"/>
    </row>
    <row r="824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  <c r="AE824" s="83"/>
      <c r="AF824" s="83"/>
      <c r="AG824" s="83"/>
      <c r="AH824" s="83"/>
      <c r="AI824" s="83"/>
      <c r="AJ824" s="83"/>
    </row>
    <row r="825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  <c r="AE825" s="83"/>
      <c r="AF825" s="83"/>
      <c r="AG825" s="83"/>
      <c r="AH825" s="83"/>
      <c r="AI825" s="83"/>
      <c r="AJ825" s="83"/>
    </row>
    <row r="826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  <c r="AE826" s="83"/>
      <c r="AF826" s="83"/>
      <c r="AG826" s="83"/>
      <c r="AH826" s="83"/>
      <c r="AI826" s="83"/>
      <c r="AJ826" s="83"/>
    </row>
    <row r="827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  <c r="AE827" s="83"/>
      <c r="AF827" s="83"/>
      <c r="AG827" s="83"/>
      <c r="AH827" s="83"/>
      <c r="AI827" s="83"/>
      <c r="AJ827" s="83"/>
    </row>
    <row r="828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  <c r="AE828" s="83"/>
      <c r="AF828" s="83"/>
      <c r="AG828" s="83"/>
      <c r="AH828" s="83"/>
      <c r="AI828" s="83"/>
      <c r="AJ828" s="83"/>
    </row>
    <row r="829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  <c r="AE829" s="83"/>
      <c r="AF829" s="83"/>
      <c r="AG829" s="83"/>
      <c r="AH829" s="83"/>
      <c r="AI829" s="83"/>
      <c r="AJ829" s="83"/>
    </row>
    <row r="830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  <c r="AE830" s="83"/>
      <c r="AF830" s="83"/>
      <c r="AG830" s="83"/>
      <c r="AH830" s="83"/>
      <c r="AI830" s="83"/>
      <c r="AJ830" s="83"/>
    </row>
    <row r="83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  <c r="AE831" s="83"/>
      <c r="AF831" s="83"/>
      <c r="AG831" s="83"/>
      <c r="AH831" s="83"/>
      <c r="AI831" s="83"/>
      <c r="AJ831" s="83"/>
    </row>
    <row r="832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  <c r="AE832" s="83"/>
      <c r="AF832" s="83"/>
      <c r="AG832" s="83"/>
      <c r="AH832" s="83"/>
      <c r="AI832" s="83"/>
      <c r="AJ832" s="83"/>
    </row>
    <row r="833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  <c r="AE833" s="83"/>
      <c r="AF833" s="83"/>
      <c r="AG833" s="83"/>
      <c r="AH833" s="83"/>
      <c r="AI833" s="83"/>
      <c r="AJ833" s="83"/>
    </row>
    <row r="834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  <c r="AE834" s="83"/>
      <c r="AF834" s="83"/>
      <c r="AG834" s="83"/>
      <c r="AH834" s="83"/>
      <c r="AI834" s="83"/>
      <c r="AJ834" s="83"/>
    </row>
    <row r="835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  <c r="AE835" s="83"/>
      <c r="AF835" s="83"/>
      <c r="AG835" s="83"/>
      <c r="AH835" s="83"/>
      <c r="AI835" s="83"/>
      <c r="AJ835" s="83"/>
    </row>
    <row r="836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  <c r="AE836" s="83"/>
      <c r="AF836" s="83"/>
      <c r="AG836" s="83"/>
      <c r="AH836" s="83"/>
      <c r="AI836" s="83"/>
      <c r="AJ836" s="83"/>
    </row>
    <row r="837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  <c r="AE837" s="83"/>
      <c r="AF837" s="83"/>
      <c r="AG837" s="83"/>
      <c r="AH837" s="83"/>
      <c r="AI837" s="83"/>
      <c r="AJ837" s="83"/>
    </row>
    <row r="838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  <c r="AE838" s="83"/>
      <c r="AF838" s="83"/>
      <c r="AG838" s="83"/>
      <c r="AH838" s="83"/>
      <c r="AI838" s="83"/>
      <c r="AJ838" s="83"/>
    </row>
    <row r="839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  <c r="AE839" s="83"/>
      <c r="AF839" s="83"/>
      <c r="AG839" s="83"/>
      <c r="AH839" s="83"/>
      <c r="AI839" s="83"/>
      <c r="AJ839" s="83"/>
    </row>
    <row r="840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  <c r="AE840" s="83"/>
      <c r="AF840" s="83"/>
      <c r="AG840" s="83"/>
      <c r="AH840" s="83"/>
      <c r="AI840" s="83"/>
      <c r="AJ840" s="83"/>
    </row>
    <row r="84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  <c r="AE841" s="83"/>
      <c r="AF841" s="83"/>
      <c r="AG841" s="83"/>
      <c r="AH841" s="83"/>
      <c r="AI841" s="83"/>
      <c r="AJ841" s="83"/>
    </row>
    <row r="842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  <c r="AE842" s="83"/>
      <c r="AF842" s="83"/>
      <c r="AG842" s="83"/>
      <c r="AH842" s="83"/>
      <c r="AI842" s="83"/>
      <c r="AJ842" s="83"/>
    </row>
    <row r="843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  <c r="AE843" s="83"/>
      <c r="AF843" s="83"/>
      <c r="AG843" s="83"/>
      <c r="AH843" s="83"/>
      <c r="AI843" s="83"/>
      <c r="AJ843" s="83"/>
    </row>
    <row r="844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  <c r="AE844" s="83"/>
      <c r="AF844" s="83"/>
      <c r="AG844" s="83"/>
      <c r="AH844" s="83"/>
      <c r="AI844" s="83"/>
      <c r="AJ844" s="83"/>
    </row>
    <row r="845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  <c r="AE845" s="83"/>
      <c r="AF845" s="83"/>
      <c r="AG845" s="83"/>
      <c r="AH845" s="83"/>
      <c r="AI845" s="83"/>
      <c r="AJ845" s="83"/>
    </row>
    <row r="846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  <c r="AE846" s="83"/>
      <c r="AF846" s="83"/>
      <c r="AG846" s="83"/>
      <c r="AH846" s="83"/>
      <c r="AI846" s="83"/>
      <c r="AJ846" s="83"/>
    </row>
    <row r="847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  <c r="AE847" s="83"/>
      <c r="AF847" s="83"/>
      <c r="AG847" s="83"/>
      <c r="AH847" s="83"/>
      <c r="AI847" s="83"/>
      <c r="AJ847" s="83"/>
    </row>
    <row r="848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  <c r="AE848" s="83"/>
      <c r="AF848" s="83"/>
      <c r="AG848" s="83"/>
      <c r="AH848" s="83"/>
      <c r="AI848" s="83"/>
      <c r="AJ848" s="83"/>
    </row>
    <row r="849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  <c r="AE849" s="83"/>
      <c r="AF849" s="83"/>
      <c r="AG849" s="83"/>
      <c r="AH849" s="83"/>
      <c r="AI849" s="83"/>
      <c r="AJ849" s="83"/>
    </row>
    <row r="850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  <c r="AE850" s="83"/>
      <c r="AF850" s="83"/>
      <c r="AG850" s="83"/>
      <c r="AH850" s="83"/>
      <c r="AI850" s="83"/>
      <c r="AJ850" s="83"/>
    </row>
    <row r="85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  <c r="AE851" s="83"/>
      <c r="AF851" s="83"/>
      <c r="AG851" s="83"/>
      <c r="AH851" s="83"/>
      <c r="AI851" s="83"/>
      <c r="AJ851" s="83"/>
    </row>
    <row r="852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  <c r="AE852" s="83"/>
      <c r="AF852" s="83"/>
      <c r="AG852" s="83"/>
      <c r="AH852" s="83"/>
      <c r="AI852" s="83"/>
      <c r="AJ852" s="83"/>
    </row>
    <row r="853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  <c r="AE853" s="83"/>
      <c r="AF853" s="83"/>
      <c r="AG853" s="83"/>
      <c r="AH853" s="83"/>
      <c r="AI853" s="83"/>
      <c r="AJ853" s="83"/>
    </row>
    <row r="854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  <c r="AE854" s="83"/>
      <c r="AF854" s="83"/>
      <c r="AG854" s="83"/>
      <c r="AH854" s="83"/>
      <c r="AI854" s="83"/>
      <c r="AJ854" s="83"/>
    </row>
    <row r="855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  <c r="AE855" s="83"/>
      <c r="AF855" s="83"/>
      <c r="AG855" s="83"/>
      <c r="AH855" s="83"/>
      <c r="AI855" s="83"/>
      <c r="AJ855" s="83"/>
    </row>
    <row r="856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  <c r="AE856" s="83"/>
      <c r="AF856" s="83"/>
      <c r="AG856" s="83"/>
      <c r="AH856" s="83"/>
      <c r="AI856" s="83"/>
      <c r="AJ856" s="83"/>
    </row>
    <row r="857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  <c r="AE857" s="83"/>
      <c r="AF857" s="83"/>
      <c r="AG857" s="83"/>
      <c r="AH857" s="83"/>
      <c r="AI857" s="83"/>
      <c r="AJ857" s="83"/>
    </row>
    <row r="858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  <c r="AE858" s="83"/>
      <c r="AF858" s="83"/>
      <c r="AG858" s="83"/>
      <c r="AH858" s="83"/>
      <c r="AI858" s="83"/>
      <c r="AJ858" s="83"/>
    </row>
    <row r="859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  <c r="AE859" s="83"/>
      <c r="AF859" s="83"/>
      <c r="AG859" s="83"/>
      <c r="AH859" s="83"/>
      <c r="AI859" s="83"/>
      <c r="AJ859" s="83"/>
    </row>
    <row r="860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  <c r="AE860" s="83"/>
      <c r="AF860" s="83"/>
      <c r="AG860" s="83"/>
      <c r="AH860" s="83"/>
      <c r="AI860" s="83"/>
      <c r="AJ860" s="83"/>
    </row>
    <row r="86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  <c r="AE861" s="83"/>
      <c r="AF861" s="83"/>
      <c r="AG861" s="83"/>
      <c r="AH861" s="83"/>
      <c r="AI861" s="83"/>
      <c r="AJ861" s="83"/>
    </row>
    <row r="862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  <c r="AE862" s="83"/>
      <c r="AF862" s="83"/>
      <c r="AG862" s="83"/>
      <c r="AH862" s="83"/>
      <c r="AI862" s="83"/>
      <c r="AJ862" s="83"/>
    </row>
    <row r="863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  <c r="AE863" s="83"/>
      <c r="AF863" s="83"/>
      <c r="AG863" s="83"/>
      <c r="AH863" s="83"/>
      <c r="AI863" s="83"/>
      <c r="AJ863" s="83"/>
    </row>
    <row r="864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  <c r="AE864" s="83"/>
      <c r="AF864" s="83"/>
      <c r="AG864" s="83"/>
      <c r="AH864" s="83"/>
      <c r="AI864" s="83"/>
      <c r="AJ864" s="83"/>
    </row>
    <row r="865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  <c r="AE865" s="83"/>
      <c r="AF865" s="83"/>
      <c r="AG865" s="83"/>
      <c r="AH865" s="83"/>
      <c r="AI865" s="83"/>
      <c r="AJ865" s="83"/>
    </row>
    <row r="866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  <c r="AE866" s="83"/>
      <c r="AF866" s="83"/>
      <c r="AG866" s="83"/>
      <c r="AH866" s="83"/>
      <c r="AI866" s="83"/>
      <c r="AJ866" s="83"/>
    </row>
    <row r="867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  <c r="AE867" s="83"/>
      <c r="AF867" s="83"/>
      <c r="AG867" s="83"/>
      <c r="AH867" s="83"/>
      <c r="AI867" s="83"/>
      <c r="AJ867" s="83"/>
    </row>
    <row r="868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  <c r="AE868" s="83"/>
      <c r="AF868" s="83"/>
      <c r="AG868" s="83"/>
      <c r="AH868" s="83"/>
      <c r="AI868" s="83"/>
      <c r="AJ868" s="83"/>
    </row>
    <row r="869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  <c r="AE869" s="83"/>
      <c r="AF869" s="83"/>
      <c r="AG869" s="83"/>
      <c r="AH869" s="83"/>
      <c r="AI869" s="83"/>
      <c r="AJ869" s="83"/>
    </row>
    <row r="870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  <c r="AE870" s="83"/>
      <c r="AF870" s="83"/>
      <c r="AG870" s="83"/>
      <c r="AH870" s="83"/>
      <c r="AI870" s="83"/>
      <c r="AJ870" s="83"/>
    </row>
    <row r="87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  <c r="AE871" s="83"/>
      <c r="AF871" s="83"/>
      <c r="AG871" s="83"/>
      <c r="AH871" s="83"/>
      <c r="AI871" s="83"/>
      <c r="AJ871" s="83"/>
    </row>
    <row r="872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  <c r="AE872" s="83"/>
      <c r="AF872" s="83"/>
      <c r="AG872" s="83"/>
      <c r="AH872" s="83"/>
      <c r="AI872" s="83"/>
      <c r="AJ872" s="83"/>
    </row>
    <row r="873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  <c r="AE873" s="83"/>
      <c r="AF873" s="83"/>
      <c r="AG873" s="83"/>
      <c r="AH873" s="83"/>
      <c r="AI873" s="83"/>
      <c r="AJ873" s="83"/>
    </row>
    <row r="874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  <c r="AE874" s="83"/>
      <c r="AF874" s="83"/>
      <c r="AG874" s="83"/>
      <c r="AH874" s="83"/>
      <c r="AI874" s="83"/>
      <c r="AJ874" s="83"/>
    </row>
    <row r="875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  <c r="AE875" s="83"/>
      <c r="AF875" s="83"/>
      <c r="AG875" s="83"/>
      <c r="AH875" s="83"/>
      <c r="AI875" s="83"/>
      <c r="AJ875" s="83"/>
    </row>
    <row r="876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  <c r="AE876" s="83"/>
      <c r="AF876" s="83"/>
      <c r="AG876" s="83"/>
      <c r="AH876" s="83"/>
      <c r="AI876" s="83"/>
      <c r="AJ876" s="83"/>
    </row>
    <row r="877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  <c r="AE877" s="83"/>
      <c r="AF877" s="83"/>
      <c r="AG877" s="83"/>
      <c r="AH877" s="83"/>
      <c r="AI877" s="83"/>
      <c r="AJ877" s="83"/>
    </row>
    <row r="878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  <c r="AE878" s="83"/>
      <c r="AF878" s="83"/>
      <c r="AG878" s="83"/>
      <c r="AH878" s="83"/>
      <c r="AI878" s="83"/>
      <c r="AJ878" s="83"/>
    </row>
    <row r="879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  <c r="AE879" s="83"/>
      <c r="AF879" s="83"/>
      <c r="AG879" s="83"/>
      <c r="AH879" s="83"/>
      <c r="AI879" s="83"/>
      <c r="AJ879" s="83"/>
    </row>
    <row r="880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  <c r="AE880" s="83"/>
      <c r="AF880" s="83"/>
      <c r="AG880" s="83"/>
      <c r="AH880" s="83"/>
      <c r="AI880" s="83"/>
      <c r="AJ880" s="83"/>
    </row>
    <row r="88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  <c r="AE881" s="83"/>
      <c r="AF881" s="83"/>
      <c r="AG881" s="83"/>
      <c r="AH881" s="83"/>
      <c r="AI881" s="83"/>
      <c r="AJ881" s="83"/>
    </row>
    <row r="882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  <c r="AE882" s="83"/>
      <c r="AF882" s="83"/>
      <c r="AG882" s="83"/>
      <c r="AH882" s="83"/>
      <c r="AI882" s="83"/>
      <c r="AJ882" s="83"/>
    </row>
    <row r="883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  <c r="AE883" s="83"/>
      <c r="AF883" s="83"/>
      <c r="AG883" s="83"/>
      <c r="AH883" s="83"/>
      <c r="AI883" s="83"/>
      <c r="AJ883" s="83"/>
    </row>
    <row r="884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  <c r="AE884" s="83"/>
      <c r="AF884" s="83"/>
      <c r="AG884" s="83"/>
      <c r="AH884" s="83"/>
      <c r="AI884" s="83"/>
      <c r="AJ884" s="83"/>
    </row>
    <row r="885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  <c r="AE885" s="83"/>
      <c r="AF885" s="83"/>
      <c r="AG885" s="83"/>
      <c r="AH885" s="83"/>
      <c r="AI885" s="83"/>
      <c r="AJ885" s="83"/>
    </row>
    <row r="886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  <c r="AE886" s="83"/>
      <c r="AF886" s="83"/>
      <c r="AG886" s="83"/>
      <c r="AH886" s="83"/>
      <c r="AI886" s="83"/>
      <c r="AJ886" s="83"/>
    </row>
    <row r="887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  <c r="AE887" s="83"/>
      <c r="AF887" s="83"/>
      <c r="AG887" s="83"/>
      <c r="AH887" s="83"/>
      <c r="AI887" s="83"/>
      <c r="AJ887" s="83"/>
    </row>
    <row r="888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  <c r="AE888" s="83"/>
      <c r="AF888" s="83"/>
      <c r="AG888" s="83"/>
      <c r="AH888" s="83"/>
      <c r="AI888" s="83"/>
      <c r="AJ888" s="83"/>
    </row>
    <row r="889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  <c r="AE889" s="83"/>
      <c r="AF889" s="83"/>
      <c r="AG889" s="83"/>
      <c r="AH889" s="83"/>
      <c r="AI889" s="83"/>
      <c r="AJ889" s="83"/>
    </row>
    <row r="890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  <c r="AE890" s="83"/>
      <c r="AF890" s="83"/>
      <c r="AG890" s="83"/>
      <c r="AH890" s="83"/>
      <c r="AI890" s="83"/>
      <c r="AJ890" s="83"/>
    </row>
    <row r="89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  <c r="AE891" s="83"/>
      <c r="AF891" s="83"/>
      <c r="AG891" s="83"/>
      <c r="AH891" s="83"/>
      <c r="AI891" s="83"/>
      <c r="AJ891" s="83"/>
    </row>
    <row r="892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  <c r="AE892" s="83"/>
      <c r="AF892" s="83"/>
      <c r="AG892" s="83"/>
      <c r="AH892" s="83"/>
      <c r="AI892" s="83"/>
      <c r="AJ892" s="83"/>
    </row>
    <row r="893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  <c r="AE893" s="83"/>
      <c r="AF893" s="83"/>
      <c r="AG893" s="83"/>
      <c r="AH893" s="83"/>
      <c r="AI893" s="83"/>
      <c r="AJ893" s="83"/>
    </row>
    <row r="894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  <c r="AE894" s="83"/>
      <c r="AF894" s="83"/>
      <c r="AG894" s="83"/>
      <c r="AH894" s="83"/>
      <c r="AI894" s="83"/>
      <c r="AJ894" s="83"/>
    </row>
    <row r="895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  <c r="AE895" s="83"/>
      <c r="AF895" s="83"/>
      <c r="AG895" s="83"/>
      <c r="AH895" s="83"/>
      <c r="AI895" s="83"/>
      <c r="AJ895" s="83"/>
    </row>
    <row r="896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  <c r="AE896" s="83"/>
      <c r="AF896" s="83"/>
      <c r="AG896" s="83"/>
      <c r="AH896" s="83"/>
      <c r="AI896" s="83"/>
      <c r="AJ896" s="83"/>
    </row>
    <row r="897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  <c r="AE897" s="83"/>
      <c r="AF897" s="83"/>
      <c r="AG897" s="83"/>
      <c r="AH897" s="83"/>
      <c r="AI897" s="83"/>
      <c r="AJ897" s="83"/>
    </row>
    <row r="898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  <c r="AE898" s="83"/>
      <c r="AF898" s="83"/>
      <c r="AG898" s="83"/>
      <c r="AH898" s="83"/>
      <c r="AI898" s="83"/>
      <c r="AJ898" s="83"/>
    </row>
    <row r="899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  <c r="AE899" s="83"/>
      <c r="AF899" s="83"/>
      <c r="AG899" s="83"/>
      <c r="AH899" s="83"/>
      <c r="AI899" s="83"/>
      <c r="AJ899" s="83"/>
    </row>
    <row r="900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  <c r="AE900" s="83"/>
      <c r="AF900" s="83"/>
      <c r="AG900" s="83"/>
      <c r="AH900" s="83"/>
      <c r="AI900" s="83"/>
      <c r="AJ900" s="83"/>
    </row>
    <row r="90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  <c r="AE901" s="83"/>
      <c r="AF901" s="83"/>
      <c r="AG901" s="83"/>
      <c r="AH901" s="83"/>
      <c r="AI901" s="83"/>
      <c r="AJ901" s="83"/>
    </row>
    <row r="902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  <c r="AE902" s="83"/>
      <c r="AF902" s="83"/>
      <c r="AG902" s="83"/>
      <c r="AH902" s="83"/>
      <c r="AI902" s="83"/>
      <c r="AJ902" s="83"/>
    </row>
    <row r="903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  <c r="AE903" s="83"/>
      <c r="AF903" s="83"/>
      <c r="AG903" s="83"/>
      <c r="AH903" s="83"/>
      <c r="AI903" s="83"/>
      <c r="AJ903" s="83"/>
    </row>
    <row r="904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  <c r="AE904" s="83"/>
      <c r="AF904" s="83"/>
      <c r="AG904" s="83"/>
      <c r="AH904" s="83"/>
      <c r="AI904" s="83"/>
      <c r="AJ904" s="83"/>
    </row>
    <row r="905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  <c r="AE905" s="83"/>
      <c r="AF905" s="83"/>
      <c r="AG905" s="83"/>
      <c r="AH905" s="83"/>
      <c r="AI905" s="83"/>
      <c r="AJ905" s="83"/>
    </row>
    <row r="906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  <c r="AE906" s="83"/>
      <c r="AF906" s="83"/>
      <c r="AG906" s="83"/>
      <c r="AH906" s="83"/>
      <c r="AI906" s="83"/>
      <c r="AJ906" s="83"/>
    </row>
    <row r="907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  <c r="AE907" s="83"/>
      <c r="AF907" s="83"/>
      <c r="AG907" s="83"/>
      <c r="AH907" s="83"/>
      <c r="AI907" s="83"/>
      <c r="AJ907" s="83"/>
    </row>
    <row r="908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  <c r="AE908" s="83"/>
      <c r="AF908" s="83"/>
      <c r="AG908" s="83"/>
      <c r="AH908" s="83"/>
      <c r="AI908" s="83"/>
      <c r="AJ908" s="83"/>
    </row>
    <row r="909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  <c r="AE909" s="83"/>
      <c r="AF909" s="83"/>
      <c r="AG909" s="83"/>
      <c r="AH909" s="83"/>
      <c r="AI909" s="83"/>
      <c r="AJ909" s="83"/>
    </row>
    <row r="910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  <c r="AF910" s="83"/>
      <c r="AG910" s="83"/>
      <c r="AH910" s="83"/>
      <c r="AI910" s="83"/>
      <c r="AJ910" s="83"/>
    </row>
    <row r="91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  <c r="AF911" s="83"/>
      <c r="AG911" s="83"/>
      <c r="AH911" s="83"/>
      <c r="AI911" s="83"/>
      <c r="AJ911" s="83"/>
    </row>
    <row r="912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  <c r="AF912" s="83"/>
      <c r="AG912" s="83"/>
      <c r="AH912" s="83"/>
      <c r="AI912" s="83"/>
      <c r="AJ912" s="83"/>
    </row>
    <row r="913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  <c r="AE913" s="83"/>
      <c r="AF913" s="83"/>
      <c r="AG913" s="83"/>
      <c r="AH913" s="83"/>
      <c r="AI913" s="83"/>
      <c r="AJ913" s="83"/>
    </row>
    <row r="914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  <c r="AE914" s="83"/>
      <c r="AF914" s="83"/>
      <c r="AG914" s="83"/>
      <c r="AH914" s="83"/>
      <c r="AI914" s="83"/>
      <c r="AJ914" s="83"/>
    </row>
    <row r="915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  <c r="AE915" s="83"/>
      <c r="AF915" s="83"/>
      <c r="AG915" s="83"/>
      <c r="AH915" s="83"/>
      <c r="AI915" s="83"/>
      <c r="AJ915" s="83"/>
    </row>
    <row r="916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  <c r="AE916" s="83"/>
      <c r="AF916" s="83"/>
      <c r="AG916" s="83"/>
      <c r="AH916" s="83"/>
      <c r="AI916" s="83"/>
      <c r="AJ916" s="83"/>
    </row>
    <row r="917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  <c r="AE917" s="83"/>
      <c r="AF917" s="83"/>
      <c r="AG917" s="83"/>
      <c r="AH917" s="83"/>
      <c r="AI917" s="83"/>
      <c r="AJ917" s="83"/>
    </row>
    <row r="918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  <c r="AE918" s="83"/>
      <c r="AF918" s="83"/>
      <c r="AG918" s="83"/>
      <c r="AH918" s="83"/>
      <c r="AI918" s="83"/>
      <c r="AJ918" s="83"/>
    </row>
    <row r="919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  <c r="AE919" s="83"/>
      <c r="AF919" s="83"/>
      <c r="AG919" s="83"/>
      <c r="AH919" s="83"/>
      <c r="AI919" s="83"/>
      <c r="AJ919" s="83"/>
    </row>
    <row r="920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  <c r="AE920" s="83"/>
      <c r="AF920" s="83"/>
      <c r="AG920" s="83"/>
      <c r="AH920" s="83"/>
      <c r="AI920" s="83"/>
      <c r="AJ920" s="83"/>
    </row>
    <row r="92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  <c r="AE921" s="83"/>
      <c r="AF921" s="83"/>
      <c r="AG921" s="83"/>
      <c r="AH921" s="83"/>
      <c r="AI921" s="83"/>
      <c r="AJ921" s="83"/>
    </row>
    <row r="922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  <c r="AE922" s="83"/>
      <c r="AF922" s="83"/>
      <c r="AG922" s="83"/>
      <c r="AH922" s="83"/>
      <c r="AI922" s="83"/>
      <c r="AJ922" s="83"/>
    </row>
    <row r="923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  <c r="AE923" s="83"/>
      <c r="AF923" s="83"/>
      <c r="AG923" s="83"/>
      <c r="AH923" s="83"/>
      <c r="AI923" s="83"/>
      <c r="AJ923" s="83"/>
    </row>
    <row r="924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  <c r="AE924" s="83"/>
      <c r="AF924" s="83"/>
      <c r="AG924" s="83"/>
      <c r="AH924" s="83"/>
      <c r="AI924" s="83"/>
      <c r="AJ924" s="83"/>
    </row>
    <row r="925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  <c r="AE925" s="83"/>
      <c r="AF925" s="83"/>
      <c r="AG925" s="83"/>
      <c r="AH925" s="83"/>
      <c r="AI925" s="83"/>
      <c r="AJ925" s="83"/>
    </row>
    <row r="926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  <c r="AE926" s="83"/>
      <c r="AF926" s="83"/>
      <c r="AG926" s="83"/>
      <c r="AH926" s="83"/>
      <c r="AI926" s="83"/>
      <c r="AJ926" s="83"/>
    </row>
    <row r="927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  <c r="AE927" s="83"/>
      <c r="AF927" s="83"/>
      <c r="AG927" s="83"/>
      <c r="AH927" s="83"/>
      <c r="AI927" s="83"/>
      <c r="AJ927" s="83"/>
    </row>
    <row r="928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  <c r="AE928" s="83"/>
      <c r="AF928" s="83"/>
      <c r="AG928" s="83"/>
      <c r="AH928" s="83"/>
      <c r="AI928" s="83"/>
      <c r="AJ928" s="83"/>
    </row>
    <row r="929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  <c r="AE929" s="83"/>
      <c r="AF929" s="83"/>
      <c r="AG929" s="83"/>
      <c r="AH929" s="83"/>
      <c r="AI929" s="83"/>
      <c r="AJ929" s="83"/>
    </row>
    <row r="930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  <c r="AE930" s="83"/>
      <c r="AF930" s="83"/>
      <c r="AG930" s="83"/>
      <c r="AH930" s="83"/>
      <c r="AI930" s="83"/>
      <c r="AJ930" s="83"/>
    </row>
    <row r="93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  <c r="AE931" s="83"/>
      <c r="AF931" s="83"/>
      <c r="AG931" s="83"/>
      <c r="AH931" s="83"/>
      <c r="AI931" s="83"/>
      <c r="AJ931" s="83"/>
    </row>
    <row r="932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  <c r="AE932" s="83"/>
      <c r="AF932" s="83"/>
      <c r="AG932" s="83"/>
      <c r="AH932" s="83"/>
      <c r="AI932" s="83"/>
      <c r="AJ932" s="83"/>
    </row>
    <row r="933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  <c r="AE933" s="83"/>
      <c r="AF933" s="83"/>
      <c r="AG933" s="83"/>
      <c r="AH933" s="83"/>
      <c r="AI933" s="83"/>
      <c r="AJ933" s="83"/>
    </row>
    <row r="934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  <c r="AE934" s="83"/>
      <c r="AF934" s="83"/>
      <c r="AG934" s="83"/>
      <c r="AH934" s="83"/>
      <c r="AI934" s="83"/>
      <c r="AJ934" s="83"/>
    </row>
    <row r="935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  <c r="AF935" s="83"/>
      <c r="AG935" s="83"/>
      <c r="AH935" s="83"/>
      <c r="AI935" s="83"/>
      <c r="AJ935" s="83"/>
    </row>
    <row r="936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  <c r="AE936" s="83"/>
      <c r="AF936" s="83"/>
      <c r="AG936" s="83"/>
      <c r="AH936" s="83"/>
      <c r="AI936" s="83"/>
      <c r="AJ936" s="83"/>
    </row>
    <row r="937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  <c r="AE937" s="83"/>
      <c r="AF937" s="83"/>
      <c r="AG937" s="83"/>
      <c r="AH937" s="83"/>
      <c r="AI937" s="83"/>
      <c r="AJ937" s="83"/>
    </row>
    <row r="938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  <c r="AE938" s="83"/>
      <c r="AF938" s="83"/>
      <c r="AG938" s="83"/>
      <c r="AH938" s="83"/>
      <c r="AI938" s="83"/>
      <c r="AJ938" s="83"/>
    </row>
    <row r="939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  <c r="AE939" s="83"/>
      <c r="AF939" s="83"/>
      <c r="AG939" s="83"/>
      <c r="AH939" s="83"/>
      <c r="AI939" s="83"/>
      <c r="AJ939" s="83"/>
    </row>
    <row r="940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  <c r="AE940" s="83"/>
      <c r="AF940" s="83"/>
      <c r="AG940" s="83"/>
      <c r="AH940" s="83"/>
      <c r="AI940" s="83"/>
      <c r="AJ940" s="83"/>
    </row>
    <row r="94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  <c r="AE941" s="83"/>
      <c r="AF941" s="83"/>
      <c r="AG941" s="83"/>
      <c r="AH941" s="83"/>
      <c r="AI941" s="83"/>
      <c r="AJ941" s="83"/>
    </row>
    <row r="942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  <c r="AE942" s="83"/>
      <c r="AF942" s="83"/>
      <c r="AG942" s="83"/>
      <c r="AH942" s="83"/>
      <c r="AI942" s="83"/>
      <c r="AJ942" s="83"/>
    </row>
    <row r="943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  <c r="AE943" s="83"/>
      <c r="AF943" s="83"/>
      <c r="AG943" s="83"/>
      <c r="AH943" s="83"/>
      <c r="AI943" s="83"/>
      <c r="AJ943" s="83"/>
    </row>
    <row r="944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  <c r="AE944" s="83"/>
      <c r="AF944" s="83"/>
      <c r="AG944" s="83"/>
      <c r="AH944" s="83"/>
      <c r="AI944" s="83"/>
      <c r="AJ944" s="83"/>
    </row>
    <row r="945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  <c r="AE945" s="83"/>
      <c r="AF945" s="83"/>
      <c r="AG945" s="83"/>
      <c r="AH945" s="83"/>
      <c r="AI945" s="83"/>
      <c r="AJ945" s="83"/>
    </row>
    <row r="946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  <c r="AE946" s="83"/>
      <c r="AF946" s="83"/>
      <c r="AG946" s="83"/>
      <c r="AH946" s="83"/>
      <c r="AI946" s="83"/>
      <c r="AJ946" s="83"/>
    </row>
    <row r="947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  <c r="AE947" s="83"/>
      <c r="AF947" s="83"/>
      <c r="AG947" s="83"/>
      <c r="AH947" s="83"/>
      <c r="AI947" s="83"/>
      <c r="AJ947" s="83"/>
    </row>
    <row r="948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  <c r="AE948" s="83"/>
      <c r="AF948" s="83"/>
      <c r="AG948" s="83"/>
      <c r="AH948" s="83"/>
      <c r="AI948" s="83"/>
      <c r="AJ948" s="83"/>
    </row>
    <row r="949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  <c r="AE949" s="83"/>
      <c r="AF949" s="83"/>
      <c r="AG949" s="83"/>
      <c r="AH949" s="83"/>
      <c r="AI949" s="83"/>
      <c r="AJ949" s="83"/>
    </row>
    <row r="950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  <c r="AE950" s="83"/>
      <c r="AF950" s="83"/>
      <c r="AG950" s="83"/>
      <c r="AH950" s="83"/>
      <c r="AI950" s="83"/>
      <c r="AJ950" s="83"/>
    </row>
    <row r="95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  <c r="AE951" s="83"/>
      <c r="AF951" s="83"/>
      <c r="AG951" s="83"/>
      <c r="AH951" s="83"/>
      <c r="AI951" s="83"/>
      <c r="AJ951" s="83"/>
    </row>
    <row r="952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  <c r="AE952" s="83"/>
      <c r="AF952" s="83"/>
      <c r="AG952" s="83"/>
      <c r="AH952" s="83"/>
      <c r="AI952" s="83"/>
      <c r="AJ952" s="83"/>
    </row>
    <row r="953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  <c r="AE953" s="83"/>
      <c r="AF953" s="83"/>
      <c r="AG953" s="83"/>
      <c r="AH953" s="83"/>
      <c r="AI953" s="83"/>
      <c r="AJ953" s="83"/>
    </row>
    <row r="954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  <c r="AE954" s="83"/>
      <c r="AF954" s="83"/>
      <c r="AG954" s="83"/>
      <c r="AH954" s="83"/>
      <c r="AI954" s="83"/>
      <c r="AJ954" s="83"/>
    </row>
    <row r="955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  <c r="AE955" s="83"/>
      <c r="AF955" s="83"/>
      <c r="AG955" s="83"/>
      <c r="AH955" s="83"/>
      <c r="AI955" s="83"/>
      <c r="AJ955" s="83"/>
    </row>
    <row r="956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  <c r="AE956" s="83"/>
      <c r="AF956" s="83"/>
      <c r="AG956" s="83"/>
      <c r="AH956" s="83"/>
      <c r="AI956" s="83"/>
      <c r="AJ956" s="83"/>
    </row>
    <row r="957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  <c r="AE957" s="83"/>
      <c r="AF957" s="83"/>
      <c r="AG957" s="83"/>
      <c r="AH957" s="83"/>
      <c r="AI957" s="83"/>
      <c r="AJ957" s="83"/>
    </row>
    <row r="958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  <c r="AE958" s="83"/>
      <c r="AF958" s="83"/>
      <c r="AG958" s="83"/>
      <c r="AH958" s="83"/>
      <c r="AI958" s="83"/>
      <c r="AJ958" s="83"/>
    </row>
    <row r="959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  <c r="AE959" s="83"/>
      <c r="AF959" s="83"/>
      <c r="AG959" s="83"/>
      <c r="AH959" s="83"/>
      <c r="AI959" s="83"/>
      <c r="AJ959" s="83"/>
    </row>
    <row r="960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  <c r="AE960" s="83"/>
      <c r="AF960" s="83"/>
      <c r="AG960" s="83"/>
      <c r="AH960" s="83"/>
      <c r="AI960" s="83"/>
      <c r="AJ960" s="83"/>
    </row>
    <row r="96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  <c r="AE961" s="83"/>
      <c r="AF961" s="83"/>
      <c r="AG961" s="83"/>
      <c r="AH961" s="83"/>
      <c r="AI961" s="83"/>
      <c r="AJ961" s="83"/>
    </row>
    <row r="962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  <c r="AE962" s="83"/>
      <c r="AF962" s="83"/>
      <c r="AG962" s="83"/>
      <c r="AH962" s="83"/>
      <c r="AI962" s="83"/>
      <c r="AJ962" s="83"/>
    </row>
    <row r="963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  <c r="AE963" s="83"/>
      <c r="AF963" s="83"/>
      <c r="AG963" s="83"/>
      <c r="AH963" s="83"/>
      <c r="AI963" s="83"/>
      <c r="AJ963" s="83"/>
    </row>
    <row r="964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  <c r="AE964" s="83"/>
      <c r="AF964" s="83"/>
      <c r="AG964" s="83"/>
      <c r="AH964" s="83"/>
      <c r="AI964" s="83"/>
      <c r="AJ964" s="83"/>
    </row>
    <row r="965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  <c r="AE965" s="83"/>
      <c r="AF965" s="83"/>
      <c r="AG965" s="83"/>
      <c r="AH965" s="83"/>
      <c r="AI965" s="83"/>
      <c r="AJ965" s="83"/>
    </row>
    <row r="966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  <c r="AE966" s="83"/>
      <c r="AF966" s="83"/>
      <c r="AG966" s="83"/>
      <c r="AH966" s="83"/>
      <c r="AI966" s="83"/>
      <c r="AJ966" s="83"/>
    </row>
    <row r="967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  <c r="AE967" s="83"/>
      <c r="AF967" s="83"/>
      <c r="AG967" s="83"/>
      <c r="AH967" s="83"/>
      <c r="AI967" s="83"/>
      <c r="AJ967" s="83"/>
    </row>
    <row r="968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  <c r="AE968" s="83"/>
      <c r="AF968" s="83"/>
      <c r="AG968" s="83"/>
      <c r="AH968" s="83"/>
      <c r="AI968" s="83"/>
      <c r="AJ968" s="83"/>
    </row>
    <row r="969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  <c r="AE969" s="83"/>
      <c r="AF969" s="83"/>
      <c r="AG969" s="83"/>
      <c r="AH969" s="83"/>
      <c r="AI969" s="83"/>
      <c r="AJ969" s="83"/>
    </row>
    <row r="970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  <c r="AE970" s="83"/>
      <c r="AF970" s="83"/>
      <c r="AG970" s="83"/>
      <c r="AH970" s="83"/>
      <c r="AI970" s="83"/>
      <c r="AJ970" s="83"/>
    </row>
    <row r="97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  <c r="AE971" s="83"/>
      <c r="AF971" s="83"/>
      <c r="AG971" s="83"/>
      <c r="AH971" s="83"/>
      <c r="AI971" s="83"/>
      <c r="AJ971" s="83"/>
    </row>
    <row r="972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  <c r="AE972" s="83"/>
      <c r="AF972" s="83"/>
      <c r="AG972" s="83"/>
      <c r="AH972" s="83"/>
      <c r="AI972" s="83"/>
      <c r="AJ972" s="83"/>
    </row>
    <row r="973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  <c r="AE973" s="83"/>
      <c r="AF973" s="83"/>
      <c r="AG973" s="83"/>
      <c r="AH973" s="83"/>
      <c r="AI973" s="83"/>
      <c r="AJ973" s="83"/>
    </row>
    <row r="974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  <c r="AE974" s="83"/>
      <c r="AF974" s="83"/>
      <c r="AG974" s="83"/>
      <c r="AH974" s="83"/>
      <c r="AI974" s="83"/>
      <c r="AJ974" s="83"/>
    </row>
    <row r="975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  <c r="AE975" s="83"/>
      <c r="AF975" s="83"/>
      <c r="AG975" s="83"/>
      <c r="AH975" s="83"/>
      <c r="AI975" s="83"/>
      <c r="AJ975" s="83"/>
    </row>
    <row r="976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  <c r="AE976" s="83"/>
      <c r="AF976" s="83"/>
      <c r="AG976" s="83"/>
      <c r="AH976" s="83"/>
      <c r="AI976" s="83"/>
      <c r="AJ976" s="83"/>
    </row>
    <row r="977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  <c r="AE977" s="83"/>
      <c r="AF977" s="83"/>
      <c r="AG977" s="83"/>
      <c r="AH977" s="83"/>
      <c r="AI977" s="83"/>
      <c r="AJ977" s="83"/>
    </row>
    <row r="978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  <c r="AE978" s="83"/>
      <c r="AF978" s="83"/>
      <c r="AG978" s="83"/>
      <c r="AH978" s="83"/>
      <c r="AI978" s="83"/>
      <c r="AJ978" s="83"/>
    </row>
    <row r="979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  <c r="AE979" s="83"/>
      <c r="AF979" s="83"/>
      <c r="AG979" s="83"/>
      <c r="AH979" s="83"/>
      <c r="AI979" s="83"/>
      <c r="AJ979" s="83"/>
    </row>
    <row r="980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  <c r="AE980" s="83"/>
      <c r="AF980" s="83"/>
      <c r="AG980" s="83"/>
      <c r="AH980" s="83"/>
      <c r="AI980" s="83"/>
      <c r="AJ980" s="83"/>
    </row>
    <row r="98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  <c r="AE981" s="83"/>
      <c r="AF981" s="83"/>
      <c r="AG981" s="83"/>
      <c r="AH981" s="83"/>
      <c r="AI981" s="83"/>
      <c r="AJ981" s="83"/>
    </row>
    <row r="982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  <c r="AE982" s="83"/>
      <c r="AF982" s="83"/>
      <c r="AG982" s="83"/>
      <c r="AH982" s="83"/>
      <c r="AI982" s="83"/>
      <c r="AJ982" s="83"/>
    </row>
    <row r="983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  <c r="AE983" s="83"/>
      <c r="AF983" s="83"/>
      <c r="AG983" s="83"/>
      <c r="AH983" s="83"/>
      <c r="AI983" s="83"/>
      <c r="AJ983" s="83"/>
    </row>
    <row r="984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  <c r="AE984" s="83"/>
      <c r="AF984" s="83"/>
      <c r="AG984" s="83"/>
      <c r="AH984" s="83"/>
      <c r="AI984" s="83"/>
      <c r="AJ984" s="83"/>
    </row>
    <row r="985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  <c r="AE985" s="83"/>
      <c r="AF985" s="83"/>
      <c r="AG985" s="83"/>
      <c r="AH985" s="83"/>
      <c r="AI985" s="83"/>
      <c r="AJ985" s="83"/>
    </row>
    <row r="986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  <c r="AE986" s="83"/>
      <c r="AF986" s="83"/>
      <c r="AG986" s="83"/>
      <c r="AH986" s="83"/>
      <c r="AI986" s="83"/>
      <c r="AJ986" s="83"/>
    </row>
    <row r="987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  <c r="AE987" s="83"/>
      <c r="AF987" s="83"/>
      <c r="AG987" s="83"/>
      <c r="AH987" s="83"/>
      <c r="AI987" s="83"/>
      <c r="AJ987" s="83"/>
    </row>
    <row r="988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  <c r="AE988" s="83"/>
      <c r="AF988" s="83"/>
      <c r="AG988" s="83"/>
      <c r="AH988" s="83"/>
      <c r="AI988" s="83"/>
      <c r="AJ988" s="83"/>
    </row>
    <row r="989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  <c r="AE989" s="83"/>
      <c r="AF989" s="83"/>
      <c r="AG989" s="83"/>
      <c r="AH989" s="83"/>
      <c r="AI989" s="83"/>
      <c r="AJ989" s="83"/>
    </row>
    <row r="990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  <c r="AE990" s="83"/>
      <c r="AF990" s="83"/>
      <c r="AG990" s="83"/>
      <c r="AH990" s="83"/>
      <c r="AI990" s="83"/>
      <c r="AJ990" s="83"/>
    </row>
    <row r="99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  <c r="AE991" s="83"/>
      <c r="AF991" s="83"/>
      <c r="AG991" s="83"/>
      <c r="AH991" s="83"/>
      <c r="AI991" s="83"/>
      <c r="AJ991" s="83"/>
    </row>
    <row r="992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  <c r="AE992" s="83"/>
      <c r="AF992" s="83"/>
      <c r="AG992" s="83"/>
      <c r="AH992" s="83"/>
      <c r="AI992" s="83"/>
      <c r="AJ992" s="83"/>
    </row>
    <row r="993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  <c r="AE993" s="83"/>
      <c r="AF993" s="83"/>
      <c r="AG993" s="83"/>
      <c r="AH993" s="83"/>
      <c r="AI993" s="83"/>
      <c r="AJ993" s="83"/>
    </row>
    <row r="994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  <c r="AE994" s="83"/>
      <c r="AF994" s="83"/>
      <c r="AG994" s="83"/>
      <c r="AH994" s="83"/>
      <c r="AI994" s="83"/>
      <c r="AJ994" s="83"/>
    </row>
    <row r="995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  <c r="AE995" s="83"/>
      <c r="AF995" s="83"/>
      <c r="AG995" s="83"/>
      <c r="AH995" s="83"/>
      <c r="AI995" s="83"/>
      <c r="AJ995" s="83"/>
    </row>
    <row r="996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  <c r="AE996" s="83"/>
      <c r="AF996" s="83"/>
      <c r="AG996" s="83"/>
      <c r="AH996" s="83"/>
      <c r="AI996" s="83"/>
      <c r="AJ996" s="83"/>
    </row>
    <row r="997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  <c r="AE997" s="83"/>
      <c r="AF997" s="83"/>
      <c r="AG997" s="83"/>
      <c r="AH997" s="83"/>
      <c r="AI997" s="83"/>
      <c r="AJ997" s="83"/>
    </row>
    <row r="998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  <c r="AE998" s="83"/>
      <c r="AF998" s="83"/>
      <c r="AG998" s="83"/>
      <c r="AH998" s="83"/>
      <c r="AI998" s="83"/>
      <c r="AJ998" s="83"/>
    </row>
    <row r="999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  <c r="AE999" s="83"/>
      <c r="AF999" s="83"/>
      <c r="AG999" s="83"/>
      <c r="AH999" s="83"/>
      <c r="AI999" s="83"/>
      <c r="AJ999" s="83"/>
    </row>
    <row r="1000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  <c r="AE1000" s="83"/>
      <c r="AF1000" s="83"/>
      <c r="AG1000" s="83"/>
      <c r="AH1000" s="83"/>
      <c r="AI1000" s="83"/>
      <c r="AJ1000" s="83"/>
    </row>
    <row r="1001">
      <c r="A1001" s="83"/>
      <c r="B1001" s="83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  <c r="AA1001" s="83"/>
      <c r="AB1001" s="83"/>
      <c r="AC1001" s="83"/>
      <c r="AD1001" s="83"/>
      <c r="AE1001" s="83"/>
      <c r="AF1001" s="83"/>
      <c r="AG1001" s="83"/>
      <c r="AH1001" s="83"/>
      <c r="AI1001" s="83"/>
      <c r="AJ1001" s="83"/>
    </row>
    <row r="1002">
      <c r="A1002" s="83"/>
      <c r="B1002" s="83"/>
      <c r="C1002" s="83"/>
      <c r="D1002" s="83"/>
      <c r="E1002" s="83"/>
      <c r="F1002" s="83"/>
      <c r="G1002" s="83"/>
      <c r="H1002" s="83"/>
      <c r="I1002" s="83"/>
      <c r="J1002" s="83"/>
      <c r="K1002" s="83"/>
      <c r="L1002" s="83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/>
      <c r="AA1002" s="83"/>
      <c r="AB1002" s="83"/>
      <c r="AC1002" s="83"/>
      <c r="AD1002" s="83"/>
      <c r="AE1002" s="83"/>
      <c r="AF1002" s="83"/>
      <c r="AG1002" s="83"/>
      <c r="AH1002" s="83"/>
      <c r="AI1002" s="83"/>
      <c r="AJ1002" s="83"/>
    </row>
    <row r="1003">
      <c r="A1003" s="83"/>
      <c r="B1003" s="83"/>
      <c r="C1003" s="83"/>
      <c r="D1003" s="83"/>
      <c r="E1003" s="83"/>
      <c r="F1003" s="83"/>
      <c r="G1003" s="83"/>
      <c r="H1003" s="83"/>
      <c r="I1003" s="83"/>
      <c r="J1003" s="83"/>
      <c r="K1003" s="83"/>
      <c r="L1003" s="83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  <c r="W1003" s="83"/>
      <c r="X1003" s="83"/>
      <c r="Y1003" s="83"/>
      <c r="Z1003" s="83"/>
      <c r="AA1003" s="83"/>
      <c r="AB1003" s="83"/>
      <c r="AC1003" s="83"/>
      <c r="AD1003" s="83"/>
      <c r="AE1003" s="83"/>
      <c r="AF1003" s="83"/>
      <c r="AG1003" s="83"/>
      <c r="AH1003" s="83"/>
      <c r="AI1003" s="83"/>
      <c r="AJ1003" s="83"/>
    </row>
    <row r="1004">
      <c r="A1004" s="83"/>
      <c r="B1004" s="83"/>
      <c r="C1004" s="83"/>
      <c r="D1004" s="83"/>
      <c r="E1004" s="83"/>
      <c r="F1004" s="83"/>
      <c r="G1004" s="83"/>
      <c r="H1004" s="83"/>
      <c r="I1004" s="83"/>
      <c r="J1004" s="83"/>
      <c r="K1004" s="83"/>
      <c r="L1004" s="83"/>
      <c r="M1004" s="83"/>
      <c r="N1004" s="83"/>
      <c r="O1004" s="83"/>
      <c r="P1004" s="83"/>
      <c r="Q1004" s="83"/>
      <c r="R1004" s="83"/>
      <c r="S1004" s="83"/>
      <c r="T1004" s="83"/>
      <c r="U1004" s="83"/>
      <c r="V1004" s="83"/>
      <c r="W1004" s="83"/>
      <c r="X1004" s="83"/>
      <c r="Y1004" s="83"/>
      <c r="Z1004" s="83"/>
      <c r="AA1004" s="83"/>
      <c r="AB1004" s="83"/>
      <c r="AC1004" s="83"/>
      <c r="AD1004" s="83"/>
      <c r="AE1004" s="83"/>
      <c r="AF1004" s="83"/>
      <c r="AG1004" s="83"/>
      <c r="AH1004" s="83"/>
      <c r="AI1004" s="83"/>
      <c r="AJ1004" s="83"/>
    </row>
    <row r="1005">
      <c r="A1005" s="83"/>
      <c r="B1005" s="83"/>
      <c r="C1005" s="83"/>
      <c r="D1005" s="83"/>
      <c r="E1005" s="83"/>
      <c r="F1005" s="83"/>
      <c r="G1005" s="83"/>
      <c r="H1005" s="83"/>
      <c r="I1005" s="83"/>
      <c r="J1005" s="83"/>
      <c r="K1005" s="83"/>
      <c r="L1005" s="83"/>
      <c r="M1005" s="83"/>
      <c r="N1005" s="83"/>
      <c r="O1005" s="83"/>
      <c r="P1005" s="83"/>
      <c r="Q1005" s="83"/>
      <c r="R1005" s="83"/>
      <c r="S1005" s="83"/>
      <c r="T1005" s="83"/>
      <c r="U1005" s="83"/>
      <c r="V1005" s="83"/>
      <c r="W1005" s="83"/>
      <c r="X1005" s="83"/>
      <c r="Y1005" s="83"/>
      <c r="Z1005" s="83"/>
      <c r="AA1005" s="83"/>
      <c r="AB1005" s="83"/>
      <c r="AC1005" s="83"/>
      <c r="AD1005" s="83"/>
      <c r="AE1005" s="83"/>
      <c r="AF1005" s="83"/>
      <c r="AG1005" s="83"/>
      <c r="AH1005" s="83"/>
      <c r="AI1005" s="83"/>
      <c r="AJ1005" s="83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6" t="s">
        <v>13</v>
      </c>
      <c r="O1" s="2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10">
        <v>21.0</v>
      </c>
      <c r="C2" s="10">
        <v>16.0</v>
      </c>
      <c r="D2" s="8">
        <f t="shared" ref="D2:E2" si="1"> L2</f>
        <v>7</v>
      </c>
      <c r="E2" s="8">
        <f t="shared" si="1"/>
        <v>8</v>
      </c>
      <c r="F2" s="11">
        <f t="shared" ref="F2:F51" si="4"> 5%+($N2-5)/200</f>
        <v>0.095</v>
      </c>
      <c r="G2" s="12">
        <f t="shared" ref="G2:G51" si="5"> 90% + (O2-5)/1000</f>
        <v>0.905</v>
      </c>
      <c r="H2" s="13">
        <f t="shared" ref="H2:I2" si="2"> 5% + (O2-5)/1000</f>
        <v>0.055</v>
      </c>
      <c r="I2" s="13">
        <f t="shared" si="2"/>
        <v>0.056</v>
      </c>
      <c r="J2" s="11">
        <f t="shared" ref="J2:J51" si="7"> 0% + L2/100</f>
        <v>0.07</v>
      </c>
      <c r="K2" s="14">
        <f t="shared" ref="K2:K51" si="8"> 0% + N2/100</f>
        <v>0.14</v>
      </c>
      <c r="L2" s="10">
        <v>7.0</v>
      </c>
      <c r="M2" s="10">
        <v>8.0</v>
      </c>
      <c r="N2" s="10">
        <v>14.0</v>
      </c>
      <c r="O2" s="10">
        <v>10.0</v>
      </c>
      <c r="P2" s="15">
        <v>11.0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51" si="9"> if(MOD($A3,5) = 0, B2+5, B2+4)</f>
        <v>25</v>
      </c>
      <c r="C3" s="17">
        <f t="shared" ref="C3:C51" si="10"> if(MOD($A3,4) = 0, C2+4, C2+5)</f>
        <v>21</v>
      </c>
      <c r="D3" s="8">
        <f t="shared" ref="D3:E3" si="3"> L3</f>
        <v>8</v>
      </c>
      <c r="E3" s="8">
        <f t="shared" si="3"/>
        <v>9</v>
      </c>
      <c r="F3" s="11">
        <f t="shared" si="4"/>
        <v>0.1</v>
      </c>
      <c r="G3" s="12">
        <f t="shared" si="5"/>
        <v>0.906</v>
      </c>
      <c r="H3" s="13">
        <f t="shared" ref="H3:I3" si="6"> 5% + (O3-5)/1000</f>
        <v>0.056</v>
      </c>
      <c r="I3" s="13">
        <f t="shared" si="6"/>
        <v>0.057</v>
      </c>
      <c r="J3" s="11">
        <f t="shared" si="7"/>
        <v>0.08</v>
      </c>
      <c r="K3" s="14">
        <f t="shared" si="8"/>
        <v>0.15</v>
      </c>
      <c r="L3" s="10">
        <f t="shared" ref="L3:L51" si="13">if(MOD($A3,3) = 0,L2,L2+1)</f>
        <v>8</v>
      </c>
      <c r="M3" s="10">
        <f t="shared" ref="M3:M21" si="14">if(MOD($A2,4) = 0,M2,M2 + 1)</f>
        <v>9</v>
      </c>
      <c r="N3" s="10">
        <f t="shared" ref="N3:N12" si="15">if(MOD(A3,2) = 0,N2 + 1,N2 + 2)</f>
        <v>15</v>
      </c>
      <c r="O3" s="10">
        <f t="shared" ref="O3:O51" si="16"> O2 + 1</f>
        <v>11</v>
      </c>
      <c r="P3" s="15">
        <f t="shared" ref="P3:P13" si="17">if(or(MOD(A3,2) = 0, MOD(A3,3) = 0),P2 + 1,P2)</f>
        <v>12</v>
      </c>
      <c r="Q3" s="18">
        <f t="shared" ref="Q3:Q51" si="18"> (L3 - L2) + (M3 - M2) + (N3 - N2) + (O3 - O2) + (P3 - P2)</f>
        <v>5</v>
      </c>
      <c r="R3" s="8"/>
      <c r="S3" s="8"/>
      <c r="T3" s="8"/>
      <c r="U3" s="8"/>
      <c r="V3" s="8"/>
      <c r="W3" s="8"/>
    </row>
    <row r="4" ht="16.5" customHeight="1">
      <c r="A4" s="9">
        <v>3.0</v>
      </c>
      <c r="B4" s="17">
        <f t="shared" si="9"/>
        <v>29</v>
      </c>
      <c r="C4" s="17">
        <f t="shared" si="10"/>
        <v>26</v>
      </c>
      <c r="D4" s="8">
        <f t="shared" ref="D4:E4" si="11"> L4</f>
        <v>8</v>
      </c>
      <c r="E4" s="8">
        <f t="shared" si="11"/>
        <v>10</v>
      </c>
      <c r="F4" s="11">
        <f t="shared" si="4"/>
        <v>0.11</v>
      </c>
      <c r="G4" s="12">
        <f t="shared" si="5"/>
        <v>0.907</v>
      </c>
      <c r="H4" s="13">
        <f t="shared" ref="H4:I4" si="12"> 5% + (O4-5)/1000</f>
        <v>0.057</v>
      </c>
      <c r="I4" s="13">
        <f t="shared" si="12"/>
        <v>0.058</v>
      </c>
      <c r="J4" s="11">
        <f t="shared" si="7"/>
        <v>0.08</v>
      </c>
      <c r="K4" s="14">
        <f t="shared" si="8"/>
        <v>0.17</v>
      </c>
      <c r="L4" s="10">
        <f t="shared" si="13"/>
        <v>8</v>
      </c>
      <c r="M4" s="10">
        <f t="shared" si="14"/>
        <v>10</v>
      </c>
      <c r="N4" s="10">
        <f t="shared" si="15"/>
        <v>17</v>
      </c>
      <c r="O4" s="10">
        <f t="shared" si="16"/>
        <v>12</v>
      </c>
      <c r="P4" s="15">
        <f t="shared" si="17"/>
        <v>13</v>
      </c>
      <c r="Q4" s="18">
        <f t="shared" si="18"/>
        <v>5</v>
      </c>
      <c r="R4" s="8"/>
      <c r="S4" s="8"/>
      <c r="T4" s="8"/>
      <c r="U4" s="8"/>
      <c r="V4" s="8"/>
      <c r="W4" s="8"/>
    </row>
    <row r="5" ht="16.5" customHeight="1">
      <c r="A5" s="9">
        <v>4.0</v>
      </c>
      <c r="B5" s="17">
        <f t="shared" si="9"/>
        <v>33</v>
      </c>
      <c r="C5" s="17">
        <f t="shared" si="10"/>
        <v>30</v>
      </c>
      <c r="D5" s="8">
        <f t="shared" ref="D5:E5" si="19"> L5</f>
        <v>9</v>
      </c>
      <c r="E5" s="8">
        <f t="shared" si="19"/>
        <v>11</v>
      </c>
      <c r="F5" s="11">
        <f t="shared" si="4"/>
        <v>0.115</v>
      </c>
      <c r="G5" s="12">
        <f t="shared" si="5"/>
        <v>0.908</v>
      </c>
      <c r="H5" s="13">
        <f t="shared" ref="H5:I5" si="20"> 5% + (O5-5)/1000</f>
        <v>0.058</v>
      </c>
      <c r="I5" s="13">
        <f t="shared" si="20"/>
        <v>0.059</v>
      </c>
      <c r="J5" s="11">
        <f t="shared" si="7"/>
        <v>0.09</v>
      </c>
      <c r="K5" s="14">
        <f t="shared" si="8"/>
        <v>0.18</v>
      </c>
      <c r="L5" s="10">
        <f t="shared" si="13"/>
        <v>9</v>
      </c>
      <c r="M5" s="10">
        <f t="shared" si="14"/>
        <v>11</v>
      </c>
      <c r="N5" s="10">
        <f t="shared" si="15"/>
        <v>18</v>
      </c>
      <c r="O5" s="10">
        <f t="shared" si="16"/>
        <v>13</v>
      </c>
      <c r="P5" s="15">
        <f t="shared" si="17"/>
        <v>14</v>
      </c>
      <c r="Q5" s="18">
        <f t="shared" si="18"/>
        <v>5</v>
      </c>
      <c r="R5" s="8"/>
      <c r="S5" s="8"/>
      <c r="T5" s="8"/>
      <c r="U5" s="8"/>
      <c r="V5" s="8"/>
      <c r="W5" s="8"/>
    </row>
    <row r="6" ht="16.5" customHeight="1">
      <c r="A6" s="9">
        <v>5.0</v>
      </c>
      <c r="B6" s="17">
        <f t="shared" si="9"/>
        <v>38</v>
      </c>
      <c r="C6" s="17">
        <f t="shared" si="10"/>
        <v>35</v>
      </c>
      <c r="D6" s="8">
        <f t="shared" ref="D6:E6" si="21"> L6</f>
        <v>10</v>
      </c>
      <c r="E6" s="8">
        <f t="shared" si="21"/>
        <v>11</v>
      </c>
      <c r="F6" s="11">
        <f t="shared" si="4"/>
        <v>0.125</v>
      </c>
      <c r="G6" s="12">
        <f t="shared" si="5"/>
        <v>0.909</v>
      </c>
      <c r="H6" s="13">
        <f t="shared" ref="H6:I6" si="22"> 5% + (O6-5)/1000</f>
        <v>0.059</v>
      </c>
      <c r="I6" s="13">
        <f t="shared" si="22"/>
        <v>0.059</v>
      </c>
      <c r="J6" s="11">
        <f t="shared" si="7"/>
        <v>0.1</v>
      </c>
      <c r="K6" s="14">
        <f t="shared" si="8"/>
        <v>0.2</v>
      </c>
      <c r="L6" s="10">
        <f t="shared" si="13"/>
        <v>10</v>
      </c>
      <c r="M6" s="10">
        <f t="shared" si="14"/>
        <v>11</v>
      </c>
      <c r="N6" s="10">
        <f t="shared" si="15"/>
        <v>20</v>
      </c>
      <c r="O6" s="10">
        <f t="shared" si="16"/>
        <v>14</v>
      </c>
      <c r="P6" s="15">
        <f t="shared" si="17"/>
        <v>14</v>
      </c>
      <c r="Q6" s="18">
        <f t="shared" si="18"/>
        <v>4</v>
      </c>
      <c r="R6" s="8"/>
      <c r="S6" s="8"/>
      <c r="T6" s="8"/>
      <c r="U6" s="8"/>
      <c r="V6" s="8"/>
      <c r="W6" s="8"/>
    </row>
    <row r="7" ht="16.5" customHeight="1">
      <c r="A7" s="9">
        <v>6.0</v>
      </c>
      <c r="B7" s="17">
        <f t="shared" si="9"/>
        <v>42</v>
      </c>
      <c r="C7" s="17">
        <f t="shared" si="10"/>
        <v>40</v>
      </c>
      <c r="D7" s="8">
        <f t="shared" ref="D7:E7" si="23"> L7</f>
        <v>10</v>
      </c>
      <c r="E7" s="8">
        <f t="shared" si="23"/>
        <v>12</v>
      </c>
      <c r="F7" s="11">
        <f t="shared" si="4"/>
        <v>0.13</v>
      </c>
      <c r="G7" s="12">
        <f t="shared" si="5"/>
        <v>0.91</v>
      </c>
      <c r="H7" s="13">
        <f t="shared" ref="H7:I7" si="24"> 5% + (O7-5)/1000</f>
        <v>0.06</v>
      </c>
      <c r="I7" s="13">
        <f t="shared" si="24"/>
        <v>0.06</v>
      </c>
      <c r="J7" s="11">
        <f t="shared" si="7"/>
        <v>0.1</v>
      </c>
      <c r="K7" s="14">
        <f t="shared" si="8"/>
        <v>0.21</v>
      </c>
      <c r="L7" s="10">
        <f t="shared" si="13"/>
        <v>10</v>
      </c>
      <c r="M7" s="10">
        <f t="shared" si="14"/>
        <v>12</v>
      </c>
      <c r="N7" s="10">
        <f t="shared" si="15"/>
        <v>21</v>
      </c>
      <c r="O7" s="10">
        <f t="shared" si="16"/>
        <v>15</v>
      </c>
      <c r="P7" s="15">
        <f t="shared" si="17"/>
        <v>15</v>
      </c>
      <c r="Q7" s="18">
        <f t="shared" si="18"/>
        <v>4</v>
      </c>
      <c r="R7" s="8"/>
      <c r="S7" s="8"/>
      <c r="T7" s="8"/>
      <c r="U7" s="8"/>
      <c r="V7" s="8"/>
      <c r="W7" s="8"/>
    </row>
    <row r="8" ht="16.5" customHeight="1">
      <c r="A8" s="9">
        <v>7.0</v>
      </c>
      <c r="B8" s="17">
        <f t="shared" si="9"/>
        <v>46</v>
      </c>
      <c r="C8" s="17">
        <f t="shared" si="10"/>
        <v>45</v>
      </c>
      <c r="D8" s="8">
        <f t="shared" ref="D8:E8" si="25"> L8</f>
        <v>11</v>
      </c>
      <c r="E8" s="8">
        <f t="shared" si="25"/>
        <v>13</v>
      </c>
      <c r="F8" s="11">
        <f t="shared" si="4"/>
        <v>0.14</v>
      </c>
      <c r="G8" s="12">
        <f t="shared" si="5"/>
        <v>0.911</v>
      </c>
      <c r="H8" s="13">
        <f t="shared" ref="H8:I8" si="26"> 5% + (O8-5)/1000</f>
        <v>0.061</v>
      </c>
      <c r="I8" s="13">
        <f t="shared" si="26"/>
        <v>0.06</v>
      </c>
      <c r="J8" s="11">
        <f t="shared" si="7"/>
        <v>0.11</v>
      </c>
      <c r="K8" s="14">
        <f t="shared" si="8"/>
        <v>0.23</v>
      </c>
      <c r="L8" s="10">
        <f t="shared" si="13"/>
        <v>11</v>
      </c>
      <c r="M8" s="10">
        <f t="shared" si="14"/>
        <v>13</v>
      </c>
      <c r="N8" s="10">
        <f t="shared" si="15"/>
        <v>23</v>
      </c>
      <c r="O8" s="10">
        <f t="shared" si="16"/>
        <v>16</v>
      </c>
      <c r="P8" s="15">
        <f t="shared" si="17"/>
        <v>15</v>
      </c>
      <c r="Q8" s="18">
        <f t="shared" si="18"/>
        <v>5</v>
      </c>
      <c r="R8" s="8"/>
      <c r="S8" s="8"/>
      <c r="T8" s="8"/>
      <c r="U8" s="8"/>
      <c r="V8" s="8"/>
      <c r="W8" s="8"/>
    </row>
    <row r="9" ht="16.5" customHeight="1">
      <c r="A9" s="9">
        <v>8.0</v>
      </c>
      <c r="B9" s="17">
        <f t="shared" si="9"/>
        <v>50</v>
      </c>
      <c r="C9" s="17">
        <f t="shared" si="10"/>
        <v>49</v>
      </c>
      <c r="D9" s="8">
        <f t="shared" ref="D9:E9" si="27"> L9</f>
        <v>12</v>
      </c>
      <c r="E9" s="8">
        <f t="shared" si="27"/>
        <v>14</v>
      </c>
      <c r="F9" s="11">
        <f t="shared" si="4"/>
        <v>0.145</v>
      </c>
      <c r="G9" s="12">
        <f t="shared" si="5"/>
        <v>0.912</v>
      </c>
      <c r="H9" s="13">
        <f t="shared" ref="H9:I9" si="28"> 5% + (O9-5)/1000</f>
        <v>0.062</v>
      </c>
      <c r="I9" s="13">
        <f t="shared" si="28"/>
        <v>0.061</v>
      </c>
      <c r="J9" s="11">
        <f t="shared" si="7"/>
        <v>0.12</v>
      </c>
      <c r="K9" s="14">
        <f t="shared" si="8"/>
        <v>0.24</v>
      </c>
      <c r="L9" s="10">
        <f t="shared" si="13"/>
        <v>12</v>
      </c>
      <c r="M9" s="10">
        <f t="shared" si="14"/>
        <v>14</v>
      </c>
      <c r="N9" s="10">
        <f t="shared" si="15"/>
        <v>24</v>
      </c>
      <c r="O9" s="10">
        <f t="shared" si="16"/>
        <v>17</v>
      </c>
      <c r="P9" s="15">
        <f t="shared" si="17"/>
        <v>16</v>
      </c>
      <c r="Q9" s="18">
        <f t="shared" si="18"/>
        <v>5</v>
      </c>
      <c r="R9" s="8"/>
      <c r="S9" s="8"/>
      <c r="T9" s="8"/>
      <c r="U9" s="8"/>
      <c r="V9" s="8"/>
      <c r="W9" s="8"/>
    </row>
    <row r="10" ht="16.5" customHeight="1">
      <c r="A10" s="9">
        <v>9.0</v>
      </c>
      <c r="B10" s="17">
        <f t="shared" si="9"/>
        <v>54</v>
      </c>
      <c r="C10" s="17">
        <f t="shared" si="10"/>
        <v>54</v>
      </c>
      <c r="D10" s="8">
        <f t="shared" ref="D10:E10" si="29"> L10</f>
        <v>12</v>
      </c>
      <c r="E10" s="8">
        <f t="shared" si="29"/>
        <v>14</v>
      </c>
      <c r="F10" s="11">
        <f t="shared" si="4"/>
        <v>0.155</v>
      </c>
      <c r="G10" s="12">
        <f t="shared" si="5"/>
        <v>0.913</v>
      </c>
      <c r="H10" s="13">
        <f t="shared" ref="H10:I10" si="30"> 5% + (O10-5)/1000</f>
        <v>0.063</v>
      </c>
      <c r="I10" s="13">
        <f t="shared" si="30"/>
        <v>0.062</v>
      </c>
      <c r="J10" s="11">
        <f t="shared" si="7"/>
        <v>0.12</v>
      </c>
      <c r="K10" s="14">
        <f t="shared" si="8"/>
        <v>0.26</v>
      </c>
      <c r="L10" s="10">
        <f t="shared" si="13"/>
        <v>12</v>
      </c>
      <c r="M10" s="10">
        <f t="shared" si="14"/>
        <v>14</v>
      </c>
      <c r="N10" s="10">
        <f t="shared" si="15"/>
        <v>26</v>
      </c>
      <c r="O10" s="10">
        <f t="shared" si="16"/>
        <v>18</v>
      </c>
      <c r="P10" s="15">
        <f t="shared" si="17"/>
        <v>17</v>
      </c>
      <c r="Q10" s="18">
        <f t="shared" si="18"/>
        <v>4</v>
      </c>
      <c r="R10" s="8"/>
      <c r="S10" s="8"/>
      <c r="T10" s="8"/>
      <c r="U10" s="8"/>
      <c r="V10" s="8"/>
      <c r="W10" s="8"/>
    </row>
    <row r="11" ht="16.5" customHeight="1">
      <c r="A11" s="9">
        <v>10.0</v>
      </c>
      <c r="B11" s="17">
        <f t="shared" si="9"/>
        <v>59</v>
      </c>
      <c r="C11" s="17">
        <f t="shared" si="10"/>
        <v>59</v>
      </c>
      <c r="D11" s="8">
        <f t="shared" ref="D11:E11" si="31"> L11</f>
        <v>13</v>
      </c>
      <c r="E11" s="8">
        <f t="shared" si="31"/>
        <v>15</v>
      </c>
      <c r="F11" s="11">
        <f t="shared" si="4"/>
        <v>0.16</v>
      </c>
      <c r="G11" s="12">
        <f t="shared" si="5"/>
        <v>0.914</v>
      </c>
      <c r="H11" s="13">
        <f t="shared" ref="H11:I11" si="32"> 5% + (O11-5)/1000</f>
        <v>0.064</v>
      </c>
      <c r="I11" s="13">
        <f t="shared" si="32"/>
        <v>0.063</v>
      </c>
      <c r="J11" s="11">
        <f t="shared" si="7"/>
        <v>0.13</v>
      </c>
      <c r="K11" s="14">
        <f t="shared" si="8"/>
        <v>0.27</v>
      </c>
      <c r="L11" s="10">
        <f t="shared" si="13"/>
        <v>13</v>
      </c>
      <c r="M11" s="10">
        <f t="shared" si="14"/>
        <v>15</v>
      </c>
      <c r="N11" s="10">
        <f t="shared" si="15"/>
        <v>27</v>
      </c>
      <c r="O11" s="10">
        <f t="shared" si="16"/>
        <v>19</v>
      </c>
      <c r="P11" s="15">
        <f t="shared" si="17"/>
        <v>18</v>
      </c>
      <c r="Q11" s="18">
        <f t="shared" si="18"/>
        <v>5</v>
      </c>
      <c r="R11" s="8"/>
      <c r="S11" s="8"/>
      <c r="T11" s="8"/>
      <c r="U11" s="8"/>
      <c r="V11" s="8"/>
      <c r="W11" s="8"/>
    </row>
    <row r="12" ht="16.5" customHeight="1">
      <c r="A12" s="9">
        <v>11.0</v>
      </c>
      <c r="B12" s="17">
        <f t="shared" si="9"/>
        <v>63</v>
      </c>
      <c r="C12" s="17">
        <f t="shared" si="10"/>
        <v>64</v>
      </c>
      <c r="D12" s="8">
        <f t="shared" ref="D12:E12" si="33"> L12</f>
        <v>14</v>
      </c>
      <c r="E12" s="8">
        <f t="shared" si="33"/>
        <v>16</v>
      </c>
      <c r="F12" s="11">
        <f t="shared" si="4"/>
        <v>0.17</v>
      </c>
      <c r="G12" s="12">
        <f t="shared" si="5"/>
        <v>0.915</v>
      </c>
      <c r="H12" s="13">
        <f t="shared" ref="H12:I12" si="34"> 5% + (O12-5)/1000</f>
        <v>0.065</v>
      </c>
      <c r="I12" s="13">
        <f t="shared" si="34"/>
        <v>0.063</v>
      </c>
      <c r="J12" s="11">
        <f t="shared" si="7"/>
        <v>0.14</v>
      </c>
      <c r="K12" s="14">
        <f t="shared" si="8"/>
        <v>0.29</v>
      </c>
      <c r="L12" s="10">
        <f t="shared" si="13"/>
        <v>14</v>
      </c>
      <c r="M12" s="10">
        <f t="shared" si="14"/>
        <v>16</v>
      </c>
      <c r="N12" s="10">
        <f t="shared" si="15"/>
        <v>29</v>
      </c>
      <c r="O12" s="10">
        <f t="shared" si="16"/>
        <v>20</v>
      </c>
      <c r="P12" s="15">
        <f t="shared" si="17"/>
        <v>18</v>
      </c>
      <c r="Q12" s="18">
        <f t="shared" si="18"/>
        <v>5</v>
      </c>
      <c r="R12" s="8"/>
      <c r="S12" s="8"/>
      <c r="T12" s="8"/>
      <c r="U12" s="8"/>
      <c r="V12" s="8"/>
      <c r="W12" s="8"/>
    </row>
    <row r="13" ht="16.5" customHeight="1">
      <c r="A13" s="9">
        <v>12.0</v>
      </c>
      <c r="B13" s="17">
        <f t="shared" si="9"/>
        <v>67</v>
      </c>
      <c r="C13" s="17">
        <f t="shared" si="10"/>
        <v>68</v>
      </c>
      <c r="D13" s="8">
        <f t="shared" ref="D13:E13" si="35"> L13</f>
        <v>14</v>
      </c>
      <c r="E13" s="8">
        <f t="shared" si="35"/>
        <v>17</v>
      </c>
      <c r="F13" s="11">
        <f t="shared" si="4"/>
        <v>0.18</v>
      </c>
      <c r="G13" s="12">
        <f t="shared" si="5"/>
        <v>0.916</v>
      </c>
      <c r="H13" s="13">
        <f t="shared" ref="H13:I13" si="36"> 5% + (O13-5)/1000</f>
        <v>0.066</v>
      </c>
      <c r="I13" s="13">
        <f t="shared" si="36"/>
        <v>0.064</v>
      </c>
      <c r="J13" s="11">
        <f t="shared" si="7"/>
        <v>0.14</v>
      </c>
      <c r="K13" s="14">
        <f t="shared" si="8"/>
        <v>0.31</v>
      </c>
      <c r="L13" s="10">
        <f t="shared" si="13"/>
        <v>14</v>
      </c>
      <c r="M13" s="10">
        <f t="shared" si="14"/>
        <v>17</v>
      </c>
      <c r="N13" s="10">
        <v>31.0</v>
      </c>
      <c r="O13" s="10">
        <f t="shared" si="16"/>
        <v>21</v>
      </c>
      <c r="P13" s="15">
        <f t="shared" si="17"/>
        <v>19</v>
      </c>
      <c r="Q13" s="18">
        <f t="shared" si="18"/>
        <v>5</v>
      </c>
      <c r="R13" s="8"/>
      <c r="S13" s="8"/>
      <c r="T13" s="8"/>
      <c r="U13" s="8"/>
      <c r="V13" s="8"/>
      <c r="W13" s="8"/>
    </row>
    <row r="14" ht="16.5" customHeight="1">
      <c r="A14" s="9">
        <v>13.0</v>
      </c>
      <c r="B14" s="17">
        <f t="shared" si="9"/>
        <v>71</v>
      </c>
      <c r="C14" s="17">
        <f t="shared" si="10"/>
        <v>73</v>
      </c>
      <c r="D14" s="8">
        <f t="shared" ref="D14:E14" si="37"> L14</f>
        <v>15</v>
      </c>
      <c r="E14" s="8">
        <f t="shared" si="37"/>
        <v>17</v>
      </c>
      <c r="F14" s="11">
        <f t="shared" si="4"/>
        <v>0.19</v>
      </c>
      <c r="G14" s="12">
        <f t="shared" si="5"/>
        <v>0.917</v>
      </c>
      <c r="H14" s="13">
        <f t="shared" ref="H14:I14" si="38"> 5% + (O14-5)/1000</f>
        <v>0.067</v>
      </c>
      <c r="I14" s="13">
        <f t="shared" si="38"/>
        <v>0.065</v>
      </c>
      <c r="J14" s="11">
        <f t="shared" si="7"/>
        <v>0.15</v>
      </c>
      <c r="K14" s="14">
        <f t="shared" si="8"/>
        <v>0.33</v>
      </c>
      <c r="L14" s="10">
        <f t="shared" si="13"/>
        <v>15</v>
      </c>
      <c r="M14" s="10">
        <f t="shared" si="14"/>
        <v>17</v>
      </c>
      <c r="N14" s="10">
        <f t="shared" ref="N14:N18" si="41">if(MOD(A14,2) = 0,N13 + 1,N13 + 2)</f>
        <v>33</v>
      </c>
      <c r="O14" s="10">
        <f t="shared" si="16"/>
        <v>22</v>
      </c>
      <c r="P14" s="15">
        <v>20.0</v>
      </c>
      <c r="Q14" s="18">
        <f t="shared" si="18"/>
        <v>5</v>
      </c>
      <c r="R14" s="8"/>
      <c r="S14" s="8"/>
      <c r="T14" s="8"/>
      <c r="U14" s="8"/>
      <c r="V14" s="8"/>
      <c r="W14" s="8"/>
    </row>
    <row r="15" ht="16.5" customHeight="1">
      <c r="A15" s="9">
        <v>14.0</v>
      </c>
      <c r="B15" s="17">
        <f t="shared" si="9"/>
        <v>75</v>
      </c>
      <c r="C15" s="17">
        <f t="shared" si="10"/>
        <v>78</v>
      </c>
      <c r="D15" s="8">
        <f t="shared" ref="D15:E15" si="39"> L15</f>
        <v>16</v>
      </c>
      <c r="E15" s="8">
        <f t="shared" si="39"/>
        <v>18</v>
      </c>
      <c r="F15" s="11">
        <f t="shared" si="4"/>
        <v>0.195</v>
      </c>
      <c r="G15" s="12">
        <f t="shared" si="5"/>
        <v>0.918</v>
      </c>
      <c r="H15" s="13">
        <f t="shared" ref="H15:I15" si="40"> 5% + (O15-5)/1000</f>
        <v>0.068</v>
      </c>
      <c r="I15" s="13">
        <f t="shared" si="40"/>
        <v>0.066</v>
      </c>
      <c r="J15" s="11">
        <f t="shared" si="7"/>
        <v>0.16</v>
      </c>
      <c r="K15" s="14">
        <f t="shared" si="8"/>
        <v>0.34</v>
      </c>
      <c r="L15" s="10">
        <f t="shared" si="13"/>
        <v>16</v>
      </c>
      <c r="M15" s="10">
        <f t="shared" si="14"/>
        <v>18</v>
      </c>
      <c r="N15" s="10">
        <f t="shared" si="41"/>
        <v>34</v>
      </c>
      <c r="O15" s="10">
        <f t="shared" si="16"/>
        <v>23</v>
      </c>
      <c r="P15" s="15">
        <f t="shared" ref="P15:P17" si="44">if(or(MOD(A15,2) = 0, MOD(A15,3) = 0),P14 + 1,P14)</f>
        <v>21</v>
      </c>
      <c r="Q15" s="18">
        <f t="shared" si="18"/>
        <v>5</v>
      </c>
      <c r="R15" s="8"/>
      <c r="S15" s="8"/>
      <c r="T15" s="8"/>
      <c r="U15" s="8"/>
      <c r="V15" s="8"/>
      <c r="W15" s="8"/>
    </row>
    <row r="16" ht="16.5" customHeight="1">
      <c r="A16" s="9">
        <v>15.0</v>
      </c>
      <c r="B16" s="17">
        <f t="shared" si="9"/>
        <v>80</v>
      </c>
      <c r="C16" s="17">
        <f t="shared" si="10"/>
        <v>83</v>
      </c>
      <c r="D16" s="8">
        <f t="shared" ref="D16:E16" si="42"> L16</f>
        <v>16</v>
      </c>
      <c r="E16" s="8">
        <f t="shared" si="42"/>
        <v>19</v>
      </c>
      <c r="F16" s="11">
        <f t="shared" si="4"/>
        <v>0.205</v>
      </c>
      <c r="G16" s="12">
        <f t="shared" si="5"/>
        <v>0.919</v>
      </c>
      <c r="H16" s="13">
        <f t="shared" ref="H16:I16" si="43"> 5% + (O16-5)/1000</f>
        <v>0.069</v>
      </c>
      <c r="I16" s="13">
        <f t="shared" si="43"/>
        <v>0.067</v>
      </c>
      <c r="J16" s="11">
        <f t="shared" si="7"/>
        <v>0.16</v>
      </c>
      <c r="K16" s="14">
        <f t="shared" si="8"/>
        <v>0.36</v>
      </c>
      <c r="L16" s="10">
        <f t="shared" si="13"/>
        <v>16</v>
      </c>
      <c r="M16" s="10">
        <f t="shared" si="14"/>
        <v>19</v>
      </c>
      <c r="N16" s="10">
        <f t="shared" si="41"/>
        <v>36</v>
      </c>
      <c r="O16" s="10">
        <f t="shared" si="16"/>
        <v>24</v>
      </c>
      <c r="P16" s="15">
        <f t="shared" si="44"/>
        <v>22</v>
      </c>
      <c r="Q16" s="18">
        <f t="shared" si="18"/>
        <v>5</v>
      </c>
      <c r="R16" s="8"/>
      <c r="S16" s="8"/>
      <c r="T16" s="8"/>
      <c r="U16" s="8"/>
      <c r="V16" s="8"/>
      <c r="W16" s="8"/>
    </row>
    <row r="17" ht="16.5" customHeight="1">
      <c r="A17" s="9">
        <v>16.0</v>
      </c>
      <c r="B17" s="17">
        <f t="shared" si="9"/>
        <v>84</v>
      </c>
      <c r="C17" s="17">
        <f t="shared" si="10"/>
        <v>87</v>
      </c>
      <c r="D17" s="8">
        <f t="shared" ref="D17:E17" si="45"> L17</f>
        <v>17</v>
      </c>
      <c r="E17" s="8">
        <f t="shared" si="45"/>
        <v>20</v>
      </c>
      <c r="F17" s="11">
        <f t="shared" si="4"/>
        <v>0.21</v>
      </c>
      <c r="G17" s="12">
        <f t="shared" si="5"/>
        <v>0.92</v>
      </c>
      <c r="H17" s="13">
        <f t="shared" ref="H17:I17" si="46"> 5% + (O17-5)/1000</f>
        <v>0.07</v>
      </c>
      <c r="I17" s="13">
        <f t="shared" si="46"/>
        <v>0.068</v>
      </c>
      <c r="J17" s="11">
        <f t="shared" si="7"/>
        <v>0.17</v>
      </c>
      <c r="K17" s="14">
        <f t="shared" si="8"/>
        <v>0.37</v>
      </c>
      <c r="L17" s="10">
        <f t="shared" si="13"/>
        <v>17</v>
      </c>
      <c r="M17" s="10">
        <f t="shared" si="14"/>
        <v>20</v>
      </c>
      <c r="N17" s="10">
        <f t="shared" si="41"/>
        <v>37</v>
      </c>
      <c r="O17" s="10">
        <f t="shared" si="16"/>
        <v>25</v>
      </c>
      <c r="P17" s="15">
        <f t="shared" si="44"/>
        <v>23</v>
      </c>
      <c r="Q17" s="18">
        <f t="shared" si="18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9"/>
        <v>88</v>
      </c>
      <c r="C18" s="17">
        <f t="shared" si="10"/>
        <v>92</v>
      </c>
      <c r="D18" s="8">
        <f t="shared" ref="D18:E18" si="47"> L18</f>
        <v>18</v>
      </c>
      <c r="E18" s="8">
        <f t="shared" si="47"/>
        <v>20</v>
      </c>
      <c r="F18" s="11">
        <f t="shared" si="4"/>
        <v>0.22</v>
      </c>
      <c r="G18" s="12">
        <f t="shared" si="5"/>
        <v>0.921</v>
      </c>
      <c r="H18" s="13">
        <f t="shared" ref="H18:I18" si="48"> 5% + (O18-5)/1000</f>
        <v>0.071</v>
      </c>
      <c r="I18" s="13">
        <f t="shared" si="48"/>
        <v>0.069</v>
      </c>
      <c r="J18" s="11">
        <f t="shared" si="7"/>
        <v>0.18</v>
      </c>
      <c r="K18" s="14">
        <f t="shared" si="8"/>
        <v>0.39</v>
      </c>
      <c r="L18" s="10">
        <f t="shared" si="13"/>
        <v>18</v>
      </c>
      <c r="M18" s="10">
        <f t="shared" si="14"/>
        <v>20</v>
      </c>
      <c r="N18" s="10">
        <f t="shared" si="41"/>
        <v>39</v>
      </c>
      <c r="O18" s="10">
        <f t="shared" si="16"/>
        <v>26</v>
      </c>
      <c r="P18" s="15">
        <v>24.0</v>
      </c>
      <c r="Q18" s="18">
        <f t="shared" si="18"/>
        <v>5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9"/>
        <v>92</v>
      </c>
      <c r="C19" s="17">
        <f t="shared" si="10"/>
        <v>97</v>
      </c>
      <c r="D19" s="8">
        <f t="shared" ref="D19:E19" si="49"> L19</f>
        <v>18</v>
      </c>
      <c r="E19" s="8">
        <f t="shared" si="49"/>
        <v>21</v>
      </c>
      <c r="F19" s="11">
        <f t="shared" si="4"/>
        <v>0.23</v>
      </c>
      <c r="G19" s="12">
        <f t="shared" si="5"/>
        <v>0.922</v>
      </c>
      <c r="H19" s="13">
        <f t="shared" ref="H19:I19" si="50"> 5% + (O19-5)/1000</f>
        <v>0.072</v>
      </c>
      <c r="I19" s="13">
        <f t="shared" si="50"/>
        <v>0.07</v>
      </c>
      <c r="J19" s="11">
        <f t="shared" si="7"/>
        <v>0.18</v>
      </c>
      <c r="K19" s="14">
        <f t="shared" si="8"/>
        <v>0.41</v>
      </c>
      <c r="L19" s="10">
        <f t="shared" si="13"/>
        <v>18</v>
      </c>
      <c r="M19" s="10">
        <f t="shared" si="14"/>
        <v>21</v>
      </c>
      <c r="N19" s="10">
        <v>41.0</v>
      </c>
      <c r="O19" s="10">
        <f t="shared" si="16"/>
        <v>27</v>
      </c>
      <c r="P19" s="15">
        <f t="shared" ref="P19:P25" si="53">if(or(MOD(A19,2) = 0, MOD(A19,3) = 0),P18 + 1,P18)</f>
        <v>25</v>
      </c>
      <c r="Q19" s="18">
        <f t="shared" si="18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9"/>
        <v>96</v>
      </c>
      <c r="C20" s="17">
        <f t="shared" si="10"/>
        <v>102</v>
      </c>
      <c r="D20" s="8">
        <f t="shared" ref="D20:E20" si="51"> L20</f>
        <v>19</v>
      </c>
      <c r="E20" s="8">
        <f t="shared" si="51"/>
        <v>22</v>
      </c>
      <c r="F20" s="11">
        <f t="shared" si="4"/>
        <v>0.24</v>
      </c>
      <c r="G20" s="12">
        <f t="shared" si="5"/>
        <v>0.923</v>
      </c>
      <c r="H20" s="13">
        <f t="shared" ref="H20:I20" si="52"> 5% + (O20-5)/1000</f>
        <v>0.073</v>
      </c>
      <c r="I20" s="13">
        <f t="shared" si="52"/>
        <v>0.07</v>
      </c>
      <c r="J20" s="11">
        <f t="shared" si="7"/>
        <v>0.19</v>
      </c>
      <c r="K20" s="14">
        <f t="shared" si="8"/>
        <v>0.43</v>
      </c>
      <c r="L20" s="10">
        <f t="shared" si="13"/>
        <v>19</v>
      </c>
      <c r="M20" s="10">
        <f t="shared" si="14"/>
        <v>22</v>
      </c>
      <c r="N20" s="10">
        <f t="shared" ref="N20:N24" si="56">if(MOD(A20,2) = 0,N19 + 1,N19 + 2)</f>
        <v>43</v>
      </c>
      <c r="O20" s="10">
        <f t="shared" si="16"/>
        <v>28</v>
      </c>
      <c r="P20" s="15">
        <f t="shared" si="53"/>
        <v>25</v>
      </c>
      <c r="Q20" s="18">
        <f t="shared" si="18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 t="shared" si="9"/>
        <v>101</v>
      </c>
      <c r="C21" s="17">
        <f t="shared" si="10"/>
        <v>106</v>
      </c>
      <c r="D21" s="8">
        <f t="shared" ref="D21:E21" si="54"> L21</f>
        <v>20</v>
      </c>
      <c r="E21" s="8">
        <f t="shared" si="54"/>
        <v>23</v>
      </c>
      <c r="F21" s="11">
        <f t="shared" si="4"/>
        <v>0.245</v>
      </c>
      <c r="G21" s="12">
        <f t="shared" si="5"/>
        <v>0.924</v>
      </c>
      <c r="H21" s="13">
        <f t="shared" ref="H21:I21" si="55"> 5% + (O21-5)/1000</f>
        <v>0.074</v>
      </c>
      <c r="I21" s="13">
        <f t="shared" si="55"/>
        <v>0.071</v>
      </c>
      <c r="J21" s="11">
        <f t="shared" si="7"/>
        <v>0.2</v>
      </c>
      <c r="K21" s="14">
        <f t="shared" si="8"/>
        <v>0.44</v>
      </c>
      <c r="L21" s="10">
        <f t="shared" si="13"/>
        <v>20</v>
      </c>
      <c r="M21" s="10">
        <f t="shared" si="14"/>
        <v>23</v>
      </c>
      <c r="N21" s="10">
        <f t="shared" si="56"/>
        <v>44</v>
      </c>
      <c r="O21" s="10">
        <f t="shared" si="16"/>
        <v>29</v>
      </c>
      <c r="P21" s="15">
        <f t="shared" si="53"/>
        <v>26</v>
      </c>
      <c r="Q21" s="18">
        <f t="shared" si="18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si="9"/>
        <v>105</v>
      </c>
      <c r="C22" s="17">
        <f t="shared" si="10"/>
        <v>111</v>
      </c>
      <c r="D22" s="8">
        <f t="shared" ref="D22:E22" si="57"> L22</f>
        <v>20</v>
      </c>
      <c r="E22" s="8">
        <f t="shared" si="57"/>
        <v>24</v>
      </c>
      <c r="F22" s="11">
        <f t="shared" si="4"/>
        <v>0.255</v>
      </c>
      <c r="G22" s="12">
        <f t="shared" si="5"/>
        <v>0.925</v>
      </c>
      <c r="H22" s="13">
        <f t="shared" ref="H22:I22" si="58"> 5% + (O22-5)/1000</f>
        <v>0.075</v>
      </c>
      <c r="I22" s="13">
        <f t="shared" si="58"/>
        <v>0.072</v>
      </c>
      <c r="J22" s="11">
        <f t="shared" si="7"/>
        <v>0.2</v>
      </c>
      <c r="K22" s="14">
        <f t="shared" si="8"/>
        <v>0.46</v>
      </c>
      <c r="L22" s="10">
        <f t="shared" si="13"/>
        <v>20</v>
      </c>
      <c r="M22" s="10">
        <v>24.0</v>
      </c>
      <c r="N22" s="10">
        <f t="shared" si="56"/>
        <v>46</v>
      </c>
      <c r="O22" s="10">
        <f t="shared" si="16"/>
        <v>30</v>
      </c>
      <c r="P22" s="15">
        <f t="shared" si="53"/>
        <v>27</v>
      </c>
      <c r="Q22" s="18">
        <f t="shared" si="18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9"/>
        <v>109</v>
      </c>
      <c r="C23" s="17">
        <f t="shared" si="10"/>
        <v>116</v>
      </c>
      <c r="D23" s="8">
        <f t="shared" ref="D23:E23" si="59"> L23</f>
        <v>21</v>
      </c>
      <c r="E23" s="8">
        <f t="shared" si="59"/>
        <v>25</v>
      </c>
      <c r="F23" s="11">
        <f t="shared" si="4"/>
        <v>0.26</v>
      </c>
      <c r="G23" s="12">
        <f t="shared" si="5"/>
        <v>0.926</v>
      </c>
      <c r="H23" s="13">
        <f t="shared" ref="H23:I23" si="60"> 5% + (O23-5)/1000</f>
        <v>0.076</v>
      </c>
      <c r="I23" s="13">
        <f t="shared" si="60"/>
        <v>0.073</v>
      </c>
      <c r="J23" s="11">
        <f t="shared" si="7"/>
        <v>0.21</v>
      </c>
      <c r="K23" s="14">
        <f t="shared" si="8"/>
        <v>0.47</v>
      </c>
      <c r="L23" s="10">
        <f t="shared" si="13"/>
        <v>21</v>
      </c>
      <c r="M23" s="10">
        <f t="shared" ref="M23:M29" si="63">if(MOD($A22,4) = 0,M22,M22 + 1)</f>
        <v>25</v>
      </c>
      <c r="N23" s="10">
        <f t="shared" si="56"/>
        <v>47</v>
      </c>
      <c r="O23" s="10">
        <f t="shared" si="16"/>
        <v>31</v>
      </c>
      <c r="P23" s="15">
        <f t="shared" si="53"/>
        <v>28</v>
      </c>
      <c r="Q23" s="18">
        <f t="shared" si="18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9"/>
        <v>113</v>
      </c>
      <c r="C24" s="17">
        <f t="shared" si="10"/>
        <v>121</v>
      </c>
      <c r="D24" s="8">
        <f t="shared" ref="D24:E24" si="61"> L24</f>
        <v>22</v>
      </c>
      <c r="E24" s="8">
        <f t="shared" si="61"/>
        <v>26</v>
      </c>
      <c r="F24" s="11">
        <f t="shared" si="4"/>
        <v>0.27</v>
      </c>
      <c r="G24" s="12">
        <f t="shared" si="5"/>
        <v>0.927</v>
      </c>
      <c r="H24" s="13">
        <f t="shared" ref="H24:I24" si="62"> 5% + (O24-5)/1000</f>
        <v>0.077</v>
      </c>
      <c r="I24" s="13">
        <f t="shared" si="62"/>
        <v>0.073</v>
      </c>
      <c r="J24" s="11">
        <f t="shared" si="7"/>
        <v>0.22</v>
      </c>
      <c r="K24" s="14">
        <f t="shared" si="8"/>
        <v>0.49</v>
      </c>
      <c r="L24" s="10">
        <f t="shared" si="13"/>
        <v>22</v>
      </c>
      <c r="M24" s="10">
        <f t="shared" si="63"/>
        <v>26</v>
      </c>
      <c r="N24" s="10">
        <f t="shared" si="56"/>
        <v>49</v>
      </c>
      <c r="O24" s="10">
        <f t="shared" si="16"/>
        <v>32</v>
      </c>
      <c r="P24" s="15">
        <f t="shared" si="53"/>
        <v>28</v>
      </c>
      <c r="Q24" s="18">
        <f t="shared" si="18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9"/>
        <v>117</v>
      </c>
      <c r="C25" s="17">
        <f t="shared" si="10"/>
        <v>125</v>
      </c>
      <c r="D25" s="8">
        <f t="shared" ref="D25:E25" si="64"> L25</f>
        <v>22</v>
      </c>
      <c r="E25" s="8">
        <f t="shared" si="64"/>
        <v>27</v>
      </c>
      <c r="F25" s="11">
        <f t="shared" si="4"/>
        <v>0.28</v>
      </c>
      <c r="G25" s="12">
        <f t="shared" si="5"/>
        <v>0.928</v>
      </c>
      <c r="H25" s="13">
        <f t="shared" ref="H25:I25" si="65"> 5% + (O25-5)/1000</f>
        <v>0.078</v>
      </c>
      <c r="I25" s="13">
        <f t="shared" si="65"/>
        <v>0.074</v>
      </c>
      <c r="J25" s="11">
        <f t="shared" si="7"/>
        <v>0.22</v>
      </c>
      <c r="K25" s="14">
        <f t="shared" si="8"/>
        <v>0.51</v>
      </c>
      <c r="L25" s="10">
        <f t="shared" si="13"/>
        <v>22</v>
      </c>
      <c r="M25" s="10">
        <f t="shared" si="63"/>
        <v>27</v>
      </c>
      <c r="N25" s="10">
        <v>51.0</v>
      </c>
      <c r="O25" s="10">
        <f t="shared" si="16"/>
        <v>33</v>
      </c>
      <c r="P25" s="15">
        <f t="shared" si="53"/>
        <v>29</v>
      </c>
      <c r="Q25" s="18">
        <f t="shared" si="18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9"/>
        <v>122</v>
      </c>
      <c r="C26" s="17">
        <f t="shared" si="10"/>
        <v>130</v>
      </c>
      <c r="D26" s="8">
        <f t="shared" ref="D26:E26" si="66"> L26</f>
        <v>23</v>
      </c>
      <c r="E26" s="8">
        <f t="shared" si="66"/>
        <v>27</v>
      </c>
      <c r="F26" s="11">
        <f t="shared" si="4"/>
        <v>0.29</v>
      </c>
      <c r="G26" s="12">
        <f t="shared" si="5"/>
        <v>0.929</v>
      </c>
      <c r="H26" s="13">
        <f t="shared" ref="H26:I26" si="67"> 5% + (O26-5)/1000</f>
        <v>0.079</v>
      </c>
      <c r="I26" s="13">
        <f t="shared" si="67"/>
        <v>0.075</v>
      </c>
      <c r="J26" s="11">
        <f t="shared" si="7"/>
        <v>0.23</v>
      </c>
      <c r="K26" s="14">
        <f t="shared" si="8"/>
        <v>0.53</v>
      </c>
      <c r="L26" s="10">
        <f t="shared" si="13"/>
        <v>23</v>
      </c>
      <c r="M26" s="10">
        <f t="shared" si="63"/>
        <v>27</v>
      </c>
      <c r="N26" s="10">
        <f t="shared" ref="N26:N30" si="70">if(MOD(A26,2) = 0,N25 + 1,N25 + 2)</f>
        <v>53</v>
      </c>
      <c r="O26" s="10">
        <f t="shared" si="16"/>
        <v>34</v>
      </c>
      <c r="P26" s="15">
        <v>30.0</v>
      </c>
      <c r="Q26" s="18">
        <f t="shared" si="18"/>
        <v>5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9"/>
        <v>126</v>
      </c>
      <c r="C27" s="17">
        <f t="shared" si="10"/>
        <v>135</v>
      </c>
      <c r="D27" s="8">
        <f t="shared" ref="D27:E27" si="68"> L27</f>
        <v>24</v>
      </c>
      <c r="E27" s="8">
        <f t="shared" si="68"/>
        <v>28</v>
      </c>
      <c r="F27" s="11">
        <f t="shared" si="4"/>
        <v>0.295</v>
      </c>
      <c r="G27" s="12">
        <f t="shared" si="5"/>
        <v>0.93</v>
      </c>
      <c r="H27" s="13">
        <f t="shared" ref="H27:I27" si="69"> 5% + (O27-5)/1000</f>
        <v>0.08</v>
      </c>
      <c r="I27" s="13">
        <f t="shared" si="69"/>
        <v>0.076</v>
      </c>
      <c r="J27" s="11">
        <f t="shared" si="7"/>
        <v>0.24</v>
      </c>
      <c r="K27" s="14">
        <f t="shared" si="8"/>
        <v>0.54</v>
      </c>
      <c r="L27" s="10">
        <f t="shared" si="13"/>
        <v>24</v>
      </c>
      <c r="M27" s="10">
        <f t="shared" si="63"/>
        <v>28</v>
      </c>
      <c r="N27" s="10">
        <f t="shared" si="70"/>
        <v>54</v>
      </c>
      <c r="O27" s="10">
        <f t="shared" si="16"/>
        <v>35</v>
      </c>
      <c r="P27" s="15">
        <f t="shared" ref="P27:P33" si="73">if(or(MOD(A27,2) = 0, MOD(A27,3) = 0),P26 + 1,P26)</f>
        <v>31</v>
      </c>
      <c r="Q27" s="18">
        <f t="shared" si="18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9"/>
        <v>130</v>
      </c>
      <c r="C28" s="17">
        <f t="shared" si="10"/>
        <v>140</v>
      </c>
      <c r="D28" s="8">
        <f t="shared" ref="D28:E28" si="71"> L28</f>
        <v>24</v>
      </c>
      <c r="E28" s="8">
        <f t="shared" si="71"/>
        <v>29</v>
      </c>
      <c r="F28" s="11">
        <f t="shared" si="4"/>
        <v>0.305</v>
      </c>
      <c r="G28" s="12">
        <f t="shared" si="5"/>
        <v>0.931</v>
      </c>
      <c r="H28" s="13">
        <f t="shared" ref="H28:I28" si="72"> 5% + (O28-5)/1000</f>
        <v>0.081</v>
      </c>
      <c r="I28" s="13">
        <f t="shared" si="72"/>
        <v>0.077</v>
      </c>
      <c r="J28" s="11">
        <f t="shared" si="7"/>
        <v>0.24</v>
      </c>
      <c r="K28" s="14">
        <f t="shared" si="8"/>
        <v>0.56</v>
      </c>
      <c r="L28" s="10">
        <f t="shared" si="13"/>
        <v>24</v>
      </c>
      <c r="M28" s="10">
        <f t="shared" si="63"/>
        <v>29</v>
      </c>
      <c r="N28" s="10">
        <f t="shared" si="70"/>
        <v>56</v>
      </c>
      <c r="O28" s="10">
        <f t="shared" si="16"/>
        <v>36</v>
      </c>
      <c r="P28" s="15">
        <f t="shared" si="73"/>
        <v>32</v>
      </c>
      <c r="Q28" s="18">
        <f t="shared" si="18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9"/>
        <v>134</v>
      </c>
      <c r="C29" s="17">
        <f t="shared" si="10"/>
        <v>144</v>
      </c>
      <c r="D29" s="8">
        <f t="shared" ref="D29:E29" si="74"> L29</f>
        <v>25</v>
      </c>
      <c r="E29" s="8">
        <f t="shared" si="74"/>
        <v>30</v>
      </c>
      <c r="F29" s="11">
        <f t="shared" si="4"/>
        <v>0.31</v>
      </c>
      <c r="G29" s="12">
        <f t="shared" si="5"/>
        <v>0.932</v>
      </c>
      <c r="H29" s="13">
        <f t="shared" ref="H29:I29" si="75"> 5% + (O29-5)/1000</f>
        <v>0.082</v>
      </c>
      <c r="I29" s="13">
        <f t="shared" si="75"/>
        <v>0.078</v>
      </c>
      <c r="J29" s="11">
        <f t="shared" si="7"/>
        <v>0.25</v>
      </c>
      <c r="K29" s="14">
        <f t="shared" si="8"/>
        <v>0.57</v>
      </c>
      <c r="L29" s="10">
        <f t="shared" si="13"/>
        <v>25</v>
      </c>
      <c r="M29" s="10">
        <f t="shared" si="63"/>
        <v>30</v>
      </c>
      <c r="N29" s="10">
        <f t="shared" si="70"/>
        <v>57</v>
      </c>
      <c r="O29" s="10">
        <f t="shared" si="16"/>
        <v>37</v>
      </c>
      <c r="P29" s="15">
        <f t="shared" si="73"/>
        <v>33</v>
      </c>
      <c r="Q29" s="18">
        <f t="shared" si="18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9"/>
        <v>138</v>
      </c>
      <c r="C30" s="17">
        <f t="shared" si="10"/>
        <v>149</v>
      </c>
      <c r="D30" s="8">
        <f t="shared" ref="D30:E30" si="76"> L30</f>
        <v>26</v>
      </c>
      <c r="E30" s="8">
        <f t="shared" si="76"/>
        <v>31</v>
      </c>
      <c r="F30" s="11">
        <f t="shared" si="4"/>
        <v>0.32</v>
      </c>
      <c r="G30" s="12">
        <f t="shared" si="5"/>
        <v>0.933</v>
      </c>
      <c r="H30" s="13">
        <f t="shared" ref="H30:I30" si="77"> 5% + (O30-5)/1000</f>
        <v>0.083</v>
      </c>
      <c r="I30" s="13">
        <f t="shared" si="77"/>
        <v>0.078</v>
      </c>
      <c r="J30" s="11">
        <f t="shared" si="7"/>
        <v>0.26</v>
      </c>
      <c r="K30" s="14">
        <f t="shared" si="8"/>
        <v>0.59</v>
      </c>
      <c r="L30" s="10">
        <f t="shared" si="13"/>
        <v>26</v>
      </c>
      <c r="M30" s="10">
        <v>31.0</v>
      </c>
      <c r="N30" s="10">
        <f t="shared" si="70"/>
        <v>59</v>
      </c>
      <c r="O30" s="10">
        <f t="shared" si="16"/>
        <v>38</v>
      </c>
      <c r="P30" s="15">
        <f t="shared" si="73"/>
        <v>33</v>
      </c>
      <c r="Q30" s="18">
        <f t="shared" si="18"/>
        <v>5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 t="shared" si="9"/>
        <v>143</v>
      </c>
      <c r="C31" s="17">
        <f t="shared" si="10"/>
        <v>154</v>
      </c>
      <c r="D31" s="8">
        <f t="shared" ref="D31:E31" si="78"> L31</f>
        <v>26</v>
      </c>
      <c r="E31" s="8">
        <f t="shared" si="78"/>
        <v>32</v>
      </c>
      <c r="F31" s="11">
        <f t="shared" si="4"/>
        <v>0.33</v>
      </c>
      <c r="G31" s="12">
        <f t="shared" si="5"/>
        <v>0.934</v>
      </c>
      <c r="H31" s="13">
        <f t="shared" ref="H31:I31" si="79"> 5% + (O31-5)/1000</f>
        <v>0.084</v>
      </c>
      <c r="I31" s="13">
        <f t="shared" si="79"/>
        <v>0.079</v>
      </c>
      <c r="J31" s="11">
        <f t="shared" si="7"/>
        <v>0.26</v>
      </c>
      <c r="K31" s="14">
        <f t="shared" si="8"/>
        <v>0.61</v>
      </c>
      <c r="L31" s="10">
        <f t="shared" si="13"/>
        <v>26</v>
      </c>
      <c r="M31" s="10">
        <f t="shared" ref="M31:M41" si="82">if(MOD($A30,4) = 0,M30,M30 + 1)</f>
        <v>32</v>
      </c>
      <c r="N31" s="10">
        <v>61.0</v>
      </c>
      <c r="O31" s="10">
        <f t="shared" si="16"/>
        <v>39</v>
      </c>
      <c r="P31" s="15">
        <f t="shared" si="73"/>
        <v>34</v>
      </c>
      <c r="Q31" s="18">
        <f t="shared" si="18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si="9"/>
        <v>147</v>
      </c>
      <c r="C32" s="17">
        <f t="shared" si="10"/>
        <v>159</v>
      </c>
      <c r="D32" s="8">
        <f t="shared" ref="D32:E32" si="80"> L32</f>
        <v>27</v>
      </c>
      <c r="E32" s="8">
        <f t="shared" si="80"/>
        <v>33</v>
      </c>
      <c r="F32" s="11">
        <f t="shared" si="4"/>
        <v>0.34</v>
      </c>
      <c r="G32" s="12">
        <f t="shared" si="5"/>
        <v>0.935</v>
      </c>
      <c r="H32" s="13">
        <f t="shared" ref="H32:I32" si="81"> 5% + (O32-5)/1000</f>
        <v>0.085</v>
      </c>
      <c r="I32" s="13">
        <f t="shared" si="81"/>
        <v>0.079</v>
      </c>
      <c r="J32" s="11">
        <f t="shared" si="7"/>
        <v>0.27</v>
      </c>
      <c r="K32" s="14">
        <f t="shared" si="8"/>
        <v>0.63</v>
      </c>
      <c r="L32" s="10">
        <f t="shared" si="13"/>
        <v>27</v>
      </c>
      <c r="M32" s="10">
        <f t="shared" si="82"/>
        <v>33</v>
      </c>
      <c r="N32" s="10">
        <f t="shared" ref="N32:N36" si="85">if(MOD(A32,2) = 0,N31 + 1,N31 + 2)</f>
        <v>63</v>
      </c>
      <c r="O32" s="10">
        <f t="shared" si="16"/>
        <v>40</v>
      </c>
      <c r="P32" s="15">
        <f t="shared" si="73"/>
        <v>34</v>
      </c>
      <c r="Q32" s="18">
        <f t="shared" si="18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9"/>
        <v>151</v>
      </c>
      <c r="C33" s="17">
        <f t="shared" si="10"/>
        <v>163</v>
      </c>
      <c r="D33" s="8">
        <f t="shared" ref="D33:E33" si="83"> L33</f>
        <v>28</v>
      </c>
      <c r="E33" s="8">
        <f t="shared" si="83"/>
        <v>34</v>
      </c>
      <c r="F33" s="11">
        <f t="shared" si="4"/>
        <v>0.345</v>
      </c>
      <c r="G33" s="12">
        <f t="shared" si="5"/>
        <v>0.936</v>
      </c>
      <c r="H33" s="13">
        <f t="shared" ref="H33:I33" si="84"> 5% + (O33-5)/1000</f>
        <v>0.086</v>
      </c>
      <c r="I33" s="13">
        <f t="shared" si="84"/>
        <v>0.08</v>
      </c>
      <c r="J33" s="11">
        <f t="shared" si="7"/>
        <v>0.28</v>
      </c>
      <c r="K33" s="14">
        <f t="shared" si="8"/>
        <v>0.64</v>
      </c>
      <c r="L33" s="10">
        <f t="shared" si="13"/>
        <v>28</v>
      </c>
      <c r="M33" s="10">
        <f t="shared" si="82"/>
        <v>34</v>
      </c>
      <c r="N33" s="10">
        <f t="shared" si="85"/>
        <v>64</v>
      </c>
      <c r="O33" s="10">
        <f t="shared" si="16"/>
        <v>41</v>
      </c>
      <c r="P33" s="15">
        <f t="shared" si="73"/>
        <v>35</v>
      </c>
      <c r="Q33" s="18">
        <f t="shared" si="18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9"/>
        <v>155</v>
      </c>
      <c r="C34" s="17">
        <f t="shared" si="10"/>
        <v>168</v>
      </c>
      <c r="D34" s="8">
        <f t="shared" ref="D34:E34" si="86"> L34</f>
        <v>28</v>
      </c>
      <c r="E34" s="8">
        <f t="shared" si="86"/>
        <v>34</v>
      </c>
      <c r="F34" s="11">
        <f t="shared" si="4"/>
        <v>0.355</v>
      </c>
      <c r="G34" s="12">
        <f t="shared" si="5"/>
        <v>0.937</v>
      </c>
      <c r="H34" s="13">
        <f t="shared" ref="H34:I34" si="87"> 5% + (O34-5)/1000</f>
        <v>0.087</v>
      </c>
      <c r="I34" s="13">
        <f t="shared" si="87"/>
        <v>0.082</v>
      </c>
      <c r="J34" s="11">
        <f t="shared" si="7"/>
        <v>0.28</v>
      </c>
      <c r="K34" s="14">
        <f t="shared" si="8"/>
        <v>0.66</v>
      </c>
      <c r="L34" s="10">
        <f t="shared" si="13"/>
        <v>28</v>
      </c>
      <c r="M34" s="10">
        <f t="shared" si="82"/>
        <v>34</v>
      </c>
      <c r="N34" s="10">
        <f t="shared" si="85"/>
        <v>66</v>
      </c>
      <c r="O34" s="10">
        <f t="shared" si="16"/>
        <v>42</v>
      </c>
      <c r="P34" s="15">
        <v>37.0</v>
      </c>
      <c r="Q34" s="18">
        <f t="shared" si="18"/>
        <v>5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9"/>
        <v>159</v>
      </c>
      <c r="C35" s="17">
        <f t="shared" si="10"/>
        <v>173</v>
      </c>
      <c r="D35" s="8">
        <f t="shared" ref="D35:E35" si="88"> L35</f>
        <v>29</v>
      </c>
      <c r="E35" s="8">
        <f t="shared" si="88"/>
        <v>35</v>
      </c>
      <c r="F35" s="11">
        <f t="shared" si="4"/>
        <v>0.36</v>
      </c>
      <c r="G35" s="12">
        <f t="shared" si="5"/>
        <v>0.938</v>
      </c>
      <c r="H35" s="13">
        <f t="shared" ref="H35:I35" si="89"> 5% + (O35-5)/1000</f>
        <v>0.088</v>
      </c>
      <c r="I35" s="13">
        <f t="shared" si="89"/>
        <v>0.083</v>
      </c>
      <c r="J35" s="11">
        <f t="shared" si="7"/>
        <v>0.29</v>
      </c>
      <c r="K35" s="14">
        <f t="shared" si="8"/>
        <v>0.67</v>
      </c>
      <c r="L35" s="10">
        <f t="shared" si="13"/>
        <v>29</v>
      </c>
      <c r="M35" s="10">
        <f t="shared" si="82"/>
        <v>35</v>
      </c>
      <c r="N35" s="10">
        <f t="shared" si="85"/>
        <v>67</v>
      </c>
      <c r="O35" s="10">
        <f t="shared" si="16"/>
        <v>43</v>
      </c>
      <c r="P35" s="15">
        <f t="shared" ref="P35:P37" si="92">if(or(MOD(A35,2) = 0, MOD(A35,3) = 0),P34 + 1,P34)</f>
        <v>38</v>
      </c>
      <c r="Q35" s="18">
        <f t="shared" si="18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9"/>
        <v>164</v>
      </c>
      <c r="C36" s="17">
        <f t="shared" si="10"/>
        <v>178</v>
      </c>
      <c r="D36" s="8">
        <f t="shared" ref="D36:E36" si="90"> L36</f>
        <v>30</v>
      </c>
      <c r="E36" s="8">
        <f t="shared" si="90"/>
        <v>36</v>
      </c>
      <c r="F36" s="11">
        <f t="shared" si="4"/>
        <v>0.37</v>
      </c>
      <c r="G36" s="12">
        <f t="shared" si="5"/>
        <v>0.939</v>
      </c>
      <c r="H36" s="13">
        <f t="shared" ref="H36:I36" si="91"> 5% + (O36-5)/1000</f>
        <v>0.089</v>
      </c>
      <c r="I36" s="13">
        <f t="shared" si="91"/>
        <v>0.083</v>
      </c>
      <c r="J36" s="11">
        <f t="shared" si="7"/>
        <v>0.3</v>
      </c>
      <c r="K36" s="14">
        <f t="shared" si="8"/>
        <v>0.69</v>
      </c>
      <c r="L36" s="10">
        <f t="shared" si="13"/>
        <v>30</v>
      </c>
      <c r="M36" s="10">
        <f t="shared" si="82"/>
        <v>36</v>
      </c>
      <c r="N36" s="10">
        <f t="shared" si="85"/>
        <v>69</v>
      </c>
      <c r="O36" s="10">
        <f t="shared" si="16"/>
        <v>44</v>
      </c>
      <c r="P36" s="15">
        <f t="shared" si="92"/>
        <v>38</v>
      </c>
      <c r="Q36" s="18">
        <f t="shared" si="18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9"/>
        <v>168</v>
      </c>
      <c r="C37" s="17">
        <f t="shared" si="10"/>
        <v>182</v>
      </c>
      <c r="D37" s="8">
        <f t="shared" ref="D37:E37" si="93"> L37</f>
        <v>30</v>
      </c>
      <c r="E37" s="8">
        <f t="shared" si="93"/>
        <v>37</v>
      </c>
      <c r="F37" s="11">
        <f t="shared" si="4"/>
        <v>0.38</v>
      </c>
      <c r="G37" s="12">
        <f t="shared" si="5"/>
        <v>0.94</v>
      </c>
      <c r="H37" s="13">
        <f t="shared" ref="H37:I37" si="94"> 5% + (O37-5)/1000</f>
        <v>0.09</v>
      </c>
      <c r="I37" s="13">
        <f t="shared" si="94"/>
        <v>0.084</v>
      </c>
      <c r="J37" s="11">
        <f t="shared" si="7"/>
        <v>0.3</v>
      </c>
      <c r="K37" s="14">
        <f t="shared" si="8"/>
        <v>0.71</v>
      </c>
      <c r="L37" s="10">
        <f t="shared" si="13"/>
        <v>30</v>
      </c>
      <c r="M37" s="10">
        <f t="shared" si="82"/>
        <v>37</v>
      </c>
      <c r="N37" s="10">
        <v>71.0</v>
      </c>
      <c r="O37" s="10">
        <f t="shared" si="16"/>
        <v>45</v>
      </c>
      <c r="P37" s="15">
        <f t="shared" si="92"/>
        <v>39</v>
      </c>
      <c r="Q37" s="18">
        <f t="shared" si="18"/>
        <v>5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9"/>
        <v>172</v>
      </c>
      <c r="C38" s="17">
        <f t="shared" si="10"/>
        <v>187</v>
      </c>
      <c r="D38" s="8">
        <f t="shared" ref="D38:E38" si="95"> L38</f>
        <v>31</v>
      </c>
      <c r="E38" s="8">
        <f t="shared" si="95"/>
        <v>37</v>
      </c>
      <c r="F38" s="11">
        <f t="shared" si="4"/>
        <v>0.39</v>
      </c>
      <c r="G38" s="12">
        <f t="shared" si="5"/>
        <v>0.941</v>
      </c>
      <c r="H38" s="13">
        <f t="shared" ref="H38:I38" si="96"> 5% + (O38-5)/1000</f>
        <v>0.091</v>
      </c>
      <c r="I38" s="13">
        <f t="shared" si="96"/>
        <v>0.085</v>
      </c>
      <c r="J38" s="11">
        <f t="shared" si="7"/>
        <v>0.31</v>
      </c>
      <c r="K38" s="14">
        <f t="shared" si="8"/>
        <v>0.73</v>
      </c>
      <c r="L38" s="10">
        <f t="shared" si="13"/>
        <v>31</v>
      </c>
      <c r="M38" s="10">
        <f t="shared" si="82"/>
        <v>37</v>
      </c>
      <c r="N38" s="10">
        <f t="shared" ref="N38:N42" si="99">if(MOD(A38,2) = 0,N37 + 1,N37 + 2)</f>
        <v>73</v>
      </c>
      <c r="O38" s="10">
        <f t="shared" si="16"/>
        <v>46</v>
      </c>
      <c r="P38" s="15">
        <v>40.0</v>
      </c>
      <c r="Q38" s="18">
        <f t="shared" si="18"/>
        <v>5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9"/>
        <v>176</v>
      </c>
      <c r="C39" s="17">
        <f t="shared" si="10"/>
        <v>192</v>
      </c>
      <c r="D39" s="8">
        <f t="shared" ref="D39:E39" si="97"> L39</f>
        <v>32</v>
      </c>
      <c r="E39" s="8">
        <f t="shared" si="97"/>
        <v>38</v>
      </c>
      <c r="F39" s="11">
        <f t="shared" si="4"/>
        <v>0.395</v>
      </c>
      <c r="G39" s="12">
        <f t="shared" si="5"/>
        <v>0.942</v>
      </c>
      <c r="H39" s="13">
        <f t="shared" ref="H39:I39" si="98"> 5% + (O39-5)/1000</f>
        <v>0.092</v>
      </c>
      <c r="I39" s="13">
        <f t="shared" si="98"/>
        <v>0.086</v>
      </c>
      <c r="J39" s="11">
        <f t="shared" si="7"/>
        <v>0.32</v>
      </c>
      <c r="K39" s="14">
        <f t="shared" si="8"/>
        <v>0.74</v>
      </c>
      <c r="L39" s="10">
        <f t="shared" si="13"/>
        <v>32</v>
      </c>
      <c r="M39" s="10">
        <f t="shared" si="82"/>
        <v>38</v>
      </c>
      <c r="N39" s="10">
        <f t="shared" si="99"/>
        <v>74</v>
      </c>
      <c r="O39" s="10">
        <f t="shared" si="16"/>
        <v>47</v>
      </c>
      <c r="P39" s="15">
        <f t="shared" ref="P39:P45" si="102">if(or(MOD(A39,2) = 0, MOD(A39,3) = 0),P38 + 1,P38)</f>
        <v>41</v>
      </c>
      <c r="Q39" s="18">
        <f t="shared" si="18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 t="shared" si="9"/>
        <v>180</v>
      </c>
      <c r="C40" s="17">
        <f t="shared" si="10"/>
        <v>197</v>
      </c>
      <c r="D40" s="8">
        <f t="shared" ref="D40:E40" si="100"> L40</f>
        <v>32</v>
      </c>
      <c r="E40" s="8">
        <f t="shared" si="100"/>
        <v>39</v>
      </c>
      <c r="F40" s="11">
        <f t="shared" si="4"/>
        <v>0.405</v>
      </c>
      <c r="G40" s="12">
        <f t="shared" si="5"/>
        <v>0.943</v>
      </c>
      <c r="H40" s="13">
        <f t="shared" ref="H40:I40" si="101"> 5% + (O40-5)/1000</f>
        <v>0.093</v>
      </c>
      <c r="I40" s="13">
        <f t="shared" si="101"/>
        <v>0.087</v>
      </c>
      <c r="J40" s="11">
        <f t="shared" si="7"/>
        <v>0.32</v>
      </c>
      <c r="K40" s="14">
        <f t="shared" si="8"/>
        <v>0.76</v>
      </c>
      <c r="L40" s="10">
        <f t="shared" si="13"/>
        <v>32</v>
      </c>
      <c r="M40" s="10">
        <f t="shared" si="82"/>
        <v>39</v>
      </c>
      <c r="N40" s="10">
        <f t="shared" si="99"/>
        <v>76</v>
      </c>
      <c r="O40" s="10">
        <f t="shared" si="16"/>
        <v>48</v>
      </c>
      <c r="P40" s="15">
        <f t="shared" si="102"/>
        <v>42</v>
      </c>
      <c r="Q40" s="18">
        <f t="shared" si="18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si="9"/>
        <v>185</v>
      </c>
      <c r="C41" s="17">
        <f t="shared" si="10"/>
        <v>201</v>
      </c>
      <c r="D41" s="8">
        <f t="shared" ref="D41:E41" si="103"> L41</f>
        <v>33</v>
      </c>
      <c r="E41" s="8">
        <f t="shared" si="103"/>
        <v>40</v>
      </c>
      <c r="F41" s="11">
        <f t="shared" si="4"/>
        <v>0.41</v>
      </c>
      <c r="G41" s="12">
        <f t="shared" si="5"/>
        <v>0.944</v>
      </c>
      <c r="H41" s="13">
        <f t="shared" ref="H41:I41" si="104"> 5% + (O41-5)/1000</f>
        <v>0.094</v>
      </c>
      <c r="I41" s="13">
        <f t="shared" si="104"/>
        <v>0.088</v>
      </c>
      <c r="J41" s="11">
        <f t="shared" si="7"/>
        <v>0.33</v>
      </c>
      <c r="K41" s="14">
        <f t="shared" si="8"/>
        <v>0.77</v>
      </c>
      <c r="L41" s="10">
        <f t="shared" si="13"/>
        <v>33</v>
      </c>
      <c r="M41" s="10">
        <f t="shared" si="82"/>
        <v>40</v>
      </c>
      <c r="N41" s="10">
        <f t="shared" si="99"/>
        <v>77</v>
      </c>
      <c r="O41" s="10">
        <f t="shared" si="16"/>
        <v>49</v>
      </c>
      <c r="P41" s="15">
        <f t="shared" si="102"/>
        <v>43</v>
      </c>
      <c r="Q41" s="18">
        <f t="shared" si="18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"/>
        <v>189</v>
      </c>
      <c r="C42" s="17">
        <f t="shared" si="10"/>
        <v>206</v>
      </c>
      <c r="D42" s="8">
        <f t="shared" ref="D42:E42" si="105"> L42</f>
        <v>34</v>
      </c>
      <c r="E42" s="8">
        <f t="shared" si="105"/>
        <v>41</v>
      </c>
      <c r="F42" s="11">
        <f t="shared" si="4"/>
        <v>0.42</v>
      </c>
      <c r="G42" s="12">
        <f t="shared" si="5"/>
        <v>0.945</v>
      </c>
      <c r="H42" s="13">
        <f t="shared" ref="H42:I42" si="106"> 5% + (O42-5)/1000</f>
        <v>0.095</v>
      </c>
      <c r="I42" s="13">
        <f t="shared" si="106"/>
        <v>0.088</v>
      </c>
      <c r="J42" s="11">
        <f t="shared" si="7"/>
        <v>0.34</v>
      </c>
      <c r="K42" s="14">
        <f t="shared" si="8"/>
        <v>0.79</v>
      </c>
      <c r="L42" s="10">
        <f t="shared" si="13"/>
        <v>34</v>
      </c>
      <c r="M42" s="10">
        <v>41.0</v>
      </c>
      <c r="N42" s="10">
        <f t="shared" si="99"/>
        <v>79</v>
      </c>
      <c r="O42" s="10">
        <f t="shared" si="16"/>
        <v>50</v>
      </c>
      <c r="P42" s="15">
        <f t="shared" si="102"/>
        <v>43</v>
      </c>
      <c r="Q42" s="18">
        <f t="shared" si="18"/>
        <v>5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"/>
        <v>193</v>
      </c>
      <c r="C43" s="17">
        <f t="shared" si="10"/>
        <v>211</v>
      </c>
      <c r="D43" s="8">
        <f t="shared" ref="D43:E43" si="107"> L43</f>
        <v>34</v>
      </c>
      <c r="E43" s="8">
        <f t="shared" si="107"/>
        <v>42</v>
      </c>
      <c r="F43" s="11">
        <f t="shared" si="4"/>
        <v>0.43</v>
      </c>
      <c r="G43" s="12">
        <f t="shared" si="5"/>
        <v>0.946</v>
      </c>
      <c r="H43" s="13">
        <f t="shared" ref="H43:I43" si="108"> 5% + (O43-5)/1000</f>
        <v>0.096</v>
      </c>
      <c r="I43" s="13">
        <f t="shared" si="108"/>
        <v>0.089</v>
      </c>
      <c r="J43" s="11">
        <f t="shared" si="7"/>
        <v>0.34</v>
      </c>
      <c r="K43" s="14">
        <f t="shared" si="8"/>
        <v>0.81</v>
      </c>
      <c r="L43" s="10">
        <f t="shared" si="13"/>
        <v>34</v>
      </c>
      <c r="M43" s="10">
        <f t="shared" ref="M43:M51" si="111">if(MOD($A42,4) = 0,M42,M42 + 1)</f>
        <v>42</v>
      </c>
      <c r="N43" s="10">
        <v>81.0</v>
      </c>
      <c r="O43" s="10">
        <f t="shared" si="16"/>
        <v>51</v>
      </c>
      <c r="P43" s="15">
        <f t="shared" si="102"/>
        <v>44</v>
      </c>
      <c r="Q43" s="18">
        <f t="shared" si="18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"/>
        <v>197</v>
      </c>
      <c r="C44" s="17">
        <f t="shared" si="10"/>
        <v>216</v>
      </c>
      <c r="D44" s="8">
        <f t="shared" ref="D44:E44" si="109"> L44</f>
        <v>35</v>
      </c>
      <c r="E44" s="8">
        <f t="shared" si="109"/>
        <v>43</v>
      </c>
      <c r="F44" s="11">
        <f t="shared" si="4"/>
        <v>0.44</v>
      </c>
      <c r="G44" s="12">
        <f t="shared" si="5"/>
        <v>0.947</v>
      </c>
      <c r="H44" s="13">
        <f t="shared" ref="H44:I44" si="110"> 5% + (O44-5)/1000</f>
        <v>0.097</v>
      </c>
      <c r="I44" s="13">
        <f t="shared" si="110"/>
        <v>0.089</v>
      </c>
      <c r="J44" s="11">
        <f t="shared" si="7"/>
        <v>0.35</v>
      </c>
      <c r="K44" s="14">
        <f t="shared" si="8"/>
        <v>0.83</v>
      </c>
      <c r="L44" s="10">
        <f t="shared" si="13"/>
        <v>35</v>
      </c>
      <c r="M44" s="10">
        <f t="shared" si="111"/>
        <v>43</v>
      </c>
      <c r="N44" s="10">
        <f t="shared" ref="N44:N48" si="114">if(MOD(A44,2) = 0,N43 + 1,N43 + 2)</f>
        <v>83</v>
      </c>
      <c r="O44" s="10">
        <f t="shared" si="16"/>
        <v>52</v>
      </c>
      <c r="P44" s="15">
        <f t="shared" si="102"/>
        <v>44</v>
      </c>
      <c r="Q44" s="18">
        <f t="shared" si="18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"/>
        <v>201</v>
      </c>
      <c r="C45" s="17">
        <f t="shared" si="10"/>
        <v>220</v>
      </c>
      <c r="D45" s="8">
        <f t="shared" ref="D45:E45" si="112"> L45</f>
        <v>36</v>
      </c>
      <c r="E45" s="8">
        <f t="shared" si="112"/>
        <v>44</v>
      </c>
      <c r="F45" s="11">
        <f t="shared" si="4"/>
        <v>0.445</v>
      </c>
      <c r="G45" s="12">
        <f t="shared" si="5"/>
        <v>0.948</v>
      </c>
      <c r="H45" s="13">
        <f t="shared" ref="H45:I45" si="113"> 5% + (O45-5)/1000</f>
        <v>0.098</v>
      </c>
      <c r="I45" s="13">
        <f t="shared" si="113"/>
        <v>0.09</v>
      </c>
      <c r="J45" s="11">
        <f t="shared" si="7"/>
        <v>0.36</v>
      </c>
      <c r="K45" s="14">
        <f t="shared" si="8"/>
        <v>0.84</v>
      </c>
      <c r="L45" s="10">
        <f t="shared" si="13"/>
        <v>36</v>
      </c>
      <c r="M45" s="10">
        <f t="shared" si="111"/>
        <v>44</v>
      </c>
      <c r="N45" s="10">
        <f t="shared" si="114"/>
        <v>84</v>
      </c>
      <c r="O45" s="10">
        <f t="shared" si="16"/>
        <v>53</v>
      </c>
      <c r="P45" s="15">
        <f t="shared" si="102"/>
        <v>45</v>
      </c>
      <c r="Q45" s="18">
        <f t="shared" si="18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"/>
        <v>206</v>
      </c>
      <c r="C46" s="17">
        <f t="shared" si="10"/>
        <v>225</v>
      </c>
      <c r="D46" s="8">
        <f t="shared" ref="D46:E46" si="115"> L46</f>
        <v>36</v>
      </c>
      <c r="E46" s="8">
        <f t="shared" si="115"/>
        <v>44</v>
      </c>
      <c r="F46" s="11">
        <f t="shared" si="4"/>
        <v>0.455</v>
      </c>
      <c r="G46" s="12">
        <f t="shared" si="5"/>
        <v>0.949</v>
      </c>
      <c r="H46" s="13">
        <f t="shared" ref="H46:I46" si="116"> 5% + (O46-5)/1000</f>
        <v>0.099</v>
      </c>
      <c r="I46" s="13">
        <f t="shared" si="116"/>
        <v>0.092</v>
      </c>
      <c r="J46" s="11">
        <f t="shared" si="7"/>
        <v>0.36</v>
      </c>
      <c r="K46" s="14">
        <f t="shared" si="8"/>
        <v>0.86</v>
      </c>
      <c r="L46" s="10">
        <f t="shared" si="13"/>
        <v>36</v>
      </c>
      <c r="M46" s="10">
        <f t="shared" si="111"/>
        <v>44</v>
      </c>
      <c r="N46" s="10">
        <f t="shared" si="114"/>
        <v>86</v>
      </c>
      <c r="O46" s="10">
        <f t="shared" si="16"/>
        <v>54</v>
      </c>
      <c r="P46" s="15">
        <v>47.0</v>
      </c>
      <c r="Q46" s="18">
        <f t="shared" si="18"/>
        <v>5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"/>
        <v>210</v>
      </c>
      <c r="C47" s="17">
        <f t="shared" si="10"/>
        <v>230</v>
      </c>
      <c r="D47" s="8">
        <f t="shared" ref="D47:E47" si="117"> L47</f>
        <v>37</v>
      </c>
      <c r="E47" s="8">
        <f t="shared" si="117"/>
        <v>45</v>
      </c>
      <c r="F47" s="11">
        <f t="shared" si="4"/>
        <v>0.46</v>
      </c>
      <c r="G47" s="12">
        <f t="shared" si="5"/>
        <v>0.95</v>
      </c>
      <c r="H47" s="13">
        <f t="shared" ref="H47:I47" si="118"> 5% + (O47-5)/1000</f>
        <v>0.1</v>
      </c>
      <c r="I47" s="13">
        <f t="shared" si="118"/>
        <v>0.093</v>
      </c>
      <c r="J47" s="11">
        <f t="shared" si="7"/>
        <v>0.37</v>
      </c>
      <c r="K47" s="14">
        <f t="shared" si="8"/>
        <v>0.87</v>
      </c>
      <c r="L47" s="10">
        <f t="shared" si="13"/>
        <v>37</v>
      </c>
      <c r="M47" s="10">
        <f t="shared" si="111"/>
        <v>45</v>
      </c>
      <c r="N47" s="10">
        <f t="shared" si="114"/>
        <v>87</v>
      </c>
      <c r="O47" s="10">
        <f t="shared" si="16"/>
        <v>55</v>
      </c>
      <c r="P47" s="15">
        <f t="shared" ref="P47:P49" si="121">if(or(MOD(A47,2) = 0, MOD(A47,3) = 0),P46 + 1,P46)</f>
        <v>48</v>
      </c>
      <c r="Q47" s="18">
        <f t="shared" si="18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"/>
        <v>214</v>
      </c>
      <c r="C48" s="17">
        <f t="shared" si="10"/>
        <v>235</v>
      </c>
      <c r="D48" s="8">
        <f t="shared" ref="D48:E48" si="119"> L48</f>
        <v>38</v>
      </c>
      <c r="E48" s="8">
        <f t="shared" si="119"/>
        <v>46</v>
      </c>
      <c r="F48" s="11">
        <f t="shared" si="4"/>
        <v>0.47</v>
      </c>
      <c r="G48" s="12">
        <f t="shared" si="5"/>
        <v>0.951</v>
      </c>
      <c r="H48" s="13">
        <f t="shared" ref="H48:I48" si="120"> 5% + (O48-5)/1000</f>
        <v>0.101</v>
      </c>
      <c r="I48" s="13">
        <f t="shared" si="120"/>
        <v>0.093</v>
      </c>
      <c r="J48" s="11">
        <f t="shared" si="7"/>
        <v>0.38</v>
      </c>
      <c r="K48" s="14">
        <f t="shared" si="8"/>
        <v>0.89</v>
      </c>
      <c r="L48" s="10">
        <f t="shared" si="13"/>
        <v>38</v>
      </c>
      <c r="M48" s="10">
        <f t="shared" si="111"/>
        <v>46</v>
      </c>
      <c r="N48" s="10">
        <f t="shared" si="114"/>
        <v>89</v>
      </c>
      <c r="O48" s="10">
        <f t="shared" si="16"/>
        <v>56</v>
      </c>
      <c r="P48" s="15">
        <f t="shared" si="121"/>
        <v>48</v>
      </c>
      <c r="Q48" s="18">
        <f t="shared" si="18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"/>
        <v>218</v>
      </c>
      <c r="C49" s="17">
        <f t="shared" si="10"/>
        <v>239</v>
      </c>
      <c r="D49" s="8">
        <f t="shared" ref="D49:E49" si="122"> L49</f>
        <v>38</v>
      </c>
      <c r="E49" s="8">
        <f t="shared" si="122"/>
        <v>47</v>
      </c>
      <c r="F49" s="11">
        <f t="shared" si="4"/>
        <v>0.48</v>
      </c>
      <c r="G49" s="12">
        <f t="shared" si="5"/>
        <v>0.952</v>
      </c>
      <c r="H49" s="13">
        <f t="shared" ref="H49:I49" si="123"> 5% + (O49-5)/1000</f>
        <v>0.102</v>
      </c>
      <c r="I49" s="13">
        <f t="shared" si="123"/>
        <v>0.094</v>
      </c>
      <c r="J49" s="11">
        <f t="shared" si="7"/>
        <v>0.38</v>
      </c>
      <c r="K49" s="14">
        <f t="shared" si="8"/>
        <v>0.91</v>
      </c>
      <c r="L49" s="10">
        <f t="shared" si="13"/>
        <v>38</v>
      </c>
      <c r="M49" s="10">
        <f t="shared" si="111"/>
        <v>47</v>
      </c>
      <c r="N49" s="10">
        <v>91.0</v>
      </c>
      <c r="O49" s="10">
        <f t="shared" si="16"/>
        <v>57</v>
      </c>
      <c r="P49" s="15">
        <f t="shared" si="121"/>
        <v>49</v>
      </c>
      <c r="Q49" s="18">
        <f t="shared" si="18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"/>
        <v>222</v>
      </c>
      <c r="C50" s="17">
        <f t="shared" si="10"/>
        <v>244</v>
      </c>
      <c r="D50" s="8">
        <f t="shared" ref="D50:E50" si="124"> L50</f>
        <v>39</v>
      </c>
      <c r="E50" s="8">
        <f t="shared" si="124"/>
        <v>47</v>
      </c>
      <c r="F50" s="11">
        <f t="shared" si="4"/>
        <v>0.49</v>
      </c>
      <c r="G50" s="12">
        <f t="shared" si="5"/>
        <v>0.953</v>
      </c>
      <c r="H50" s="13">
        <f t="shared" ref="H50:I50" si="125"> 5% + (O50-5)/1000</f>
        <v>0.103</v>
      </c>
      <c r="I50" s="13">
        <f t="shared" si="125"/>
        <v>0.095</v>
      </c>
      <c r="J50" s="11">
        <f t="shared" si="7"/>
        <v>0.39</v>
      </c>
      <c r="K50" s="14">
        <f t="shared" si="8"/>
        <v>0.93</v>
      </c>
      <c r="L50" s="10">
        <f t="shared" si="13"/>
        <v>39</v>
      </c>
      <c r="M50" s="10">
        <f t="shared" si="111"/>
        <v>47</v>
      </c>
      <c r="N50" s="10">
        <f t="shared" ref="N50:N51" si="128">if(MOD(A50,2) = 0,N49 + 1,N49 + 2)</f>
        <v>93</v>
      </c>
      <c r="O50" s="10">
        <f t="shared" si="16"/>
        <v>58</v>
      </c>
      <c r="P50" s="15">
        <v>50.0</v>
      </c>
      <c r="Q50" s="18">
        <f t="shared" si="18"/>
        <v>5</v>
      </c>
      <c r="R50" s="8"/>
      <c r="S50" s="8"/>
      <c r="T50" s="8"/>
      <c r="U50" s="8"/>
      <c r="V50" s="8"/>
      <c r="W50" s="8"/>
    </row>
    <row r="51" ht="16.5" customHeight="1">
      <c r="A51" s="1">
        <v>50.0</v>
      </c>
      <c r="B51" s="21">
        <f t="shared" si="9"/>
        <v>227</v>
      </c>
      <c r="C51" s="21">
        <f t="shared" si="10"/>
        <v>249</v>
      </c>
      <c r="D51" s="2">
        <f t="shared" ref="D51:E51" si="126"> L51</f>
        <v>40</v>
      </c>
      <c r="E51" s="2">
        <f t="shared" si="126"/>
        <v>48</v>
      </c>
      <c r="F51" s="22">
        <f t="shared" si="4"/>
        <v>0.495</v>
      </c>
      <c r="G51" s="23">
        <f t="shared" si="5"/>
        <v>0.954</v>
      </c>
      <c r="H51" s="24">
        <f t="shared" ref="H51:I51" si="127"> 5% + (O51-5)/1000</f>
        <v>0.104</v>
      </c>
      <c r="I51" s="24">
        <f t="shared" si="127"/>
        <v>0.096</v>
      </c>
      <c r="J51" s="22">
        <f t="shared" si="7"/>
        <v>0.4</v>
      </c>
      <c r="K51" s="25">
        <f t="shared" si="8"/>
        <v>0.94</v>
      </c>
      <c r="L51" s="5">
        <f t="shared" si="13"/>
        <v>40</v>
      </c>
      <c r="M51" s="5">
        <f t="shared" si="111"/>
        <v>48</v>
      </c>
      <c r="N51" s="5">
        <f t="shared" si="128"/>
        <v>94</v>
      </c>
      <c r="O51" s="5">
        <f t="shared" si="16"/>
        <v>59</v>
      </c>
      <c r="P51" s="3">
        <f>if(or(MOD(A51,2) = 0, MOD(A51,3) = 0),P50 + 1,P50)</f>
        <v>51</v>
      </c>
      <c r="Q51" s="26">
        <f t="shared" si="18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3" max="3" width="17.88"/>
    <col customWidth="1" min="5" max="5" width="12.5"/>
    <col customWidth="1" min="6" max="6" width="25.75"/>
    <col customWidth="1" min="12" max="35" width="7.63"/>
  </cols>
  <sheetData>
    <row r="1">
      <c r="A1" s="30" t="s">
        <v>126</v>
      </c>
      <c r="B1" s="31" t="s">
        <v>20</v>
      </c>
      <c r="C1" s="31" t="s">
        <v>21</v>
      </c>
      <c r="D1" s="30" t="s">
        <v>22</v>
      </c>
      <c r="E1" s="30" t="s">
        <v>23</v>
      </c>
      <c r="F1" s="30" t="s">
        <v>24</v>
      </c>
      <c r="G1" s="30" t="s">
        <v>25</v>
      </c>
      <c r="H1" s="30" t="s">
        <v>26</v>
      </c>
      <c r="I1" s="30" t="s">
        <v>27</v>
      </c>
      <c r="J1" s="30" t="s">
        <v>28</v>
      </c>
      <c r="K1" s="30" t="s">
        <v>30</v>
      </c>
      <c r="L1" s="31" t="s">
        <v>31</v>
      </c>
      <c r="M1" s="31" t="s">
        <v>32</v>
      </c>
      <c r="N1" s="31" t="s">
        <v>33</v>
      </c>
      <c r="O1" s="31" t="s">
        <v>34</v>
      </c>
      <c r="P1" s="31" t="s">
        <v>35</v>
      </c>
      <c r="Q1" s="31" t="s">
        <v>36</v>
      </c>
      <c r="R1" s="31" t="s">
        <v>37</v>
      </c>
      <c r="S1" s="31" t="s">
        <v>38</v>
      </c>
      <c r="T1" s="31" t="s">
        <v>39</v>
      </c>
      <c r="U1" s="31" t="s">
        <v>40</v>
      </c>
      <c r="V1" s="31" t="s">
        <v>41</v>
      </c>
      <c r="W1" s="31" t="s">
        <v>42</v>
      </c>
      <c r="X1" s="31" t="s">
        <v>43</v>
      </c>
      <c r="Y1" s="31" t="s">
        <v>44</v>
      </c>
      <c r="Z1" s="31" t="s">
        <v>45</v>
      </c>
      <c r="AA1" s="31" t="s">
        <v>46</v>
      </c>
      <c r="AB1" s="31" t="s">
        <v>47</v>
      </c>
      <c r="AC1" s="31" t="s">
        <v>48</v>
      </c>
      <c r="AD1" s="31" t="s">
        <v>49</v>
      </c>
      <c r="AE1" s="31" t="s">
        <v>50</v>
      </c>
      <c r="AF1" s="31" t="s">
        <v>51</v>
      </c>
      <c r="AG1" s="31" t="s">
        <v>52</v>
      </c>
      <c r="AH1" s="31" t="s">
        <v>53</v>
      </c>
      <c r="AI1" s="30" t="s">
        <v>54</v>
      </c>
      <c r="AJ1" s="30" t="s">
        <v>61</v>
      </c>
    </row>
    <row r="2">
      <c r="A2" s="29" t="s">
        <v>17</v>
      </c>
      <c r="B2" s="34">
        <v>1.0</v>
      </c>
      <c r="C2" s="34" t="s">
        <v>31</v>
      </c>
      <c r="D2" s="29" t="s">
        <v>65</v>
      </c>
      <c r="E2" s="29" t="s">
        <v>66</v>
      </c>
      <c r="F2" s="29"/>
      <c r="G2" s="82"/>
      <c r="H2" s="82"/>
      <c r="I2" s="82"/>
      <c r="J2" s="82"/>
      <c r="K2" s="82"/>
      <c r="L2" s="34" t="b">
        <v>1</v>
      </c>
      <c r="M2" s="34" t="b">
        <v>0</v>
      </c>
      <c r="N2" s="34" t="b">
        <v>0</v>
      </c>
      <c r="O2" s="34" t="b">
        <v>0</v>
      </c>
      <c r="P2" s="34" t="b">
        <v>0</v>
      </c>
      <c r="Q2" s="34" t="b">
        <v>0</v>
      </c>
      <c r="R2" s="34" t="b">
        <v>0</v>
      </c>
      <c r="S2" s="34" t="b">
        <v>0</v>
      </c>
      <c r="T2" s="34" t="b">
        <v>0</v>
      </c>
      <c r="U2" s="34" t="b">
        <v>0</v>
      </c>
      <c r="V2" s="34" t="b">
        <v>0</v>
      </c>
      <c r="W2" s="34" t="b">
        <v>0</v>
      </c>
      <c r="X2" s="34" t="b">
        <v>0</v>
      </c>
      <c r="Y2" s="34" t="b">
        <v>0</v>
      </c>
      <c r="Z2" s="34" t="b">
        <v>0</v>
      </c>
      <c r="AA2" s="34" t="b">
        <v>0</v>
      </c>
      <c r="AB2" s="34" t="b">
        <v>0</v>
      </c>
      <c r="AC2" s="34" t="b">
        <v>0</v>
      </c>
      <c r="AD2" s="34" t="b">
        <v>0</v>
      </c>
      <c r="AE2" s="34" t="b">
        <v>0</v>
      </c>
      <c r="AF2" s="34" t="b">
        <v>0</v>
      </c>
      <c r="AG2" s="34" t="b">
        <v>0</v>
      </c>
      <c r="AH2" s="34" t="b">
        <v>0</v>
      </c>
      <c r="AI2" s="29" t="b">
        <v>0</v>
      </c>
      <c r="AJ2" s="29" t="s">
        <v>17</v>
      </c>
    </row>
    <row r="3">
      <c r="A3" s="29" t="s">
        <v>17</v>
      </c>
      <c r="B3" s="34">
        <v>1.0</v>
      </c>
      <c r="C3" s="34" t="s">
        <v>31</v>
      </c>
      <c r="D3" s="29" t="s">
        <v>70</v>
      </c>
      <c r="E3" s="29" t="s">
        <v>71</v>
      </c>
      <c r="F3" s="29"/>
      <c r="G3" s="82"/>
      <c r="H3" s="82"/>
      <c r="I3" s="82"/>
      <c r="J3" s="82"/>
      <c r="K3" s="29"/>
      <c r="L3" s="34" t="b">
        <v>1</v>
      </c>
      <c r="M3" s="34" t="b">
        <v>0</v>
      </c>
      <c r="N3" s="34" t="b">
        <v>0</v>
      </c>
      <c r="O3" s="34" t="b">
        <v>0</v>
      </c>
      <c r="P3" s="34" t="b">
        <v>0</v>
      </c>
      <c r="Q3" s="34" t="b">
        <v>0</v>
      </c>
      <c r="R3" s="34" t="b">
        <v>0</v>
      </c>
      <c r="S3" s="34" t="b">
        <v>0</v>
      </c>
      <c r="T3" s="34" t="b">
        <v>0</v>
      </c>
      <c r="U3" s="34" t="b">
        <v>0</v>
      </c>
      <c r="V3" s="34" t="b">
        <v>0</v>
      </c>
      <c r="W3" s="34" t="b">
        <v>0</v>
      </c>
      <c r="X3" s="34" t="b">
        <v>0</v>
      </c>
      <c r="Y3" s="34" t="b">
        <v>0</v>
      </c>
      <c r="Z3" s="34" t="b">
        <v>0</v>
      </c>
      <c r="AA3" s="34" t="b">
        <v>0</v>
      </c>
      <c r="AB3" s="34" t="b">
        <v>0</v>
      </c>
      <c r="AC3" s="34" t="b">
        <v>0</v>
      </c>
      <c r="AD3" s="34" t="b">
        <v>0</v>
      </c>
      <c r="AE3" s="34" t="b">
        <v>0</v>
      </c>
      <c r="AF3" s="34" t="b">
        <v>0</v>
      </c>
      <c r="AG3" s="34" t="b">
        <v>0</v>
      </c>
      <c r="AH3" s="34" t="b">
        <v>0</v>
      </c>
      <c r="AI3" s="29" t="b">
        <v>0</v>
      </c>
      <c r="AJ3" s="29" t="s">
        <v>17</v>
      </c>
    </row>
    <row r="4">
      <c r="A4" s="29" t="s">
        <v>17</v>
      </c>
      <c r="B4" s="34">
        <v>1.0</v>
      </c>
      <c r="C4" s="34" t="s">
        <v>31</v>
      </c>
      <c r="D4" s="29" t="s">
        <v>132</v>
      </c>
      <c r="E4" s="29" t="s">
        <v>133</v>
      </c>
      <c r="F4" s="29"/>
      <c r="G4" s="82"/>
      <c r="H4" s="82"/>
      <c r="I4" s="82"/>
      <c r="J4" s="82"/>
      <c r="K4" s="29"/>
      <c r="L4" s="34" t="b">
        <v>1</v>
      </c>
      <c r="M4" s="34" t="b">
        <v>0</v>
      </c>
      <c r="N4" s="34" t="b">
        <v>0</v>
      </c>
      <c r="O4" s="34" t="b">
        <v>0</v>
      </c>
      <c r="P4" s="34" t="b">
        <v>0</v>
      </c>
      <c r="Q4" s="34" t="b">
        <v>0</v>
      </c>
      <c r="R4" s="34" t="b">
        <v>0</v>
      </c>
      <c r="S4" s="34" t="b">
        <v>0</v>
      </c>
      <c r="T4" s="34" t="b">
        <v>0</v>
      </c>
      <c r="U4" s="34" t="b">
        <v>0</v>
      </c>
      <c r="V4" s="34" t="b">
        <v>0</v>
      </c>
      <c r="W4" s="34" t="b">
        <v>0</v>
      </c>
      <c r="X4" s="34" t="b">
        <v>0</v>
      </c>
      <c r="Y4" s="34" t="b">
        <v>0</v>
      </c>
      <c r="Z4" s="34" t="b">
        <v>0</v>
      </c>
      <c r="AA4" s="34" t="b">
        <v>0</v>
      </c>
      <c r="AB4" s="34" t="b">
        <v>0</v>
      </c>
      <c r="AC4" s="34" t="b">
        <v>0</v>
      </c>
      <c r="AD4" s="34" t="b">
        <v>0</v>
      </c>
      <c r="AE4" s="34" t="b">
        <v>0</v>
      </c>
      <c r="AF4" s="34" t="b">
        <v>0</v>
      </c>
      <c r="AG4" s="34" t="b">
        <v>0</v>
      </c>
      <c r="AH4" s="34" t="b">
        <v>0</v>
      </c>
      <c r="AI4" s="29" t="b">
        <v>0</v>
      </c>
      <c r="AJ4" s="29" t="s">
        <v>17</v>
      </c>
    </row>
    <row r="5">
      <c r="A5" s="87" t="s">
        <v>232</v>
      </c>
      <c r="B5" s="92">
        <v>1.0</v>
      </c>
      <c r="C5" s="92" t="s">
        <v>31</v>
      </c>
      <c r="D5" s="87" t="s">
        <v>233</v>
      </c>
      <c r="E5" s="87" t="s">
        <v>234</v>
      </c>
      <c r="F5" s="87"/>
      <c r="G5" s="95"/>
      <c r="H5" s="95"/>
      <c r="I5" s="95"/>
      <c r="J5" s="95"/>
      <c r="K5" s="95"/>
      <c r="L5" s="92" t="b">
        <v>1</v>
      </c>
      <c r="M5" s="92" t="b">
        <v>0</v>
      </c>
      <c r="N5" s="92" t="b">
        <v>0</v>
      </c>
      <c r="O5" s="92" t="b">
        <v>0</v>
      </c>
      <c r="P5" s="92" t="b">
        <v>0</v>
      </c>
      <c r="Q5" s="92" t="b">
        <v>0</v>
      </c>
      <c r="R5" s="92" t="b">
        <v>0</v>
      </c>
      <c r="S5" s="92" t="b">
        <v>0</v>
      </c>
      <c r="T5" s="92" t="b">
        <v>0</v>
      </c>
      <c r="U5" s="92" t="b">
        <v>0</v>
      </c>
      <c r="V5" s="92" t="b">
        <v>0</v>
      </c>
      <c r="W5" s="92" t="b">
        <v>0</v>
      </c>
      <c r="X5" s="92" t="b">
        <v>0</v>
      </c>
      <c r="Y5" s="92" t="b">
        <v>0</v>
      </c>
      <c r="Z5" s="92" t="b">
        <v>0</v>
      </c>
      <c r="AA5" s="92" t="b">
        <v>0</v>
      </c>
      <c r="AB5" s="92" t="b">
        <v>0</v>
      </c>
      <c r="AC5" s="92" t="b">
        <v>0</v>
      </c>
      <c r="AD5" s="92" t="b">
        <v>0</v>
      </c>
      <c r="AE5" s="92" t="b">
        <v>0</v>
      </c>
      <c r="AF5" s="92" t="b">
        <v>0</v>
      </c>
      <c r="AG5" s="92" t="b">
        <v>0</v>
      </c>
      <c r="AH5" s="92" t="b">
        <v>0</v>
      </c>
      <c r="AI5" s="87" t="b">
        <v>0</v>
      </c>
      <c r="AJ5" s="87" t="s">
        <v>17</v>
      </c>
    </row>
    <row r="6">
      <c r="A6" s="29" t="s">
        <v>232</v>
      </c>
      <c r="B6" s="34">
        <v>1.0</v>
      </c>
      <c r="C6" s="34" t="s">
        <v>235</v>
      </c>
      <c r="D6" s="29" t="s">
        <v>236</v>
      </c>
      <c r="E6" s="29" t="s">
        <v>237</v>
      </c>
      <c r="F6" s="29"/>
      <c r="G6" s="82"/>
      <c r="H6" s="82"/>
      <c r="I6" s="82"/>
      <c r="J6" s="82"/>
      <c r="K6" s="82"/>
      <c r="L6" s="34" t="b">
        <v>0</v>
      </c>
      <c r="M6" s="34" t="b">
        <v>0</v>
      </c>
      <c r="N6" s="34" t="b">
        <v>0</v>
      </c>
      <c r="O6" s="34" t="b">
        <v>0</v>
      </c>
      <c r="P6" s="34" t="b">
        <v>0</v>
      </c>
      <c r="Q6" s="34" t="b">
        <v>0</v>
      </c>
      <c r="R6" s="34" t="b">
        <v>1</v>
      </c>
      <c r="S6" s="34" t="b">
        <v>0</v>
      </c>
      <c r="T6" s="34" t="b">
        <v>0</v>
      </c>
      <c r="U6" s="34" t="b">
        <v>0</v>
      </c>
      <c r="V6" s="34" t="b">
        <v>0</v>
      </c>
      <c r="W6" s="34" t="b">
        <v>0</v>
      </c>
      <c r="X6" s="34" t="b">
        <v>0</v>
      </c>
      <c r="Y6" s="34" t="b">
        <v>0</v>
      </c>
      <c r="Z6" s="34" t="b">
        <v>1</v>
      </c>
      <c r="AA6" s="34" t="b">
        <v>0</v>
      </c>
      <c r="AB6" s="34" t="b">
        <v>0</v>
      </c>
      <c r="AC6" s="34" t="b">
        <v>0</v>
      </c>
      <c r="AD6" s="34" t="b">
        <v>1</v>
      </c>
      <c r="AE6" s="34" t="b">
        <v>0</v>
      </c>
      <c r="AF6" s="34" t="b">
        <v>0</v>
      </c>
      <c r="AG6" s="34" t="b">
        <v>0</v>
      </c>
      <c r="AH6" s="34" t="b">
        <v>0</v>
      </c>
      <c r="AI6" s="29" t="b">
        <v>0</v>
      </c>
      <c r="AJ6" s="29" t="s">
        <v>238</v>
      </c>
    </row>
    <row r="7">
      <c r="A7" s="29" t="s">
        <v>232</v>
      </c>
      <c r="B7" s="34">
        <v>1.0</v>
      </c>
      <c r="C7" s="34" t="s">
        <v>239</v>
      </c>
      <c r="D7" s="29" t="s">
        <v>240</v>
      </c>
      <c r="E7" s="29" t="s">
        <v>241</v>
      </c>
      <c r="F7" s="29"/>
      <c r="G7" s="82"/>
      <c r="H7" s="82"/>
      <c r="I7" s="82"/>
      <c r="J7" s="82"/>
      <c r="K7" s="82"/>
      <c r="L7" s="34" t="b">
        <v>0</v>
      </c>
      <c r="M7" s="34" t="b">
        <v>0</v>
      </c>
      <c r="N7" s="34" t="b">
        <v>0</v>
      </c>
      <c r="O7" s="34" t="b">
        <v>0</v>
      </c>
      <c r="P7" s="34" t="b">
        <v>0</v>
      </c>
      <c r="Q7" s="34" t="b">
        <v>0</v>
      </c>
      <c r="R7" s="34" t="b">
        <v>1</v>
      </c>
      <c r="S7" s="34" t="b">
        <v>0</v>
      </c>
      <c r="T7" s="34" t="b">
        <v>0</v>
      </c>
      <c r="U7" s="34" t="b">
        <v>0</v>
      </c>
      <c r="V7" s="34" t="b">
        <v>0</v>
      </c>
      <c r="W7" s="34" t="b">
        <v>0</v>
      </c>
      <c r="X7" s="34" t="b">
        <v>0</v>
      </c>
      <c r="Y7" s="34" t="b">
        <v>0</v>
      </c>
      <c r="Z7" s="34" t="b">
        <v>1</v>
      </c>
      <c r="AA7" s="34" t="b">
        <v>0</v>
      </c>
      <c r="AB7" s="34" t="b">
        <v>0</v>
      </c>
      <c r="AC7" s="34" t="b">
        <v>0</v>
      </c>
      <c r="AD7" s="34" t="b">
        <v>0</v>
      </c>
      <c r="AE7" s="34" t="b">
        <v>1</v>
      </c>
      <c r="AF7" s="34" t="b">
        <v>0</v>
      </c>
      <c r="AG7" s="34" t="b">
        <v>0</v>
      </c>
      <c r="AH7" s="34" t="b">
        <v>0</v>
      </c>
      <c r="AI7" s="29" t="b">
        <v>0</v>
      </c>
      <c r="AJ7" s="29" t="s">
        <v>238</v>
      </c>
    </row>
    <row r="8">
      <c r="A8" s="29" t="s">
        <v>232</v>
      </c>
      <c r="B8" s="34">
        <v>1.0</v>
      </c>
      <c r="C8" s="34" t="s">
        <v>242</v>
      </c>
      <c r="D8" s="29" t="s">
        <v>243</v>
      </c>
      <c r="E8" s="29" t="s">
        <v>244</v>
      </c>
      <c r="F8" s="29"/>
      <c r="G8" s="82"/>
      <c r="H8" s="82"/>
      <c r="I8" s="82"/>
      <c r="J8" s="82"/>
      <c r="K8" s="82"/>
      <c r="L8" s="34" t="b">
        <v>0</v>
      </c>
      <c r="M8" s="34" t="b">
        <v>0</v>
      </c>
      <c r="N8" s="34" t="b">
        <v>0</v>
      </c>
      <c r="O8" s="34" t="b">
        <v>0</v>
      </c>
      <c r="P8" s="34" t="b">
        <v>0</v>
      </c>
      <c r="Q8" s="34" t="b">
        <v>0</v>
      </c>
      <c r="R8" s="34" t="b">
        <v>1</v>
      </c>
      <c r="S8" s="34" t="b">
        <v>0</v>
      </c>
      <c r="T8" s="34" t="b">
        <v>0</v>
      </c>
      <c r="U8" s="34" t="b">
        <v>0</v>
      </c>
      <c r="V8" s="34" t="b">
        <v>0</v>
      </c>
      <c r="W8" s="34" t="b">
        <v>0</v>
      </c>
      <c r="X8" s="34" t="b">
        <v>0</v>
      </c>
      <c r="Y8" s="34" t="b">
        <v>0</v>
      </c>
      <c r="Z8" s="34" t="b">
        <v>1</v>
      </c>
      <c r="AA8" s="34" t="b">
        <v>0</v>
      </c>
      <c r="AB8" s="34" t="b">
        <v>0</v>
      </c>
      <c r="AC8" s="34" t="b">
        <v>0</v>
      </c>
      <c r="AD8" s="34" t="b">
        <v>0</v>
      </c>
      <c r="AE8" s="34" t="b">
        <v>0</v>
      </c>
      <c r="AF8" s="34" t="b">
        <v>1</v>
      </c>
      <c r="AG8" s="34" t="b">
        <v>0</v>
      </c>
      <c r="AH8" s="34" t="b">
        <v>0</v>
      </c>
      <c r="AI8" s="29" t="b">
        <v>0</v>
      </c>
      <c r="AJ8" s="29" t="s">
        <v>238</v>
      </c>
    </row>
    <row r="9">
      <c r="A9" s="29" t="s">
        <v>232</v>
      </c>
      <c r="B9" s="34">
        <v>1.0</v>
      </c>
      <c r="C9" s="34" t="s">
        <v>245</v>
      </c>
      <c r="D9" s="29" t="s">
        <v>246</v>
      </c>
      <c r="E9" s="29" t="s">
        <v>247</v>
      </c>
      <c r="F9" s="29"/>
      <c r="G9" s="82"/>
      <c r="H9" s="82"/>
      <c r="I9" s="82"/>
      <c r="J9" s="82"/>
      <c r="K9" s="82"/>
      <c r="L9" s="34" t="b">
        <v>0</v>
      </c>
      <c r="M9" s="34" t="b">
        <v>0</v>
      </c>
      <c r="N9" s="34" t="b">
        <v>0</v>
      </c>
      <c r="O9" s="34" t="b">
        <v>0</v>
      </c>
      <c r="P9" s="34" t="b">
        <v>0</v>
      </c>
      <c r="Q9" s="34" t="b">
        <v>0</v>
      </c>
      <c r="R9" s="34" t="b">
        <v>1</v>
      </c>
      <c r="S9" s="34" t="b">
        <v>0</v>
      </c>
      <c r="T9" s="34" t="b">
        <v>0</v>
      </c>
      <c r="U9" s="34" t="b">
        <v>0</v>
      </c>
      <c r="V9" s="34" t="b">
        <v>0</v>
      </c>
      <c r="W9" s="34" t="b">
        <v>0</v>
      </c>
      <c r="X9" s="34" t="b">
        <v>0</v>
      </c>
      <c r="Y9" s="34" t="b">
        <v>0</v>
      </c>
      <c r="Z9" s="34" t="b">
        <v>1</v>
      </c>
      <c r="AA9" s="34" t="b">
        <v>0</v>
      </c>
      <c r="AB9" s="34" t="b">
        <v>0</v>
      </c>
      <c r="AC9" s="34" t="b">
        <v>0</v>
      </c>
      <c r="AD9" s="34" t="b">
        <v>0</v>
      </c>
      <c r="AE9" s="34" t="b">
        <v>0</v>
      </c>
      <c r="AF9" s="34" t="b">
        <v>0</v>
      </c>
      <c r="AG9" s="34" t="b">
        <v>1</v>
      </c>
      <c r="AH9" s="34" t="b">
        <v>0</v>
      </c>
      <c r="AI9" s="29" t="b">
        <v>0</v>
      </c>
      <c r="AJ9" s="29" t="s">
        <v>238</v>
      </c>
    </row>
    <row r="10">
      <c r="A10" s="29" t="s">
        <v>232</v>
      </c>
      <c r="B10" s="34">
        <v>1.0</v>
      </c>
      <c r="C10" s="34" t="s">
        <v>248</v>
      </c>
      <c r="D10" s="29" t="s">
        <v>249</v>
      </c>
      <c r="E10" s="29" t="s">
        <v>250</v>
      </c>
      <c r="F10" s="29"/>
      <c r="G10" s="82"/>
      <c r="H10" s="82"/>
      <c r="I10" s="82"/>
      <c r="J10" s="82"/>
      <c r="K10" s="82"/>
      <c r="L10" s="34" t="b">
        <v>0</v>
      </c>
      <c r="M10" s="34" t="b">
        <v>0</v>
      </c>
      <c r="N10" s="34" t="b">
        <v>0</v>
      </c>
      <c r="O10" s="34" t="b">
        <v>0</v>
      </c>
      <c r="P10" s="34" t="b">
        <v>0</v>
      </c>
      <c r="Q10" s="34" t="b">
        <v>0</v>
      </c>
      <c r="R10" s="34" t="b">
        <v>1</v>
      </c>
      <c r="S10" s="34" t="b">
        <v>0</v>
      </c>
      <c r="T10" s="34" t="b">
        <v>0</v>
      </c>
      <c r="U10" s="34" t="b">
        <v>0</v>
      </c>
      <c r="V10" s="34" t="b">
        <v>0</v>
      </c>
      <c r="W10" s="34" t="b">
        <v>0</v>
      </c>
      <c r="X10" s="34" t="b">
        <v>0</v>
      </c>
      <c r="Y10" s="34" t="b">
        <v>0</v>
      </c>
      <c r="Z10" s="34" t="b">
        <v>1</v>
      </c>
      <c r="AA10" s="34" t="b">
        <v>0</v>
      </c>
      <c r="AB10" s="34" t="b">
        <v>0</v>
      </c>
      <c r="AC10" s="34" t="b">
        <v>0</v>
      </c>
      <c r="AD10" s="34" t="b">
        <v>0</v>
      </c>
      <c r="AE10" s="34" t="b">
        <v>0</v>
      </c>
      <c r="AF10" s="34" t="b">
        <v>0</v>
      </c>
      <c r="AG10" s="34" t="b">
        <v>0</v>
      </c>
      <c r="AH10" s="34" t="b">
        <v>1</v>
      </c>
      <c r="AI10" s="29" t="b">
        <v>0</v>
      </c>
      <c r="AJ10" s="29" t="s">
        <v>238</v>
      </c>
    </row>
    <row r="11">
      <c r="A11" s="29" t="s">
        <v>232</v>
      </c>
      <c r="B11" s="34">
        <v>1.0</v>
      </c>
      <c r="C11" s="34" t="s">
        <v>251</v>
      </c>
      <c r="D11" s="29" t="s">
        <v>252</v>
      </c>
      <c r="E11" s="29" t="s">
        <v>253</v>
      </c>
      <c r="F11" s="29"/>
      <c r="G11" s="82"/>
      <c r="H11" s="82"/>
      <c r="I11" s="82"/>
      <c r="J11" s="82"/>
      <c r="K11" s="82"/>
      <c r="L11" s="34" t="b">
        <v>0</v>
      </c>
      <c r="M11" s="34" t="b">
        <v>0</v>
      </c>
      <c r="N11" s="34" t="b">
        <v>0</v>
      </c>
      <c r="O11" s="34" t="b">
        <v>0</v>
      </c>
      <c r="P11" s="34" t="b">
        <v>0</v>
      </c>
      <c r="Q11" s="34" t="b">
        <v>0</v>
      </c>
      <c r="R11" s="34" t="b">
        <v>1</v>
      </c>
      <c r="S11" s="34" t="b">
        <v>0</v>
      </c>
      <c r="T11" s="34" t="b">
        <v>0</v>
      </c>
      <c r="U11" s="34" t="b">
        <v>0</v>
      </c>
      <c r="V11" s="34" t="b">
        <v>0</v>
      </c>
      <c r="W11" s="34" t="b">
        <v>0</v>
      </c>
      <c r="X11" s="34" t="b">
        <v>0</v>
      </c>
      <c r="Y11" s="34" t="b">
        <v>0</v>
      </c>
      <c r="Z11" s="34" t="b">
        <v>1</v>
      </c>
      <c r="AA11" s="34" t="b">
        <v>0</v>
      </c>
      <c r="AB11" s="34" t="b">
        <v>0</v>
      </c>
      <c r="AC11" s="34" t="b">
        <v>0</v>
      </c>
      <c r="AD11" s="34" t="b">
        <v>0</v>
      </c>
      <c r="AE11" s="34" t="b">
        <v>0</v>
      </c>
      <c r="AF11" s="34" t="b">
        <v>0</v>
      </c>
      <c r="AG11" s="34" t="b">
        <v>0</v>
      </c>
      <c r="AH11" s="34" t="b">
        <v>0</v>
      </c>
      <c r="AI11" s="29" t="b">
        <v>1</v>
      </c>
      <c r="AJ11" s="29" t="s">
        <v>238</v>
      </c>
    </row>
    <row r="12">
      <c r="A12" s="87" t="s">
        <v>232</v>
      </c>
      <c r="B12" s="92">
        <v>2.0</v>
      </c>
      <c r="C12" s="92" t="s">
        <v>31</v>
      </c>
      <c r="D12" s="87" t="s">
        <v>254</v>
      </c>
      <c r="E12" s="87" t="s">
        <v>255</v>
      </c>
      <c r="F12" s="87"/>
      <c r="G12" s="95"/>
      <c r="H12" s="95"/>
      <c r="I12" s="95"/>
      <c r="J12" s="95"/>
      <c r="K12" s="95"/>
      <c r="L12" s="92" t="b">
        <v>1</v>
      </c>
      <c r="M12" s="92" t="b">
        <v>0</v>
      </c>
      <c r="N12" s="92" t="b">
        <v>0</v>
      </c>
      <c r="O12" s="92" t="b">
        <v>0</v>
      </c>
      <c r="P12" s="92" t="b">
        <v>0</v>
      </c>
      <c r="Q12" s="92" t="b">
        <v>0</v>
      </c>
      <c r="R12" s="92" t="b">
        <v>0</v>
      </c>
      <c r="S12" s="92" t="b">
        <v>0</v>
      </c>
      <c r="T12" s="92" t="b">
        <v>0</v>
      </c>
      <c r="U12" s="92" t="b">
        <v>0</v>
      </c>
      <c r="V12" s="92" t="b">
        <v>0</v>
      </c>
      <c r="W12" s="92" t="b">
        <v>0</v>
      </c>
      <c r="X12" s="92" t="b">
        <v>0</v>
      </c>
      <c r="Y12" s="92" t="b">
        <v>0</v>
      </c>
      <c r="Z12" s="92" t="b">
        <v>0</v>
      </c>
      <c r="AA12" s="92" t="b">
        <v>0</v>
      </c>
      <c r="AB12" s="92" t="b">
        <v>0</v>
      </c>
      <c r="AC12" s="92" t="b">
        <v>0</v>
      </c>
      <c r="AD12" s="92" t="b">
        <v>0</v>
      </c>
      <c r="AE12" s="92" t="b">
        <v>0</v>
      </c>
      <c r="AF12" s="92" t="b">
        <v>0</v>
      </c>
      <c r="AG12" s="92" t="b">
        <v>0</v>
      </c>
      <c r="AH12" s="92" t="b">
        <v>0</v>
      </c>
      <c r="AI12" s="87" t="b">
        <v>0</v>
      </c>
      <c r="AJ12" s="87" t="s">
        <v>17</v>
      </c>
    </row>
    <row r="13">
      <c r="A13" s="29" t="s">
        <v>232</v>
      </c>
      <c r="B13" s="34">
        <v>2.0</v>
      </c>
      <c r="C13" s="34" t="s">
        <v>256</v>
      </c>
      <c r="D13" s="29" t="s">
        <v>257</v>
      </c>
      <c r="E13" s="29" t="s">
        <v>258</v>
      </c>
      <c r="F13" s="29"/>
      <c r="G13" s="82"/>
      <c r="H13" s="82"/>
      <c r="I13" s="82"/>
      <c r="J13" s="82"/>
      <c r="K13" s="82"/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0</v>
      </c>
      <c r="R13" s="34" t="b">
        <v>0</v>
      </c>
      <c r="S13" s="34" t="b">
        <v>0</v>
      </c>
      <c r="T13" s="34" t="b">
        <v>0</v>
      </c>
      <c r="U13" s="34" t="b">
        <v>1</v>
      </c>
      <c r="V13" s="34" t="b">
        <v>0</v>
      </c>
      <c r="W13" s="34" t="b">
        <v>0</v>
      </c>
      <c r="X13" s="34" t="b">
        <v>0</v>
      </c>
      <c r="Y13" s="34" t="b">
        <v>0</v>
      </c>
      <c r="Z13" s="34" t="b">
        <v>1</v>
      </c>
      <c r="AA13" s="34" t="b">
        <v>0</v>
      </c>
      <c r="AB13" s="34" t="b">
        <v>0</v>
      </c>
      <c r="AC13" s="34" t="b">
        <v>0</v>
      </c>
      <c r="AD13" s="34" t="b">
        <v>0</v>
      </c>
      <c r="AE13" s="34" t="b">
        <v>0</v>
      </c>
      <c r="AF13" s="34" t="b">
        <v>0</v>
      </c>
      <c r="AG13" s="34" t="b">
        <v>0</v>
      </c>
      <c r="AH13" s="34" t="b">
        <v>0</v>
      </c>
      <c r="AI13" s="29" t="b">
        <v>0</v>
      </c>
      <c r="AJ13" s="29" t="s">
        <v>259</v>
      </c>
    </row>
    <row r="14">
      <c r="A14" s="29" t="s">
        <v>232</v>
      </c>
      <c r="B14" s="34">
        <v>2.0</v>
      </c>
      <c r="C14" s="34" t="s">
        <v>260</v>
      </c>
      <c r="D14" s="29" t="s">
        <v>261</v>
      </c>
      <c r="E14" s="29" t="s">
        <v>262</v>
      </c>
      <c r="F14" s="29"/>
      <c r="G14" s="82"/>
      <c r="H14" s="82"/>
      <c r="I14" s="82"/>
      <c r="J14" s="82"/>
      <c r="K14" s="82"/>
      <c r="L14" s="34" t="b">
        <v>0</v>
      </c>
      <c r="M14" s="34" t="b">
        <v>0</v>
      </c>
      <c r="N14" s="34" t="b">
        <v>0</v>
      </c>
      <c r="O14" s="34" t="b">
        <v>0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0</v>
      </c>
      <c r="U14" s="34" t="b">
        <v>1</v>
      </c>
      <c r="V14" s="34" t="b">
        <v>0</v>
      </c>
      <c r="W14" s="34" t="b">
        <v>0</v>
      </c>
      <c r="X14" s="34" t="b">
        <v>0</v>
      </c>
      <c r="Y14" s="34" t="b">
        <v>0</v>
      </c>
      <c r="Z14" s="34" t="b">
        <v>1</v>
      </c>
      <c r="AA14" s="34" t="b">
        <v>0</v>
      </c>
      <c r="AB14" s="34" t="b">
        <v>0</v>
      </c>
      <c r="AC14" s="34" t="b">
        <v>0</v>
      </c>
      <c r="AD14" s="34" t="b">
        <v>0</v>
      </c>
      <c r="AE14" s="34" t="b">
        <v>0</v>
      </c>
      <c r="AF14" s="34" t="b">
        <v>0</v>
      </c>
      <c r="AG14" s="34" t="b">
        <v>0</v>
      </c>
      <c r="AH14" s="34" t="b">
        <v>0</v>
      </c>
      <c r="AI14" s="29" t="b">
        <v>0</v>
      </c>
      <c r="AJ14" s="29" t="s">
        <v>259</v>
      </c>
    </row>
    <row r="15">
      <c r="A15" s="29" t="s">
        <v>232</v>
      </c>
      <c r="B15" s="34">
        <v>2.0</v>
      </c>
      <c r="C15" s="34" t="s">
        <v>263</v>
      </c>
      <c r="D15" s="29" t="s">
        <v>264</v>
      </c>
      <c r="E15" s="29" t="s">
        <v>265</v>
      </c>
      <c r="F15" s="29"/>
      <c r="G15" s="82"/>
      <c r="H15" s="82"/>
      <c r="I15" s="82"/>
      <c r="J15" s="82"/>
      <c r="K15" s="82"/>
      <c r="L15" s="34" t="b">
        <v>1</v>
      </c>
      <c r="M15" s="34" t="b">
        <v>0</v>
      </c>
      <c r="N15" s="34" t="b">
        <v>0</v>
      </c>
      <c r="O15" s="34" t="b">
        <v>0</v>
      </c>
      <c r="P15" s="34" t="b">
        <v>0</v>
      </c>
      <c r="Q15" s="34" t="b">
        <v>0</v>
      </c>
      <c r="R15" s="34" t="b">
        <v>0</v>
      </c>
      <c r="S15" s="34" t="b">
        <v>0</v>
      </c>
      <c r="T15" s="34" t="b">
        <v>0</v>
      </c>
      <c r="U15" s="34" t="b">
        <v>1</v>
      </c>
      <c r="V15" s="34" t="b">
        <v>0</v>
      </c>
      <c r="W15" s="34" t="b">
        <v>0</v>
      </c>
      <c r="X15" s="34" t="b">
        <v>0</v>
      </c>
      <c r="Y15" s="34" t="b">
        <v>0</v>
      </c>
      <c r="Z15" s="34" t="b">
        <v>1</v>
      </c>
      <c r="AA15" s="34" t="b">
        <v>0</v>
      </c>
      <c r="AB15" s="34" t="b">
        <v>0</v>
      </c>
      <c r="AC15" s="34" t="b">
        <v>0</v>
      </c>
      <c r="AD15" s="34" t="b">
        <v>0</v>
      </c>
      <c r="AE15" s="34" t="b">
        <v>0</v>
      </c>
      <c r="AF15" s="34" t="b">
        <v>0</v>
      </c>
      <c r="AG15" s="34" t="b">
        <v>0</v>
      </c>
      <c r="AH15" s="34" t="b">
        <v>0</v>
      </c>
      <c r="AI15" s="29" t="b">
        <v>0</v>
      </c>
      <c r="AJ15" s="29" t="s">
        <v>259</v>
      </c>
    </row>
    <row r="16">
      <c r="A16" s="29" t="s">
        <v>232</v>
      </c>
      <c r="B16" s="34">
        <v>2.0</v>
      </c>
      <c r="C16" s="34" t="s">
        <v>266</v>
      </c>
      <c r="D16" s="29" t="s">
        <v>267</v>
      </c>
      <c r="E16" s="29" t="s">
        <v>268</v>
      </c>
      <c r="F16" s="29"/>
      <c r="G16" s="82"/>
      <c r="H16" s="82"/>
      <c r="I16" s="82"/>
      <c r="J16" s="82"/>
      <c r="K16" s="82"/>
      <c r="L16" s="34" t="b">
        <v>0</v>
      </c>
      <c r="M16" s="34" t="b">
        <v>0</v>
      </c>
      <c r="N16" s="34" t="b">
        <v>0</v>
      </c>
      <c r="O16" s="34" t="b">
        <v>0</v>
      </c>
      <c r="P16" s="34" t="b">
        <v>0</v>
      </c>
      <c r="Q16" s="34" t="b">
        <v>0</v>
      </c>
      <c r="R16" s="34" t="b">
        <v>0</v>
      </c>
      <c r="S16" s="34" t="b">
        <v>0</v>
      </c>
      <c r="T16" s="34" t="b">
        <v>0</v>
      </c>
      <c r="U16" s="34" t="b">
        <v>1</v>
      </c>
      <c r="V16" s="34" t="b">
        <v>0</v>
      </c>
      <c r="W16" s="34" t="b">
        <v>0</v>
      </c>
      <c r="X16" s="34" t="b">
        <v>0</v>
      </c>
      <c r="Y16" s="34" t="b">
        <v>0</v>
      </c>
      <c r="Z16" s="34" t="b">
        <v>1</v>
      </c>
      <c r="AA16" s="34" t="b">
        <v>0</v>
      </c>
      <c r="AB16" s="34" t="b">
        <v>0</v>
      </c>
      <c r="AC16" s="34" t="b">
        <v>0</v>
      </c>
      <c r="AD16" s="34" t="b">
        <v>0</v>
      </c>
      <c r="AE16" s="34" t="b">
        <v>0</v>
      </c>
      <c r="AF16" s="34" t="b">
        <v>0</v>
      </c>
      <c r="AG16" s="34" t="b">
        <v>0</v>
      </c>
      <c r="AH16" s="34" t="b">
        <v>0</v>
      </c>
      <c r="AI16" s="29" t="b">
        <v>0</v>
      </c>
      <c r="AJ16" s="29" t="s">
        <v>259</v>
      </c>
    </row>
    <row r="17">
      <c r="A17" s="29" t="s">
        <v>232</v>
      </c>
      <c r="B17" s="34">
        <v>2.0</v>
      </c>
      <c r="C17" s="34" t="s">
        <v>269</v>
      </c>
      <c r="D17" s="29" t="s">
        <v>270</v>
      </c>
      <c r="E17" s="29" t="s">
        <v>271</v>
      </c>
      <c r="F17" s="29"/>
      <c r="G17" s="82"/>
      <c r="H17" s="82"/>
      <c r="I17" s="82"/>
      <c r="J17" s="82"/>
      <c r="K17" s="82"/>
      <c r="L17" s="34" t="b">
        <v>1</v>
      </c>
      <c r="M17" s="34" t="b">
        <v>0</v>
      </c>
      <c r="N17" s="34" t="b">
        <v>0</v>
      </c>
      <c r="O17" s="34" t="b">
        <v>0</v>
      </c>
      <c r="P17" s="34" t="b">
        <v>0</v>
      </c>
      <c r="Q17" s="34" t="b">
        <v>0</v>
      </c>
      <c r="R17" s="34" t="b">
        <v>0</v>
      </c>
      <c r="S17" s="34" t="b">
        <v>0</v>
      </c>
      <c r="T17" s="34" t="b">
        <v>0</v>
      </c>
      <c r="U17" s="34" t="b">
        <v>1</v>
      </c>
      <c r="V17" s="34" t="b">
        <v>0</v>
      </c>
      <c r="W17" s="34" t="b">
        <v>0</v>
      </c>
      <c r="X17" s="34" t="b">
        <v>0</v>
      </c>
      <c r="Y17" s="34" t="b">
        <v>0</v>
      </c>
      <c r="Z17" s="34" t="b">
        <v>1</v>
      </c>
      <c r="AA17" s="34" t="b">
        <v>0</v>
      </c>
      <c r="AB17" s="34" t="b">
        <v>0</v>
      </c>
      <c r="AC17" s="34" t="b">
        <v>0</v>
      </c>
      <c r="AD17" s="34" t="b">
        <v>0</v>
      </c>
      <c r="AE17" s="34" t="b">
        <v>0</v>
      </c>
      <c r="AF17" s="34" t="b">
        <v>0</v>
      </c>
      <c r="AG17" s="34" t="b">
        <v>0</v>
      </c>
      <c r="AH17" s="34" t="b">
        <v>0</v>
      </c>
      <c r="AI17" s="29" t="b">
        <v>0</v>
      </c>
      <c r="AJ17" s="29" t="s">
        <v>259</v>
      </c>
    </row>
    <row r="18">
      <c r="A18" s="29" t="s">
        <v>232</v>
      </c>
      <c r="B18" s="34">
        <v>2.0</v>
      </c>
      <c r="C18" s="34" t="s">
        <v>272</v>
      </c>
      <c r="D18" s="29" t="s">
        <v>273</v>
      </c>
      <c r="E18" s="29" t="s">
        <v>274</v>
      </c>
      <c r="F18" s="29"/>
      <c r="G18" s="82"/>
      <c r="H18" s="82"/>
      <c r="I18" s="82"/>
      <c r="J18" s="82"/>
      <c r="K18" s="82"/>
      <c r="L18" s="34" t="b">
        <v>0</v>
      </c>
      <c r="M18" s="34" t="b">
        <v>0</v>
      </c>
      <c r="N18" s="34" t="b">
        <v>0</v>
      </c>
      <c r="O18" s="34" t="b">
        <v>1</v>
      </c>
      <c r="P18" s="34" t="b">
        <v>0</v>
      </c>
      <c r="Q18" s="34" t="b">
        <v>0</v>
      </c>
      <c r="R18" s="34" t="b">
        <v>0</v>
      </c>
      <c r="S18" s="34" t="b">
        <v>0</v>
      </c>
      <c r="T18" s="34" t="b">
        <v>0</v>
      </c>
      <c r="U18" s="34" t="b">
        <v>1</v>
      </c>
      <c r="V18" s="34" t="b">
        <v>0</v>
      </c>
      <c r="W18" s="34" t="b">
        <v>0</v>
      </c>
      <c r="X18" s="34" t="b">
        <v>0</v>
      </c>
      <c r="Y18" s="34" t="b">
        <v>0</v>
      </c>
      <c r="Z18" s="34" t="b">
        <v>1</v>
      </c>
      <c r="AA18" s="34" t="b">
        <v>0</v>
      </c>
      <c r="AB18" s="34" t="b">
        <v>0</v>
      </c>
      <c r="AC18" s="34" t="b">
        <v>0</v>
      </c>
      <c r="AD18" s="34" t="b">
        <v>0</v>
      </c>
      <c r="AE18" s="34" t="b">
        <v>0</v>
      </c>
      <c r="AF18" s="34" t="b">
        <v>0</v>
      </c>
      <c r="AG18" s="34" t="b">
        <v>0</v>
      </c>
      <c r="AH18" s="34" t="b">
        <v>0</v>
      </c>
      <c r="AI18" s="29" t="b">
        <v>0</v>
      </c>
      <c r="AJ18" s="29" t="s">
        <v>259</v>
      </c>
    </row>
    <row r="19">
      <c r="A19" s="87" t="s">
        <v>232</v>
      </c>
      <c r="B19" s="92">
        <v>3.0</v>
      </c>
      <c r="C19" s="92" t="s">
        <v>31</v>
      </c>
      <c r="D19" s="87" t="s">
        <v>275</v>
      </c>
      <c r="E19" s="87" t="s">
        <v>276</v>
      </c>
      <c r="F19" s="87"/>
      <c r="G19" s="95"/>
      <c r="H19" s="95"/>
      <c r="I19" s="95"/>
      <c r="J19" s="95"/>
      <c r="K19" s="95"/>
      <c r="L19" s="92" t="b">
        <v>1</v>
      </c>
      <c r="M19" s="92" t="b">
        <v>0</v>
      </c>
      <c r="N19" s="92" t="b">
        <v>0</v>
      </c>
      <c r="O19" s="92" t="b">
        <v>0</v>
      </c>
      <c r="P19" s="92" t="b">
        <v>0</v>
      </c>
      <c r="Q19" s="92" t="b">
        <v>0</v>
      </c>
      <c r="R19" s="92" t="b">
        <v>0</v>
      </c>
      <c r="S19" s="92" t="b">
        <v>0</v>
      </c>
      <c r="T19" s="92" t="b">
        <v>0</v>
      </c>
      <c r="U19" s="92" t="b">
        <v>0</v>
      </c>
      <c r="V19" s="92" t="b">
        <v>0</v>
      </c>
      <c r="W19" s="92" t="b">
        <v>0</v>
      </c>
      <c r="X19" s="92" t="b">
        <v>0</v>
      </c>
      <c r="Y19" s="92" t="b">
        <v>0</v>
      </c>
      <c r="Z19" s="92" t="b">
        <v>0</v>
      </c>
      <c r="AA19" s="92" t="b">
        <v>0</v>
      </c>
      <c r="AB19" s="92" t="b">
        <v>0</v>
      </c>
      <c r="AC19" s="92" t="b">
        <v>0</v>
      </c>
      <c r="AD19" s="92" t="b">
        <v>0</v>
      </c>
      <c r="AE19" s="92" t="b">
        <v>0</v>
      </c>
      <c r="AF19" s="92" t="b">
        <v>0</v>
      </c>
      <c r="AG19" s="92" t="b">
        <v>0</v>
      </c>
      <c r="AH19" s="92" t="b">
        <v>0</v>
      </c>
      <c r="AI19" s="87" t="b">
        <v>0</v>
      </c>
      <c r="AJ19" s="87" t="s">
        <v>17</v>
      </c>
    </row>
    <row r="20">
      <c r="A20" s="29" t="s">
        <v>232</v>
      </c>
      <c r="B20" s="34">
        <v>3.0</v>
      </c>
      <c r="C20" s="34" t="s">
        <v>277</v>
      </c>
      <c r="D20" s="29" t="s">
        <v>278</v>
      </c>
      <c r="E20" s="29" t="s">
        <v>279</v>
      </c>
      <c r="F20" s="29"/>
      <c r="G20" s="82"/>
      <c r="H20" s="82"/>
      <c r="I20" s="82"/>
      <c r="J20" s="82"/>
      <c r="K20" s="82"/>
      <c r="L20" s="34" t="b">
        <v>0</v>
      </c>
      <c r="M20" s="34" t="b">
        <v>0</v>
      </c>
      <c r="N20" s="34" t="b">
        <v>0</v>
      </c>
      <c r="O20" s="34" t="b">
        <v>0</v>
      </c>
      <c r="P20" s="34" t="b">
        <v>0</v>
      </c>
      <c r="Q20" s="34" t="b">
        <v>0</v>
      </c>
      <c r="R20" s="34" t="b">
        <v>1</v>
      </c>
      <c r="S20" s="34" t="b">
        <v>0</v>
      </c>
      <c r="T20" s="34" t="b">
        <v>0</v>
      </c>
      <c r="U20" s="34" t="b">
        <v>0</v>
      </c>
      <c r="V20" s="34" t="b">
        <v>0</v>
      </c>
      <c r="W20" s="34" t="b">
        <v>1</v>
      </c>
      <c r="X20" s="34" t="b">
        <v>0</v>
      </c>
      <c r="Y20" s="34" t="b">
        <v>0</v>
      </c>
      <c r="Z20" s="34" t="b">
        <v>0</v>
      </c>
      <c r="AA20" s="34" t="b">
        <v>0</v>
      </c>
      <c r="AB20" s="34" t="b">
        <v>0</v>
      </c>
      <c r="AC20" s="34" t="b">
        <v>0</v>
      </c>
      <c r="AD20" s="34" t="b">
        <v>0</v>
      </c>
      <c r="AE20" s="34" t="b">
        <v>0</v>
      </c>
      <c r="AF20" s="34" t="b">
        <v>0</v>
      </c>
      <c r="AG20" s="34" t="b">
        <v>0</v>
      </c>
      <c r="AH20" s="34" t="b">
        <v>0</v>
      </c>
      <c r="AI20" s="29" t="b">
        <v>0</v>
      </c>
      <c r="AJ20" s="29" t="s">
        <v>280</v>
      </c>
    </row>
    <row r="21">
      <c r="A21" s="29" t="s">
        <v>232</v>
      </c>
      <c r="B21" s="34">
        <v>3.0</v>
      </c>
      <c r="C21" s="34" t="s">
        <v>277</v>
      </c>
      <c r="D21" s="29" t="s">
        <v>281</v>
      </c>
      <c r="E21" s="29" t="s">
        <v>282</v>
      </c>
      <c r="F21" s="29"/>
      <c r="G21" s="82"/>
      <c r="H21" s="82"/>
      <c r="I21" s="82"/>
      <c r="J21" s="82"/>
      <c r="K21" s="82"/>
      <c r="L21" s="34" t="b">
        <v>0</v>
      </c>
      <c r="M21" s="34" t="b">
        <v>0</v>
      </c>
      <c r="N21" s="34" t="b">
        <v>0</v>
      </c>
      <c r="O21" s="34" t="b">
        <v>0</v>
      </c>
      <c r="P21" s="34" t="b">
        <v>0</v>
      </c>
      <c r="Q21" s="34" t="b">
        <v>0</v>
      </c>
      <c r="R21" s="34" t="b">
        <v>1</v>
      </c>
      <c r="S21" s="34" t="b">
        <v>0</v>
      </c>
      <c r="T21" s="34" t="b">
        <v>0</v>
      </c>
      <c r="U21" s="34" t="b">
        <v>0</v>
      </c>
      <c r="V21" s="34" t="b">
        <v>0</v>
      </c>
      <c r="W21" s="34" t="b">
        <v>1</v>
      </c>
      <c r="X21" s="34" t="b">
        <v>0</v>
      </c>
      <c r="Y21" s="34" t="b">
        <v>0</v>
      </c>
      <c r="Z21" s="34" t="b">
        <v>0</v>
      </c>
      <c r="AA21" s="34" t="b">
        <v>0</v>
      </c>
      <c r="AB21" s="34" t="b">
        <v>0</v>
      </c>
      <c r="AC21" s="34" t="b">
        <v>0</v>
      </c>
      <c r="AD21" s="34" t="b">
        <v>0</v>
      </c>
      <c r="AE21" s="34" t="b">
        <v>0</v>
      </c>
      <c r="AF21" s="34" t="b">
        <v>0</v>
      </c>
      <c r="AG21" s="34" t="b">
        <v>0</v>
      </c>
      <c r="AH21" s="34" t="b">
        <v>0</v>
      </c>
      <c r="AI21" s="29" t="b">
        <v>0</v>
      </c>
      <c r="AJ21" s="29" t="s">
        <v>280</v>
      </c>
    </row>
    <row r="22">
      <c r="A22" s="29" t="s">
        <v>232</v>
      </c>
      <c r="B22" s="34">
        <v>3.0</v>
      </c>
      <c r="C22" s="34" t="s">
        <v>277</v>
      </c>
      <c r="D22" s="29" t="s">
        <v>283</v>
      </c>
      <c r="E22" s="29" t="s">
        <v>284</v>
      </c>
      <c r="F22" s="29"/>
      <c r="G22" s="82"/>
      <c r="H22" s="82"/>
      <c r="I22" s="82"/>
      <c r="J22" s="82"/>
      <c r="K22" s="82"/>
      <c r="L22" s="34" t="b">
        <v>0</v>
      </c>
      <c r="M22" s="34" t="b">
        <v>1</v>
      </c>
      <c r="N22" s="34" t="b">
        <v>0</v>
      </c>
      <c r="O22" s="34" t="b">
        <v>0</v>
      </c>
      <c r="P22" s="34" t="b">
        <v>0</v>
      </c>
      <c r="Q22" s="34" t="b">
        <v>0</v>
      </c>
      <c r="R22" s="34" t="b">
        <v>1</v>
      </c>
      <c r="S22" s="34" t="b">
        <v>0</v>
      </c>
      <c r="T22" s="34" t="b">
        <v>0</v>
      </c>
      <c r="U22" s="34" t="b">
        <v>0</v>
      </c>
      <c r="V22" s="34" t="b">
        <v>0</v>
      </c>
      <c r="W22" s="34" t="b">
        <v>1</v>
      </c>
      <c r="X22" s="34" t="b">
        <v>0</v>
      </c>
      <c r="Y22" s="34" t="b">
        <v>0</v>
      </c>
      <c r="Z22" s="34" t="b">
        <v>0</v>
      </c>
      <c r="AA22" s="34" t="b">
        <v>0</v>
      </c>
      <c r="AB22" s="34" t="b">
        <v>0</v>
      </c>
      <c r="AC22" s="34" t="b">
        <v>0</v>
      </c>
      <c r="AD22" s="34" t="b">
        <v>0</v>
      </c>
      <c r="AE22" s="34" t="b">
        <v>0</v>
      </c>
      <c r="AF22" s="34" t="b">
        <v>0</v>
      </c>
      <c r="AG22" s="34" t="b">
        <v>0</v>
      </c>
      <c r="AH22" s="34" t="b">
        <v>0</v>
      </c>
      <c r="AI22" s="29" t="b">
        <v>0</v>
      </c>
      <c r="AJ22" s="29" t="s">
        <v>280</v>
      </c>
    </row>
    <row r="23">
      <c r="A23" s="29" t="s">
        <v>232</v>
      </c>
      <c r="B23" s="34">
        <v>3.0</v>
      </c>
      <c r="C23" s="34" t="s">
        <v>277</v>
      </c>
      <c r="D23" s="29" t="s">
        <v>285</v>
      </c>
      <c r="E23" s="29" t="s">
        <v>286</v>
      </c>
      <c r="F23" s="29"/>
      <c r="G23" s="82"/>
      <c r="H23" s="82"/>
      <c r="I23" s="82"/>
      <c r="J23" s="82"/>
      <c r="K23" s="82"/>
      <c r="L23" s="34" t="b">
        <v>0</v>
      </c>
      <c r="M23" s="34" t="b">
        <v>0</v>
      </c>
      <c r="N23" s="34" t="b">
        <v>0</v>
      </c>
      <c r="O23" s="34" t="b">
        <v>0</v>
      </c>
      <c r="P23" s="34" t="b">
        <v>0</v>
      </c>
      <c r="Q23" s="34" t="b">
        <v>0</v>
      </c>
      <c r="R23" s="34" t="b">
        <v>1</v>
      </c>
      <c r="S23" s="34" t="b">
        <v>0</v>
      </c>
      <c r="T23" s="34" t="b">
        <v>0</v>
      </c>
      <c r="U23" s="34" t="b">
        <v>0</v>
      </c>
      <c r="V23" s="34" t="b">
        <v>0</v>
      </c>
      <c r="W23" s="34" t="b">
        <v>1</v>
      </c>
      <c r="X23" s="34" t="b">
        <v>0</v>
      </c>
      <c r="Y23" s="34" t="b">
        <v>0</v>
      </c>
      <c r="Z23" s="34" t="b">
        <v>0</v>
      </c>
      <c r="AA23" s="34" t="b">
        <v>0</v>
      </c>
      <c r="AB23" s="34" t="b">
        <v>0</v>
      </c>
      <c r="AC23" s="34" t="b">
        <v>0</v>
      </c>
      <c r="AD23" s="34" t="b">
        <v>0</v>
      </c>
      <c r="AE23" s="34" t="b">
        <v>0</v>
      </c>
      <c r="AF23" s="34" t="b">
        <v>0</v>
      </c>
      <c r="AG23" s="34" t="b">
        <v>0</v>
      </c>
      <c r="AH23" s="34" t="b">
        <v>0</v>
      </c>
      <c r="AI23" s="29" t="b">
        <v>0</v>
      </c>
      <c r="AJ23" s="29" t="s">
        <v>280</v>
      </c>
    </row>
    <row r="24">
      <c r="A24" s="29" t="s">
        <v>232</v>
      </c>
      <c r="B24" s="34">
        <v>3.0</v>
      </c>
      <c r="C24" s="34" t="s">
        <v>277</v>
      </c>
      <c r="D24" s="29" t="s">
        <v>287</v>
      </c>
      <c r="E24" s="29" t="s">
        <v>288</v>
      </c>
      <c r="F24" s="29"/>
      <c r="G24" s="82"/>
      <c r="H24" s="82"/>
      <c r="I24" s="82"/>
      <c r="J24" s="82"/>
      <c r="K24" s="82"/>
      <c r="L24" s="34" t="b">
        <v>0</v>
      </c>
      <c r="M24" s="34" t="b">
        <v>1</v>
      </c>
      <c r="N24" s="34" t="b">
        <v>0</v>
      </c>
      <c r="O24" s="34" t="b">
        <v>0</v>
      </c>
      <c r="P24" s="34" t="b">
        <v>0</v>
      </c>
      <c r="Q24" s="34" t="b">
        <v>0</v>
      </c>
      <c r="R24" s="34" t="b">
        <v>1</v>
      </c>
      <c r="S24" s="34" t="b">
        <v>0</v>
      </c>
      <c r="T24" s="34" t="b">
        <v>0</v>
      </c>
      <c r="U24" s="34" t="b">
        <v>0</v>
      </c>
      <c r="V24" s="34" t="b">
        <v>0</v>
      </c>
      <c r="W24" s="34" t="b">
        <v>1</v>
      </c>
      <c r="X24" s="34" t="b">
        <v>0</v>
      </c>
      <c r="Y24" s="34" t="b">
        <v>0</v>
      </c>
      <c r="Z24" s="34" t="b">
        <v>0</v>
      </c>
      <c r="AA24" s="34" t="b">
        <v>0</v>
      </c>
      <c r="AB24" s="34" t="b">
        <v>0</v>
      </c>
      <c r="AC24" s="34" t="b">
        <v>0</v>
      </c>
      <c r="AD24" s="34" t="b">
        <v>0</v>
      </c>
      <c r="AE24" s="34" t="b">
        <v>0</v>
      </c>
      <c r="AF24" s="34" t="b">
        <v>0</v>
      </c>
      <c r="AG24" s="34" t="b">
        <v>0</v>
      </c>
      <c r="AH24" s="34" t="b">
        <v>0</v>
      </c>
      <c r="AI24" s="29" t="b">
        <v>0</v>
      </c>
      <c r="AJ24" s="29" t="s">
        <v>280</v>
      </c>
    </row>
    <row r="25">
      <c r="A25" s="30" t="s">
        <v>232</v>
      </c>
      <c r="B25" s="31">
        <v>3.0</v>
      </c>
      <c r="C25" s="31" t="s">
        <v>277</v>
      </c>
      <c r="D25" s="30" t="s">
        <v>289</v>
      </c>
      <c r="E25" s="29" t="s">
        <v>290</v>
      </c>
      <c r="F25" s="29"/>
      <c r="G25" s="82"/>
      <c r="H25" s="82"/>
      <c r="I25" s="82"/>
      <c r="J25" s="82"/>
      <c r="K25" s="82"/>
      <c r="L25" s="34" t="b">
        <v>0</v>
      </c>
      <c r="M25" s="34" t="b">
        <v>0</v>
      </c>
      <c r="N25" s="34" t="b">
        <v>0</v>
      </c>
      <c r="O25" s="34" t="b">
        <v>0</v>
      </c>
      <c r="P25" s="34" t="b">
        <v>0</v>
      </c>
      <c r="Q25" s="34" t="b">
        <v>0</v>
      </c>
      <c r="R25" s="34" t="b">
        <v>1</v>
      </c>
      <c r="S25" s="34" t="b">
        <v>0</v>
      </c>
      <c r="T25" s="34" t="b">
        <v>0</v>
      </c>
      <c r="U25" s="34" t="b">
        <v>0</v>
      </c>
      <c r="V25" s="34" t="b">
        <v>0</v>
      </c>
      <c r="W25" s="34" t="b">
        <v>1</v>
      </c>
      <c r="X25" s="34" t="b">
        <v>0</v>
      </c>
      <c r="Y25" s="34" t="b">
        <v>0</v>
      </c>
      <c r="Z25" s="34" t="b">
        <v>0</v>
      </c>
      <c r="AA25" s="34" t="b">
        <v>0</v>
      </c>
      <c r="AB25" s="34" t="b">
        <v>0</v>
      </c>
      <c r="AC25" s="34" t="b">
        <v>0</v>
      </c>
      <c r="AD25" s="34" t="b">
        <v>0</v>
      </c>
      <c r="AE25" s="34" t="b">
        <v>0</v>
      </c>
      <c r="AF25" s="34" t="b">
        <v>0</v>
      </c>
      <c r="AG25" s="34" t="b">
        <v>0</v>
      </c>
      <c r="AH25" s="34" t="b">
        <v>0</v>
      </c>
      <c r="AI25" s="29" t="b">
        <v>0</v>
      </c>
      <c r="AJ25" s="29" t="s">
        <v>280</v>
      </c>
    </row>
    <row r="26">
      <c r="A26" s="29" t="s">
        <v>232</v>
      </c>
      <c r="B26" s="34">
        <v>4.0</v>
      </c>
      <c r="C26" s="34" t="s">
        <v>176</v>
      </c>
      <c r="D26" s="29" t="s">
        <v>291</v>
      </c>
      <c r="E26" s="87" t="s">
        <v>292</v>
      </c>
      <c r="F26" s="87"/>
      <c r="G26" s="95"/>
      <c r="H26" s="95"/>
      <c r="I26" s="95"/>
      <c r="J26" s="95"/>
      <c r="K26" s="95"/>
      <c r="L26" s="92" t="b">
        <v>0</v>
      </c>
      <c r="M26" s="92" t="b">
        <v>1</v>
      </c>
      <c r="N26" s="92" t="b">
        <v>0</v>
      </c>
      <c r="O26" s="92" t="b">
        <v>0</v>
      </c>
      <c r="P26" s="92" t="b">
        <v>0</v>
      </c>
      <c r="Q26" s="92" t="b">
        <v>0</v>
      </c>
      <c r="R26" s="92" t="b">
        <v>0</v>
      </c>
      <c r="S26" s="92" t="b">
        <v>0</v>
      </c>
      <c r="T26" s="92" t="b">
        <v>0</v>
      </c>
      <c r="U26" s="92" t="b">
        <v>0</v>
      </c>
      <c r="V26" s="92" t="b">
        <v>1</v>
      </c>
      <c r="W26" s="92" t="b">
        <v>0</v>
      </c>
      <c r="X26" s="92" t="b">
        <v>0</v>
      </c>
      <c r="Y26" s="92" t="b">
        <v>0</v>
      </c>
      <c r="Z26" s="92" t="b">
        <v>0</v>
      </c>
      <c r="AA26" s="92" t="b">
        <v>0</v>
      </c>
      <c r="AB26" s="92" t="b">
        <v>0</v>
      </c>
      <c r="AC26" s="92" t="b">
        <v>0</v>
      </c>
      <c r="AD26" s="92" t="b">
        <v>0</v>
      </c>
      <c r="AE26" s="92" t="b">
        <v>0</v>
      </c>
      <c r="AF26" s="92" t="b">
        <v>0</v>
      </c>
      <c r="AG26" s="92" t="b">
        <v>0</v>
      </c>
      <c r="AH26" s="92" t="b">
        <v>0</v>
      </c>
      <c r="AI26" s="87" t="b">
        <v>0</v>
      </c>
      <c r="AJ26" s="87" t="s">
        <v>17</v>
      </c>
    </row>
    <row r="27">
      <c r="A27" s="87" t="s">
        <v>232</v>
      </c>
      <c r="B27" s="92">
        <v>5.0</v>
      </c>
      <c r="C27" s="92" t="s">
        <v>31</v>
      </c>
      <c r="D27" s="87" t="s">
        <v>293</v>
      </c>
      <c r="E27" s="30" t="s">
        <v>294</v>
      </c>
      <c r="F27" s="30"/>
      <c r="G27" s="96"/>
      <c r="H27" s="96"/>
      <c r="I27" s="96"/>
      <c r="J27" s="96"/>
      <c r="K27" s="96"/>
      <c r="L27" s="31" t="b">
        <v>1</v>
      </c>
      <c r="M27" s="31" t="b">
        <v>0</v>
      </c>
      <c r="N27" s="31" t="b">
        <v>0</v>
      </c>
      <c r="O27" s="31" t="b">
        <v>0</v>
      </c>
      <c r="P27" s="31" t="b">
        <v>0</v>
      </c>
      <c r="Q27" s="31" t="b">
        <v>0</v>
      </c>
      <c r="R27" s="31" t="b">
        <v>0</v>
      </c>
      <c r="S27" s="31" t="b">
        <v>0</v>
      </c>
      <c r="T27" s="31" t="b">
        <v>0</v>
      </c>
      <c r="U27" s="31" t="b">
        <v>0</v>
      </c>
      <c r="V27" s="31" t="b">
        <v>0</v>
      </c>
      <c r="W27" s="31" t="b">
        <v>0</v>
      </c>
      <c r="X27" s="31" t="b">
        <v>0</v>
      </c>
      <c r="Y27" s="31" t="b">
        <v>0</v>
      </c>
      <c r="Z27" s="31" t="b">
        <v>0</v>
      </c>
      <c r="AA27" s="31" t="b">
        <v>0</v>
      </c>
      <c r="AB27" s="31" t="b">
        <v>0</v>
      </c>
      <c r="AC27" s="31" t="b">
        <v>0</v>
      </c>
      <c r="AD27" s="31" t="b">
        <v>0</v>
      </c>
      <c r="AE27" s="31" t="b">
        <v>0</v>
      </c>
      <c r="AF27" s="31" t="b">
        <v>0</v>
      </c>
      <c r="AG27" s="31" t="b">
        <v>0</v>
      </c>
      <c r="AH27" s="31" t="b">
        <v>0</v>
      </c>
      <c r="AI27" s="30" t="b">
        <v>0</v>
      </c>
      <c r="AJ27" s="30" t="s">
        <v>17</v>
      </c>
    </row>
    <row r="28">
      <c r="A28" s="29" t="s">
        <v>232</v>
      </c>
      <c r="B28" s="34">
        <v>5.0</v>
      </c>
      <c r="C28" s="34" t="s">
        <v>235</v>
      </c>
      <c r="D28" s="29" t="s">
        <v>295</v>
      </c>
      <c r="E28" s="29" t="s">
        <v>296</v>
      </c>
      <c r="F28" s="29"/>
      <c r="G28" s="82"/>
      <c r="H28" s="82"/>
      <c r="I28" s="82"/>
      <c r="J28" s="82"/>
      <c r="K28" s="82"/>
      <c r="L28" s="34" t="b">
        <v>0</v>
      </c>
      <c r="M28" s="34" t="b">
        <v>0</v>
      </c>
      <c r="N28" s="34" t="b">
        <v>0</v>
      </c>
      <c r="O28" s="34" t="b">
        <v>0</v>
      </c>
      <c r="P28" s="34" t="b">
        <v>0</v>
      </c>
      <c r="Q28" s="34" t="b">
        <v>0</v>
      </c>
      <c r="R28" s="34" t="b">
        <v>1</v>
      </c>
      <c r="S28" s="34" t="b">
        <v>0</v>
      </c>
      <c r="T28" s="34" t="b">
        <v>0</v>
      </c>
      <c r="U28" s="34" t="b">
        <v>0</v>
      </c>
      <c r="V28" s="34" t="b">
        <v>0</v>
      </c>
      <c r="W28" s="34" t="b">
        <v>0</v>
      </c>
      <c r="X28" s="34" t="b">
        <v>0</v>
      </c>
      <c r="Y28" s="34" t="b">
        <v>0</v>
      </c>
      <c r="Z28" s="34" t="b">
        <v>1</v>
      </c>
      <c r="AA28" s="34" t="b">
        <v>0</v>
      </c>
      <c r="AB28" s="34" t="b">
        <v>0</v>
      </c>
      <c r="AC28" s="34" t="b">
        <v>0</v>
      </c>
      <c r="AD28" s="34" t="b">
        <v>1</v>
      </c>
      <c r="AE28" s="34" t="b">
        <v>0</v>
      </c>
      <c r="AF28" s="34" t="b">
        <v>0</v>
      </c>
      <c r="AG28" s="34" t="b">
        <v>0</v>
      </c>
      <c r="AH28" s="34" t="b">
        <v>0</v>
      </c>
      <c r="AI28" s="29" t="b">
        <v>0</v>
      </c>
      <c r="AJ28" s="29" t="s">
        <v>297</v>
      </c>
    </row>
    <row r="29">
      <c r="A29" s="29" t="s">
        <v>232</v>
      </c>
      <c r="B29" s="34">
        <v>5.0</v>
      </c>
      <c r="C29" s="34" t="s">
        <v>239</v>
      </c>
      <c r="D29" s="29" t="s">
        <v>298</v>
      </c>
      <c r="E29" s="29" t="s">
        <v>299</v>
      </c>
      <c r="F29" s="29"/>
      <c r="G29" s="82"/>
      <c r="H29" s="82"/>
      <c r="I29" s="82"/>
      <c r="J29" s="82"/>
      <c r="K29" s="82"/>
      <c r="L29" s="34" t="b">
        <v>0</v>
      </c>
      <c r="M29" s="34" t="b">
        <v>0</v>
      </c>
      <c r="N29" s="34" t="b">
        <v>0</v>
      </c>
      <c r="O29" s="34" t="b">
        <v>0</v>
      </c>
      <c r="P29" s="34" t="b">
        <v>0</v>
      </c>
      <c r="Q29" s="34" t="b">
        <v>0</v>
      </c>
      <c r="R29" s="34" t="b">
        <v>1</v>
      </c>
      <c r="S29" s="34" t="b">
        <v>0</v>
      </c>
      <c r="T29" s="34" t="b">
        <v>0</v>
      </c>
      <c r="U29" s="34" t="b">
        <v>0</v>
      </c>
      <c r="V29" s="34" t="b">
        <v>0</v>
      </c>
      <c r="W29" s="34" t="b">
        <v>0</v>
      </c>
      <c r="X29" s="34" t="b">
        <v>0</v>
      </c>
      <c r="Y29" s="34" t="b">
        <v>0</v>
      </c>
      <c r="Z29" s="34" t="b">
        <v>1</v>
      </c>
      <c r="AA29" s="34" t="b">
        <v>0</v>
      </c>
      <c r="AB29" s="34" t="b">
        <v>0</v>
      </c>
      <c r="AC29" s="34" t="b">
        <v>0</v>
      </c>
      <c r="AD29" s="34" t="b">
        <v>0</v>
      </c>
      <c r="AE29" s="34" t="b">
        <v>1</v>
      </c>
      <c r="AF29" s="34" t="b">
        <v>0</v>
      </c>
      <c r="AG29" s="34" t="b">
        <v>0</v>
      </c>
      <c r="AH29" s="34" t="b">
        <v>0</v>
      </c>
      <c r="AI29" s="29" t="b">
        <v>0</v>
      </c>
      <c r="AJ29" s="29" t="s">
        <v>297</v>
      </c>
    </row>
    <row r="30">
      <c r="A30" s="29" t="s">
        <v>232</v>
      </c>
      <c r="B30" s="34">
        <v>5.0</v>
      </c>
      <c r="C30" s="34" t="s">
        <v>242</v>
      </c>
      <c r="D30" s="29" t="s">
        <v>300</v>
      </c>
      <c r="E30" s="29" t="s">
        <v>301</v>
      </c>
      <c r="F30" s="29"/>
      <c r="G30" s="82"/>
      <c r="H30" s="82"/>
      <c r="I30" s="82"/>
      <c r="J30" s="82"/>
      <c r="K30" s="82"/>
      <c r="L30" s="34" t="b">
        <v>0</v>
      </c>
      <c r="M30" s="34" t="b">
        <v>1</v>
      </c>
      <c r="N30" s="34" t="b">
        <v>0</v>
      </c>
      <c r="O30" s="34" t="b">
        <v>0</v>
      </c>
      <c r="P30" s="34" t="b">
        <v>0</v>
      </c>
      <c r="Q30" s="34" t="b">
        <v>0</v>
      </c>
      <c r="R30" s="34" t="b">
        <v>1</v>
      </c>
      <c r="S30" s="34" t="b">
        <v>0</v>
      </c>
      <c r="T30" s="34" t="b">
        <v>0</v>
      </c>
      <c r="U30" s="34" t="b">
        <v>0</v>
      </c>
      <c r="V30" s="34" t="b">
        <v>0</v>
      </c>
      <c r="W30" s="34" t="b">
        <v>0</v>
      </c>
      <c r="X30" s="34" t="b">
        <v>0</v>
      </c>
      <c r="Y30" s="34" t="b">
        <v>0</v>
      </c>
      <c r="Z30" s="34" t="b">
        <v>1</v>
      </c>
      <c r="AA30" s="34" t="b">
        <v>0</v>
      </c>
      <c r="AB30" s="34" t="b">
        <v>0</v>
      </c>
      <c r="AC30" s="34" t="b">
        <v>0</v>
      </c>
      <c r="AD30" s="34" t="b">
        <v>0</v>
      </c>
      <c r="AE30" s="34" t="b">
        <v>0</v>
      </c>
      <c r="AF30" s="34" t="b">
        <v>1</v>
      </c>
      <c r="AG30" s="34" t="b">
        <v>0</v>
      </c>
      <c r="AH30" s="34" t="b">
        <v>0</v>
      </c>
      <c r="AI30" s="29" t="b">
        <v>0</v>
      </c>
      <c r="AJ30" s="29" t="s">
        <v>297</v>
      </c>
    </row>
    <row r="31">
      <c r="A31" s="29" t="s">
        <v>232</v>
      </c>
      <c r="B31" s="34">
        <v>5.0</v>
      </c>
      <c r="C31" s="34" t="s">
        <v>245</v>
      </c>
      <c r="D31" s="29" t="s">
        <v>302</v>
      </c>
      <c r="E31" s="29" t="s">
        <v>303</v>
      </c>
      <c r="F31" s="29"/>
      <c r="G31" s="82"/>
      <c r="H31" s="82"/>
      <c r="I31" s="82"/>
      <c r="J31" s="82"/>
      <c r="K31" s="82"/>
      <c r="L31" s="34" t="b">
        <v>1</v>
      </c>
      <c r="M31" s="34" t="b">
        <v>0</v>
      </c>
      <c r="N31" s="34" t="b">
        <v>0</v>
      </c>
      <c r="O31" s="34" t="b">
        <v>0</v>
      </c>
      <c r="P31" s="34" t="b">
        <v>0</v>
      </c>
      <c r="Q31" s="34" t="b">
        <v>0</v>
      </c>
      <c r="R31" s="34" t="b">
        <v>1</v>
      </c>
      <c r="S31" s="34" t="b">
        <v>0</v>
      </c>
      <c r="T31" s="34" t="b">
        <v>0</v>
      </c>
      <c r="U31" s="34" t="b">
        <v>0</v>
      </c>
      <c r="V31" s="34" t="b">
        <v>0</v>
      </c>
      <c r="W31" s="34" t="b">
        <v>0</v>
      </c>
      <c r="X31" s="34" t="b">
        <v>0</v>
      </c>
      <c r="Y31" s="34" t="b">
        <v>0</v>
      </c>
      <c r="Z31" s="34" t="b">
        <v>1</v>
      </c>
      <c r="AA31" s="34" t="b">
        <v>0</v>
      </c>
      <c r="AB31" s="34" t="b">
        <v>0</v>
      </c>
      <c r="AC31" s="34" t="b">
        <v>0</v>
      </c>
      <c r="AD31" s="34" t="b">
        <v>0</v>
      </c>
      <c r="AE31" s="34" t="b">
        <v>0</v>
      </c>
      <c r="AF31" s="34" t="b">
        <v>0</v>
      </c>
      <c r="AG31" s="34" t="b">
        <v>1</v>
      </c>
      <c r="AH31" s="34" t="b">
        <v>0</v>
      </c>
      <c r="AI31" s="29" t="b">
        <v>0</v>
      </c>
      <c r="AJ31" s="29" t="s">
        <v>297</v>
      </c>
    </row>
    <row r="32">
      <c r="A32" s="29" t="s">
        <v>232</v>
      </c>
      <c r="B32" s="34">
        <v>5.0</v>
      </c>
      <c r="C32" s="34" t="s">
        <v>248</v>
      </c>
      <c r="D32" s="29" t="s">
        <v>304</v>
      </c>
      <c r="E32" s="29" t="s">
        <v>305</v>
      </c>
      <c r="F32" s="29"/>
      <c r="G32" s="82"/>
      <c r="H32" s="82"/>
      <c r="I32" s="82"/>
      <c r="J32" s="82"/>
      <c r="K32" s="82"/>
      <c r="L32" s="34" t="b">
        <v>0</v>
      </c>
      <c r="M32" s="34" t="b">
        <v>0</v>
      </c>
      <c r="N32" s="34" t="b">
        <v>0</v>
      </c>
      <c r="O32" s="34" t="b">
        <v>0</v>
      </c>
      <c r="P32" s="34" t="b">
        <v>0</v>
      </c>
      <c r="Q32" s="34" t="b">
        <v>0</v>
      </c>
      <c r="R32" s="34" t="b">
        <v>1</v>
      </c>
      <c r="S32" s="34" t="b">
        <v>0</v>
      </c>
      <c r="T32" s="34" t="b">
        <v>0</v>
      </c>
      <c r="U32" s="34" t="b">
        <v>0</v>
      </c>
      <c r="V32" s="34" t="b">
        <v>0</v>
      </c>
      <c r="W32" s="34" t="b">
        <v>0</v>
      </c>
      <c r="X32" s="34" t="b">
        <v>0</v>
      </c>
      <c r="Y32" s="34" t="b">
        <v>0</v>
      </c>
      <c r="Z32" s="34" t="b">
        <v>1</v>
      </c>
      <c r="AA32" s="34" t="b">
        <v>0</v>
      </c>
      <c r="AB32" s="34" t="b">
        <v>0</v>
      </c>
      <c r="AC32" s="34" t="b">
        <v>0</v>
      </c>
      <c r="AD32" s="34" t="b">
        <v>0</v>
      </c>
      <c r="AE32" s="34" t="b">
        <v>0</v>
      </c>
      <c r="AF32" s="34" t="b">
        <v>0</v>
      </c>
      <c r="AG32" s="34" t="b">
        <v>0</v>
      </c>
      <c r="AH32" s="34" t="b">
        <v>1</v>
      </c>
      <c r="AI32" s="29" t="b">
        <v>0</v>
      </c>
      <c r="AJ32" s="29" t="s">
        <v>297</v>
      </c>
    </row>
    <row r="33">
      <c r="A33" s="29" t="s">
        <v>232</v>
      </c>
      <c r="B33" s="34">
        <v>5.0</v>
      </c>
      <c r="C33" s="34" t="s">
        <v>251</v>
      </c>
      <c r="D33" s="29" t="s">
        <v>306</v>
      </c>
      <c r="E33" s="29" t="s">
        <v>307</v>
      </c>
      <c r="F33" s="29"/>
      <c r="G33" s="82"/>
      <c r="H33" s="82"/>
      <c r="I33" s="82"/>
      <c r="J33" s="82"/>
      <c r="K33" s="82"/>
      <c r="L33" s="34" t="b">
        <v>0</v>
      </c>
      <c r="M33" s="34" t="b">
        <v>0</v>
      </c>
      <c r="N33" s="34" t="b">
        <v>0</v>
      </c>
      <c r="O33" s="34" t="b">
        <v>0</v>
      </c>
      <c r="P33" s="34" t="b">
        <v>0</v>
      </c>
      <c r="Q33" s="34" t="b">
        <v>0</v>
      </c>
      <c r="R33" s="34" t="b">
        <v>1</v>
      </c>
      <c r="S33" s="34" t="b">
        <v>0</v>
      </c>
      <c r="T33" s="34" t="b">
        <v>0</v>
      </c>
      <c r="U33" s="34" t="b">
        <v>0</v>
      </c>
      <c r="V33" s="34" t="b">
        <v>0</v>
      </c>
      <c r="W33" s="34" t="b">
        <v>0</v>
      </c>
      <c r="X33" s="34" t="b">
        <v>0</v>
      </c>
      <c r="Y33" s="34" t="b">
        <v>0</v>
      </c>
      <c r="Z33" s="34" t="b">
        <v>1</v>
      </c>
      <c r="AA33" s="34" t="b">
        <v>0</v>
      </c>
      <c r="AB33" s="34" t="b">
        <v>0</v>
      </c>
      <c r="AC33" s="34" t="b">
        <v>0</v>
      </c>
      <c r="AD33" s="34" t="b">
        <v>0</v>
      </c>
      <c r="AE33" s="34" t="b">
        <v>0</v>
      </c>
      <c r="AF33" s="34" t="b">
        <v>0</v>
      </c>
      <c r="AG33" s="34" t="b">
        <v>0</v>
      </c>
      <c r="AH33" s="34" t="b">
        <v>0</v>
      </c>
      <c r="AI33" s="29" t="b">
        <v>1</v>
      </c>
      <c r="AJ33" s="29" t="s">
        <v>297</v>
      </c>
    </row>
    <row r="34">
      <c r="A34" s="87" t="s">
        <v>308</v>
      </c>
      <c r="B34" s="92">
        <v>1.0</v>
      </c>
      <c r="C34" s="92" t="s">
        <v>31</v>
      </c>
      <c r="D34" s="87" t="s">
        <v>309</v>
      </c>
      <c r="E34" s="87" t="s">
        <v>310</v>
      </c>
      <c r="F34" s="87"/>
      <c r="G34" s="97"/>
      <c r="H34" s="97"/>
      <c r="I34" s="97"/>
      <c r="J34" s="97"/>
      <c r="K34" s="87"/>
      <c r="L34" s="92" t="b">
        <v>1</v>
      </c>
      <c r="M34" s="92" t="b">
        <v>0</v>
      </c>
      <c r="N34" s="92" t="b">
        <v>0</v>
      </c>
      <c r="O34" s="92" t="b">
        <v>0</v>
      </c>
      <c r="P34" s="92" t="b">
        <v>0</v>
      </c>
      <c r="Q34" s="92" t="b">
        <v>0</v>
      </c>
      <c r="R34" s="92" t="b">
        <v>0</v>
      </c>
      <c r="S34" s="92" t="b">
        <v>0</v>
      </c>
      <c r="T34" s="92" t="b">
        <v>0</v>
      </c>
      <c r="U34" s="92" t="b">
        <v>0</v>
      </c>
      <c r="V34" s="92" t="b">
        <v>0</v>
      </c>
      <c r="W34" s="92" t="b">
        <v>0</v>
      </c>
      <c r="X34" s="92" t="b">
        <v>0</v>
      </c>
      <c r="Y34" s="92" t="b">
        <v>0</v>
      </c>
      <c r="Z34" s="92" t="b">
        <v>0</v>
      </c>
      <c r="AA34" s="92" t="b">
        <v>0</v>
      </c>
      <c r="AB34" s="92" t="b">
        <v>0</v>
      </c>
      <c r="AC34" s="92" t="b">
        <v>0</v>
      </c>
      <c r="AD34" s="92" t="b">
        <v>0</v>
      </c>
      <c r="AE34" s="92" t="b">
        <v>0</v>
      </c>
      <c r="AF34" s="92" t="b">
        <v>0</v>
      </c>
      <c r="AG34" s="92" t="b">
        <v>0</v>
      </c>
      <c r="AH34" s="92" t="b">
        <v>0</v>
      </c>
      <c r="AI34" s="87" t="b">
        <v>0</v>
      </c>
      <c r="AJ34" s="87" t="s">
        <v>17</v>
      </c>
    </row>
    <row r="35">
      <c r="A35" s="29" t="s">
        <v>308</v>
      </c>
      <c r="B35" s="34">
        <v>1.0</v>
      </c>
      <c r="C35" s="34" t="s">
        <v>235</v>
      </c>
      <c r="D35" s="29" t="s">
        <v>311</v>
      </c>
      <c r="E35" s="29" t="s">
        <v>312</v>
      </c>
      <c r="F35" s="29"/>
      <c r="G35" s="82"/>
      <c r="H35" s="82"/>
      <c r="I35" s="82"/>
      <c r="J35" s="82"/>
      <c r="K35" s="82"/>
      <c r="L35" s="34" t="b">
        <v>0</v>
      </c>
      <c r="M35" s="34" t="b">
        <v>0</v>
      </c>
      <c r="N35" s="34" t="b">
        <v>0</v>
      </c>
      <c r="O35" s="34" t="b">
        <v>0</v>
      </c>
      <c r="P35" s="34" t="b">
        <v>0</v>
      </c>
      <c r="Q35" s="34" t="b">
        <v>0</v>
      </c>
      <c r="R35" s="34" t="b">
        <v>1</v>
      </c>
      <c r="S35" s="34" t="b">
        <v>0</v>
      </c>
      <c r="T35" s="34" t="b">
        <v>0</v>
      </c>
      <c r="U35" s="34" t="b">
        <v>0</v>
      </c>
      <c r="V35" s="34" t="b">
        <v>0</v>
      </c>
      <c r="W35" s="34" t="b">
        <v>0</v>
      </c>
      <c r="X35" s="34" t="b">
        <v>0</v>
      </c>
      <c r="Y35" s="34" t="b">
        <v>0</v>
      </c>
      <c r="Z35" s="34" t="b">
        <v>1</v>
      </c>
      <c r="AA35" s="34" t="b">
        <v>0</v>
      </c>
      <c r="AB35" s="34" t="b">
        <v>0</v>
      </c>
      <c r="AC35" s="34" t="b">
        <v>0</v>
      </c>
      <c r="AD35" s="34" t="b">
        <v>1</v>
      </c>
      <c r="AE35" s="34" t="b">
        <v>0</v>
      </c>
      <c r="AF35" s="34" t="b">
        <v>0</v>
      </c>
      <c r="AG35" s="34" t="b">
        <v>0</v>
      </c>
      <c r="AH35" s="34" t="b">
        <v>0</v>
      </c>
      <c r="AI35" s="29" t="b">
        <v>0</v>
      </c>
      <c r="AJ35" s="29" t="s">
        <v>313</v>
      </c>
    </row>
    <row r="36">
      <c r="A36" s="29" t="s">
        <v>308</v>
      </c>
      <c r="B36" s="34">
        <v>1.0</v>
      </c>
      <c r="C36" s="34" t="s">
        <v>79</v>
      </c>
      <c r="D36" s="29" t="s">
        <v>314</v>
      </c>
      <c r="E36" s="29" t="s">
        <v>315</v>
      </c>
      <c r="F36" s="29"/>
      <c r="G36" s="82"/>
      <c r="H36" s="82"/>
      <c r="I36" s="82"/>
      <c r="J36" s="82"/>
      <c r="K36" s="82"/>
      <c r="L36" s="34" t="b">
        <v>0</v>
      </c>
      <c r="M36" s="34" t="b">
        <v>0</v>
      </c>
      <c r="N36" s="34" t="b">
        <v>1</v>
      </c>
      <c r="O36" s="34" t="b">
        <v>0</v>
      </c>
      <c r="P36" s="34" t="b">
        <v>0</v>
      </c>
      <c r="Q36" s="34" t="b">
        <v>0</v>
      </c>
      <c r="R36" s="34" t="b">
        <v>0</v>
      </c>
      <c r="S36" s="34" t="b">
        <v>0</v>
      </c>
      <c r="T36" s="34" t="b">
        <v>0</v>
      </c>
      <c r="U36" s="34" t="b">
        <v>0</v>
      </c>
      <c r="V36" s="34" t="b">
        <v>1</v>
      </c>
      <c r="W36" s="34" t="b">
        <v>0</v>
      </c>
      <c r="X36" s="34" t="b">
        <v>0</v>
      </c>
      <c r="Y36" s="34" t="b">
        <v>0</v>
      </c>
      <c r="Z36" s="34" t="b">
        <v>0</v>
      </c>
      <c r="AA36" s="34" t="b">
        <v>0</v>
      </c>
      <c r="AB36" s="34" t="b">
        <v>0</v>
      </c>
      <c r="AC36" s="34" t="b">
        <v>0</v>
      </c>
      <c r="AD36" s="34" t="b">
        <v>0</v>
      </c>
      <c r="AE36" s="34" t="b">
        <v>0</v>
      </c>
      <c r="AF36" s="34" t="b">
        <v>0</v>
      </c>
      <c r="AG36" s="34" t="b">
        <v>0</v>
      </c>
      <c r="AH36" s="34" t="b">
        <v>0</v>
      </c>
      <c r="AI36" s="29" t="b">
        <v>0</v>
      </c>
      <c r="AJ36" s="29" t="s">
        <v>313</v>
      </c>
    </row>
    <row r="37" ht="15.75" customHeight="1">
      <c r="A37" s="29" t="s">
        <v>308</v>
      </c>
      <c r="B37" s="34">
        <v>1.0</v>
      </c>
      <c r="C37" s="34" t="s">
        <v>95</v>
      </c>
      <c r="D37" s="29" t="s">
        <v>221</v>
      </c>
      <c r="E37" s="29" t="s">
        <v>316</v>
      </c>
      <c r="F37" s="29"/>
      <c r="G37" s="82"/>
      <c r="H37" s="82"/>
      <c r="I37" s="82"/>
      <c r="J37" s="82"/>
      <c r="K37" s="82"/>
      <c r="L37" s="34" t="b">
        <v>0</v>
      </c>
      <c r="M37" s="34" t="b">
        <v>1</v>
      </c>
      <c r="N37" s="34" t="b">
        <v>0</v>
      </c>
      <c r="O37" s="34" t="b">
        <v>0</v>
      </c>
      <c r="P37" s="34" t="b">
        <v>0</v>
      </c>
      <c r="Q37" s="34" t="b">
        <v>0</v>
      </c>
      <c r="R37" s="34" t="b">
        <v>0</v>
      </c>
      <c r="S37" s="34" t="b">
        <v>0</v>
      </c>
      <c r="T37" s="34" t="b">
        <v>0</v>
      </c>
      <c r="U37" s="34" t="b">
        <v>0</v>
      </c>
      <c r="V37" s="34" t="b">
        <v>1</v>
      </c>
      <c r="W37" s="34" t="b">
        <v>0</v>
      </c>
      <c r="X37" s="34" t="b">
        <v>0</v>
      </c>
      <c r="Y37" s="34" t="b">
        <v>0</v>
      </c>
      <c r="Z37" s="34" t="b">
        <v>0</v>
      </c>
      <c r="AA37" s="34" t="b">
        <v>0</v>
      </c>
      <c r="AB37" s="34" t="b">
        <v>0</v>
      </c>
      <c r="AC37" s="34" t="b">
        <v>0</v>
      </c>
      <c r="AD37" s="34" t="b">
        <v>0</v>
      </c>
      <c r="AE37" s="34" t="b">
        <v>0</v>
      </c>
      <c r="AF37" s="34" t="b">
        <v>0</v>
      </c>
      <c r="AG37" s="34" t="b">
        <v>0</v>
      </c>
      <c r="AH37" s="34" t="b">
        <v>0</v>
      </c>
      <c r="AI37" s="29" t="b">
        <v>0</v>
      </c>
      <c r="AJ37" s="29" t="s">
        <v>313</v>
      </c>
    </row>
    <row r="38">
      <c r="A38" s="29" t="s">
        <v>308</v>
      </c>
      <c r="B38" s="34">
        <v>1.0</v>
      </c>
      <c r="C38" s="34" t="s">
        <v>79</v>
      </c>
      <c r="D38" s="29" t="s">
        <v>317</v>
      </c>
      <c r="E38" s="29" t="s">
        <v>318</v>
      </c>
      <c r="F38" s="29"/>
      <c r="G38" s="75"/>
      <c r="H38" s="75"/>
      <c r="I38" s="75"/>
      <c r="J38" s="75"/>
      <c r="K38" s="75"/>
      <c r="L38" s="34" t="b">
        <v>0</v>
      </c>
      <c r="M38" s="34" t="b">
        <v>0</v>
      </c>
      <c r="N38" s="34" t="b">
        <v>1</v>
      </c>
      <c r="O38" s="34" t="b">
        <v>0</v>
      </c>
      <c r="P38" s="34" t="b">
        <v>0</v>
      </c>
      <c r="Q38" s="34" t="b">
        <v>0</v>
      </c>
      <c r="R38" s="34" t="b">
        <v>0</v>
      </c>
      <c r="S38" s="34" t="b">
        <v>0</v>
      </c>
      <c r="T38" s="34" t="b">
        <v>0</v>
      </c>
      <c r="U38" s="34" t="b">
        <v>0</v>
      </c>
      <c r="V38" s="34" t="b">
        <v>1</v>
      </c>
      <c r="W38" s="34" t="b">
        <v>0</v>
      </c>
      <c r="X38" s="34" t="b">
        <v>0</v>
      </c>
      <c r="Y38" s="34" t="b">
        <v>0</v>
      </c>
      <c r="Z38" s="34" t="b">
        <v>0</v>
      </c>
      <c r="AA38" s="34" t="b">
        <v>0</v>
      </c>
      <c r="AB38" s="34" t="b">
        <v>0</v>
      </c>
      <c r="AC38" s="34" t="b">
        <v>0</v>
      </c>
      <c r="AD38" s="34" t="b">
        <v>0</v>
      </c>
      <c r="AE38" s="34" t="b">
        <v>0</v>
      </c>
      <c r="AF38" s="34" t="b">
        <v>0</v>
      </c>
      <c r="AG38" s="34" t="b">
        <v>0</v>
      </c>
      <c r="AH38" s="34" t="b">
        <v>0</v>
      </c>
      <c r="AI38" s="29" t="b">
        <v>0</v>
      </c>
      <c r="AJ38" s="29" t="s">
        <v>313</v>
      </c>
    </row>
    <row r="39">
      <c r="A39" s="29" t="s">
        <v>308</v>
      </c>
      <c r="B39" s="34">
        <v>1.0</v>
      </c>
      <c r="C39" s="34" t="s">
        <v>319</v>
      </c>
      <c r="D39" s="29" t="s">
        <v>320</v>
      </c>
      <c r="E39" s="29" t="s">
        <v>321</v>
      </c>
      <c r="F39" s="29"/>
      <c r="G39" s="75"/>
      <c r="H39" s="75"/>
      <c r="I39" s="75"/>
      <c r="J39" s="75"/>
      <c r="K39" s="75"/>
      <c r="L39" s="34" t="b">
        <v>0</v>
      </c>
      <c r="M39" s="34" t="b">
        <v>0</v>
      </c>
      <c r="N39" s="34" t="b">
        <v>0</v>
      </c>
      <c r="O39" s="34" t="b">
        <v>0</v>
      </c>
      <c r="P39" s="34" t="b">
        <v>0</v>
      </c>
      <c r="Q39" s="34" t="b">
        <v>0</v>
      </c>
      <c r="R39" s="34" t="b">
        <v>1</v>
      </c>
      <c r="S39" s="34" t="b">
        <v>0</v>
      </c>
      <c r="T39" s="34" t="b">
        <v>0</v>
      </c>
      <c r="U39" s="34" t="b">
        <v>0</v>
      </c>
      <c r="V39" s="34" t="b">
        <v>0</v>
      </c>
      <c r="W39" s="34" t="b">
        <v>1</v>
      </c>
      <c r="X39" s="34" t="b">
        <v>0</v>
      </c>
      <c r="Y39" s="34" t="b">
        <v>0</v>
      </c>
      <c r="Z39" s="34" t="b">
        <v>0</v>
      </c>
      <c r="AA39" s="34" t="b">
        <v>0</v>
      </c>
      <c r="AB39" s="34" t="b">
        <v>0</v>
      </c>
      <c r="AC39" s="34" t="b">
        <v>0</v>
      </c>
      <c r="AD39" s="34" t="b">
        <v>0</v>
      </c>
      <c r="AE39" s="34" t="b">
        <v>0</v>
      </c>
      <c r="AF39" s="34" t="b">
        <v>0</v>
      </c>
      <c r="AG39" s="34" t="b">
        <v>0</v>
      </c>
      <c r="AH39" s="34" t="b">
        <v>0</v>
      </c>
      <c r="AI39" s="29" t="b">
        <v>0</v>
      </c>
      <c r="AJ39" s="29" t="s">
        <v>313</v>
      </c>
    </row>
    <row r="40">
      <c r="A40" s="29" t="s">
        <v>308</v>
      </c>
      <c r="B40" s="34">
        <v>1.0</v>
      </c>
      <c r="C40" s="34" t="s">
        <v>79</v>
      </c>
      <c r="D40" s="29" t="s">
        <v>322</v>
      </c>
      <c r="E40" s="29" t="s">
        <v>323</v>
      </c>
      <c r="F40" s="29"/>
      <c r="G40" s="75"/>
      <c r="H40" s="75"/>
      <c r="I40" s="75"/>
      <c r="J40" s="75"/>
      <c r="K40" s="75"/>
      <c r="L40" s="34" t="b">
        <v>0</v>
      </c>
      <c r="M40" s="34" t="b">
        <v>0</v>
      </c>
      <c r="N40" s="34" t="b">
        <v>1</v>
      </c>
      <c r="O40" s="34" t="b">
        <v>0</v>
      </c>
      <c r="P40" s="34" t="b">
        <v>0</v>
      </c>
      <c r="Q40" s="34" t="b">
        <v>0</v>
      </c>
      <c r="R40" s="34" t="b">
        <v>0</v>
      </c>
      <c r="S40" s="34" t="b">
        <v>0</v>
      </c>
      <c r="T40" s="34" t="b">
        <v>0</v>
      </c>
      <c r="U40" s="34" t="b">
        <v>0</v>
      </c>
      <c r="V40" s="34" t="b">
        <v>1</v>
      </c>
      <c r="W40" s="34" t="b">
        <v>0</v>
      </c>
      <c r="X40" s="34" t="b">
        <v>0</v>
      </c>
      <c r="Y40" s="34" t="b">
        <v>0</v>
      </c>
      <c r="Z40" s="34" t="b">
        <v>0</v>
      </c>
      <c r="AA40" s="34" t="b">
        <v>0</v>
      </c>
      <c r="AB40" s="34" t="b">
        <v>0</v>
      </c>
      <c r="AC40" s="34" t="b">
        <v>0</v>
      </c>
      <c r="AD40" s="34" t="b">
        <v>0</v>
      </c>
      <c r="AE40" s="34" t="b">
        <v>0</v>
      </c>
      <c r="AF40" s="34" t="b">
        <v>0</v>
      </c>
      <c r="AG40" s="34" t="b">
        <v>0</v>
      </c>
      <c r="AH40" s="34" t="b">
        <v>0</v>
      </c>
      <c r="AI40" s="29" t="b">
        <v>0</v>
      </c>
      <c r="AJ40" s="29" t="s">
        <v>313</v>
      </c>
    </row>
    <row r="41">
      <c r="A41" s="37" t="s">
        <v>308</v>
      </c>
      <c r="B41" s="38">
        <v>2.0</v>
      </c>
      <c r="C41" s="38" t="s">
        <v>220</v>
      </c>
      <c r="D41" s="37" t="s">
        <v>324</v>
      </c>
      <c r="E41" s="37" t="s">
        <v>325</v>
      </c>
      <c r="F41" s="37"/>
      <c r="G41" s="98"/>
      <c r="H41" s="99"/>
      <c r="I41" s="99"/>
      <c r="J41" s="99"/>
      <c r="K41" s="99"/>
      <c r="L41" s="92" t="b">
        <v>1</v>
      </c>
      <c r="M41" s="92" t="b">
        <v>0</v>
      </c>
      <c r="N41" s="92" t="b">
        <v>1</v>
      </c>
      <c r="O41" s="92" t="b">
        <v>0</v>
      </c>
      <c r="P41" s="92" t="b">
        <v>0</v>
      </c>
      <c r="Q41" s="92" t="b">
        <v>0</v>
      </c>
      <c r="R41" s="92" t="b">
        <v>0</v>
      </c>
      <c r="S41" s="92" t="b">
        <v>0</v>
      </c>
      <c r="T41" s="92" t="b">
        <v>0</v>
      </c>
      <c r="U41" s="92" t="b">
        <v>0</v>
      </c>
      <c r="V41" s="92" t="b">
        <v>1</v>
      </c>
      <c r="W41" s="92" t="b">
        <v>0</v>
      </c>
      <c r="X41" s="92" t="b">
        <v>0</v>
      </c>
      <c r="Y41" s="92" t="b">
        <v>0</v>
      </c>
      <c r="Z41" s="92" t="b">
        <v>0</v>
      </c>
      <c r="AA41" s="92" t="b">
        <v>0</v>
      </c>
      <c r="AB41" s="92" t="b">
        <v>0</v>
      </c>
      <c r="AC41" s="92" t="b">
        <v>0</v>
      </c>
      <c r="AD41" s="92" t="b">
        <v>0</v>
      </c>
      <c r="AE41" s="92" t="b">
        <v>0</v>
      </c>
      <c r="AF41" s="92" t="b">
        <v>0</v>
      </c>
      <c r="AG41" s="92" t="b">
        <v>0</v>
      </c>
      <c r="AH41" s="92" t="b">
        <v>0</v>
      </c>
      <c r="AI41" s="87" t="b">
        <v>0</v>
      </c>
      <c r="AJ41" s="87" t="s">
        <v>17</v>
      </c>
    </row>
    <row r="42">
      <c r="A42" s="87" t="s">
        <v>308</v>
      </c>
      <c r="B42" s="92">
        <v>3.0</v>
      </c>
      <c r="C42" s="92" t="s">
        <v>31</v>
      </c>
      <c r="D42" s="87" t="s">
        <v>326</v>
      </c>
      <c r="E42" s="87" t="s">
        <v>327</v>
      </c>
      <c r="F42" s="87"/>
      <c r="G42" s="95"/>
      <c r="H42" s="95"/>
      <c r="I42" s="95"/>
      <c r="J42" s="95"/>
      <c r="K42" s="95"/>
      <c r="L42" s="92" t="b">
        <v>1</v>
      </c>
      <c r="M42" s="92" t="b">
        <v>0</v>
      </c>
      <c r="N42" s="92" t="b">
        <v>0</v>
      </c>
      <c r="O42" s="92" t="b">
        <v>0</v>
      </c>
      <c r="P42" s="92" t="b">
        <v>0</v>
      </c>
      <c r="Q42" s="92" t="b">
        <v>0</v>
      </c>
      <c r="R42" s="92" t="b">
        <v>0</v>
      </c>
      <c r="S42" s="92" t="b">
        <v>0</v>
      </c>
      <c r="T42" s="92" t="b">
        <v>0</v>
      </c>
      <c r="U42" s="92" t="b">
        <v>0</v>
      </c>
      <c r="V42" s="92" t="b">
        <v>0</v>
      </c>
      <c r="W42" s="92" t="b">
        <v>0</v>
      </c>
      <c r="X42" s="92" t="b">
        <v>0</v>
      </c>
      <c r="Y42" s="92" t="b">
        <v>0</v>
      </c>
      <c r="Z42" s="92" t="b">
        <v>0</v>
      </c>
      <c r="AA42" s="92" t="b">
        <v>0</v>
      </c>
      <c r="AB42" s="92" t="b">
        <v>0</v>
      </c>
      <c r="AC42" s="92" t="b">
        <v>0</v>
      </c>
      <c r="AD42" s="92" t="b">
        <v>0</v>
      </c>
      <c r="AE42" s="92" t="b">
        <v>0</v>
      </c>
      <c r="AF42" s="92" t="b">
        <v>0</v>
      </c>
      <c r="AG42" s="92" t="b">
        <v>0</v>
      </c>
      <c r="AH42" s="92" t="b">
        <v>0</v>
      </c>
      <c r="AI42" s="87" t="b">
        <v>0</v>
      </c>
      <c r="AJ42" s="87" t="s">
        <v>328</v>
      </c>
    </row>
    <row r="43">
      <c r="A43" s="29" t="s">
        <v>308</v>
      </c>
      <c r="B43" s="34">
        <v>3.0</v>
      </c>
      <c r="C43" s="34" t="s">
        <v>220</v>
      </c>
      <c r="D43" s="29" t="s">
        <v>329</v>
      </c>
      <c r="E43" s="29" t="s">
        <v>330</v>
      </c>
      <c r="F43" s="29"/>
      <c r="G43" s="82"/>
      <c r="H43" s="82"/>
      <c r="I43" s="82"/>
      <c r="J43" s="82"/>
      <c r="K43" s="82"/>
      <c r="L43" s="34" t="b">
        <v>0</v>
      </c>
      <c r="M43" s="34" t="b">
        <v>0</v>
      </c>
      <c r="N43" s="34" t="b">
        <v>1</v>
      </c>
      <c r="O43" s="34" t="b">
        <v>0</v>
      </c>
      <c r="P43" s="34" t="b">
        <v>0</v>
      </c>
      <c r="Q43" s="34" t="b">
        <v>0</v>
      </c>
      <c r="R43" s="34" t="b">
        <v>0</v>
      </c>
      <c r="S43" s="34" t="b">
        <v>0</v>
      </c>
      <c r="T43" s="34" t="b">
        <v>0</v>
      </c>
      <c r="U43" s="34" t="b">
        <v>0</v>
      </c>
      <c r="V43" s="34" t="b">
        <v>1</v>
      </c>
      <c r="W43" s="34" t="b">
        <v>0</v>
      </c>
      <c r="X43" s="34" t="b">
        <v>0</v>
      </c>
      <c r="Y43" s="34" t="b">
        <v>0</v>
      </c>
      <c r="Z43" s="34" t="b">
        <v>0</v>
      </c>
      <c r="AA43" s="34" t="b">
        <v>0</v>
      </c>
      <c r="AB43" s="34" t="b">
        <v>0</v>
      </c>
      <c r="AC43" s="34" t="b">
        <v>0</v>
      </c>
      <c r="AD43" s="34" t="b">
        <v>0</v>
      </c>
      <c r="AE43" s="34" t="b">
        <v>0</v>
      </c>
      <c r="AF43" s="34" t="b">
        <v>0</v>
      </c>
      <c r="AG43" s="34" t="b">
        <v>0</v>
      </c>
      <c r="AH43" s="34" t="b">
        <v>0</v>
      </c>
      <c r="AI43" s="29" t="b">
        <v>0</v>
      </c>
      <c r="AJ43" s="29" t="s">
        <v>331</v>
      </c>
    </row>
    <row r="44">
      <c r="A44" s="29" t="s">
        <v>308</v>
      </c>
      <c r="B44" s="34">
        <v>3.0</v>
      </c>
      <c r="C44" s="34" t="s">
        <v>220</v>
      </c>
      <c r="D44" s="29" t="s">
        <v>332</v>
      </c>
      <c r="E44" s="29" t="s">
        <v>333</v>
      </c>
      <c r="F44" s="29"/>
      <c r="G44" s="82"/>
      <c r="H44" s="82"/>
      <c r="I44" s="82"/>
      <c r="J44" s="82"/>
      <c r="K44" s="82"/>
      <c r="L44" s="34" t="b">
        <v>0</v>
      </c>
      <c r="M44" s="34" t="b">
        <v>0</v>
      </c>
      <c r="N44" s="34" t="b">
        <v>1</v>
      </c>
      <c r="O44" s="34" t="b">
        <v>0</v>
      </c>
      <c r="P44" s="34" t="b">
        <v>0</v>
      </c>
      <c r="Q44" s="34" t="b">
        <v>0</v>
      </c>
      <c r="R44" s="34" t="b">
        <v>0</v>
      </c>
      <c r="S44" s="34" t="b">
        <v>0</v>
      </c>
      <c r="T44" s="34" t="b">
        <v>0</v>
      </c>
      <c r="U44" s="34" t="b">
        <v>0</v>
      </c>
      <c r="V44" s="34" t="b">
        <v>1</v>
      </c>
      <c r="W44" s="34" t="b">
        <v>0</v>
      </c>
      <c r="X44" s="34" t="b">
        <v>0</v>
      </c>
      <c r="Y44" s="34" t="b">
        <v>0</v>
      </c>
      <c r="Z44" s="34" t="b">
        <v>0</v>
      </c>
      <c r="AA44" s="34" t="b">
        <v>0</v>
      </c>
      <c r="AB44" s="34" t="b">
        <v>0</v>
      </c>
      <c r="AC44" s="34" t="b">
        <v>0</v>
      </c>
      <c r="AD44" s="34" t="b">
        <v>0</v>
      </c>
      <c r="AE44" s="34" t="b">
        <v>0</v>
      </c>
      <c r="AF44" s="34" t="b">
        <v>0</v>
      </c>
      <c r="AG44" s="34" t="b">
        <v>0</v>
      </c>
      <c r="AH44" s="34" t="b">
        <v>0</v>
      </c>
      <c r="AI44" s="29" t="b">
        <v>0</v>
      </c>
      <c r="AJ44" s="29" t="s">
        <v>331</v>
      </c>
    </row>
    <row r="45">
      <c r="A45" s="29" t="s">
        <v>308</v>
      </c>
      <c r="B45" s="34">
        <v>3.0</v>
      </c>
      <c r="C45" s="34" t="s">
        <v>220</v>
      </c>
      <c r="D45" s="29" t="s">
        <v>334</v>
      </c>
      <c r="E45" s="29" t="s">
        <v>335</v>
      </c>
      <c r="F45" s="29"/>
      <c r="G45" s="82"/>
      <c r="H45" s="82"/>
      <c r="I45" s="82"/>
      <c r="J45" s="82"/>
      <c r="K45" s="82"/>
      <c r="L45" s="34" t="b">
        <v>0</v>
      </c>
      <c r="M45" s="34" t="b">
        <v>0</v>
      </c>
      <c r="N45" s="34" t="b">
        <v>1</v>
      </c>
      <c r="O45" s="34" t="b">
        <v>0</v>
      </c>
      <c r="P45" s="34" t="b">
        <v>0</v>
      </c>
      <c r="Q45" s="34" t="b">
        <v>0</v>
      </c>
      <c r="R45" s="34" t="b">
        <v>0</v>
      </c>
      <c r="S45" s="34" t="b">
        <v>0</v>
      </c>
      <c r="T45" s="34" t="b">
        <v>0</v>
      </c>
      <c r="U45" s="34" t="b">
        <v>0</v>
      </c>
      <c r="V45" s="34" t="b">
        <v>1</v>
      </c>
      <c r="W45" s="34" t="b">
        <v>0</v>
      </c>
      <c r="X45" s="34" t="b">
        <v>0</v>
      </c>
      <c r="Y45" s="34" t="b">
        <v>0</v>
      </c>
      <c r="Z45" s="34" t="b">
        <v>0</v>
      </c>
      <c r="AA45" s="34" t="b">
        <v>0</v>
      </c>
      <c r="AB45" s="34" t="b">
        <v>0</v>
      </c>
      <c r="AC45" s="34" t="b">
        <v>0</v>
      </c>
      <c r="AD45" s="34" t="b">
        <v>0</v>
      </c>
      <c r="AE45" s="34" t="b">
        <v>0</v>
      </c>
      <c r="AF45" s="34" t="b">
        <v>0</v>
      </c>
      <c r="AG45" s="34" t="b">
        <v>0</v>
      </c>
      <c r="AH45" s="34" t="b">
        <v>0</v>
      </c>
      <c r="AI45" s="29" t="b">
        <v>0</v>
      </c>
      <c r="AJ45" s="29" t="s">
        <v>331</v>
      </c>
    </row>
    <row r="46">
      <c r="A46" s="29" t="s">
        <v>308</v>
      </c>
      <c r="B46" s="34">
        <v>3.0</v>
      </c>
      <c r="C46" s="34" t="s">
        <v>220</v>
      </c>
      <c r="D46" s="29" t="s">
        <v>336</v>
      </c>
      <c r="E46" s="29" t="s">
        <v>337</v>
      </c>
      <c r="F46" s="29"/>
      <c r="G46" s="82"/>
      <c r="H46" s="82"/>
      <c r="I46" s="82"/>
      <c r="J46" s="82"/>
      <c r="K46" s="82"/>
      <c r="L46" s="34" t="b">
        <v>0</v>
      </c>
      <c r="M46" s="34" t="b">
        <v>0</v>
      </c>
      <c r="N46" s="34" t="b">
        <v>1</v>
      </c>
      <c r="O46" s="34" t="b">
        <v>0</v>
      </c>
      <c r="P46" s="34" t="b">
        <v>0</v>
      </c>
      <c r="Q46" s="34" t="b">
        <v>0</v>
      </c>
      <c r="R46" s="34" t="b">
        <v>0</v>
      </c>
      <c r="S46" s="34" t="b">
        <v>0</v>
      </c>
      <c r="T46" s="34" t="b">
        <v>0</v>
      </c>
      <c r="U46" s="34" t="b">
        <v>0</v>
      </c>
      <c r="V46" s="34" t="b">
        <v>1</v>
      </c>
      <c r="W46" s="34" t="b">
        <v>0</v>
      </c>
      <c r="X46" s="34" t="b">
        <v>0</v>
      </c>
      <c r="Y46" s="34" t="b">
        <v>0</v>
      </c>
      <c r="Z46" s="34" t="b">
        <v>0</v>
      </c>
      <c r="AA46" s="34" t="b">
        <v>0</v>
      </c>
      <c r="AB46" s="34" t="b">
        <v>0</v>
      </c>
      <c r="AC46" s="34" t="b">
        <v>0</v>
      </c>
      <c r="AD46" s="34" t="b">
        <v>0</v>
      </c>
      <c r="AE46" s="34" t="b">
        <v>0</v>
      </c>
      <c r="AF46" s="34" t="b">
        <v>0</v>
      </c>
      <c r="AG46" s="34" t="b">
        <v>0</v>
      </c>
      <c r="AH46" s="34" t="b">
        <v>0</v>
      </c>
      <c r="AI46" s="29" t="b">
        <v>0</v>
      </c>
      <c r="AJ46" s="29" t="s">
        <v>331</v>
      </c>
    </row>
    <row r="47">
      <c r="A47" s="29" t="s">
        <v>308</v>
      </c>
      <c r="B47" s="34">
        <v>3.0</v>
      </c>
      <c r="C47" s="34" t="s">
        <v>220</v>
      </c>
      <c r="D47" s="29" t="s">
        <v>338</v>
      </c>
      <c r="E47" s="29" t="s">
        <v>339</v>
      </c>
      <c r="F47" s="29"/>
      <c r="G47" s="82"/>
      <c r="H47" s="82"/>
      <c r="I47" s="82"/>
      <c r="J47" s="82"/>
      <c r="K47" s="82"/>
      <c r="L47" s="34" t="b">
        <v>0</v>
      </c>
      <c r="M47" s="34" t="b">
        <v>0</v>
      </c>
      <c r="N47" s="34" t="b">
        <v>1</v>
      </c>
      <c r="O47" s="34" t="b">
        <v>0</v>
      </c>
      <c r="P47" s="34" t="b">
        <v>0</v>
      </c>
      <c r="Q47" s="34" t="b">
        <v>0</v>
      </c>
      <c r="R47" s="34" t="b">
        <v>0</v>
      </c>
      <c r="S47" s="34" t="b">
        <v>0</v>
      </c>
      <c r="T47" s="34" t="b">
        <v>0</v>
      </c>
      <c r="U47" s="34" t="b">
        <v>0</v>
      </c>
      <c r="V47" s="34" t="b">
        <v>1</v>
      </c>
      <c r="W47" s="34" t="b">
        <v>0</v>
      </c>
      <c r="X47" s="34" t="b">
        <v>0</v>
      </c>
      <c r="Y47" s="34" t="b">
        <v>0</v>
      </c>
      <c r="Z47" s="34" t="b">
        <v>0</v>
      </c>
      <c r="AA47" s="34" t="b">
        <v>0</v>
      </c>
      <c r="AB47" s="34" t="b">
        <v>0</v>
      </c>
      <c r="AC47" s="34" t="b">
        <v>0</v>
      </c>
      <c r="AD47" s="34" t="b">
        <v>0</v>
      </c>
      <c r="AE47" s="34" t="b">
        <v>0</v>
      </c>
      <c r="AF47" s="34" t="b">
        <v>0</v>
      </c>
      <c r="AG47" s="34" t="b">
        <v>0</v>
      </c>
      <c r="AH47" s="34" t="b">
        <v>0</v>
      </c>
      <c r="AI47" s="29" t="b">
        <v>0</v>
      </c>
      <c r="AJ47" s="29" t="s">
        <v>331</v>
      </c>
    </row>
    <row r="48">
      <c r="A48" s="29" t="s">
        <v>308</v>
      </c>
      <c r="B48" s="34">
        <v>3.0</v>
      </c>
      <c r="C48" s="34" t="s">
        <v>220</v>
      </c>
      <c r="D48" s="29" t="s">
        <v>340</v>
      </c>
      <c r="E48" s="29" t="s">
        <v>341</v>
      </c>
      <c r="F48" s="29"/>
      <c r="G48" s="82"/>
      <c r="H48" s="82"/>
      <c r="I48" s="82"/>
      <c r="J48" s="82"/>
      <c r="K48" s="82"/>
      <c r="L48" s="34" t="b">
        <v>0</v>
      </c>
      <c r="M48" s="34" t="b">
        <v>1</v>
      </c>
      <c r="N48" s="34" t="b">
        <v>1</v>
      </c>
      <c r="O48" s="34" t="b">
        <v>0</v>
      </c>
      <c r="P48" s="34" t="b">
        <v>0</v>
      </c>
      <c r="Q48" s="34" t="b">
        <v>0</v>
      </c>
      <c r="R48" s="34" t="b">
        <v>0</v>
      </c>
      <c r="S48" s="34" t="b">
        <v>0</v>
      </c>
      <c r="T48" s="34" t="b">
        <v>0</v>
      </c>
      <c r="U48" s="34" t="b">
        <v>0</v>
      </c>
      <c r="V48" s="34" t="b">
        <v>1</v>
      </c>
      <c r="W48" s="34" t="b">
        <v>0</v>
      </c>
      <c r="X48" s="34" t="b">
        <v>0</v>
      </c>
      <c r="Y48" s="34" t="b">
        <v>0</v>
      </c>
      <c r="Z48" s="34" t="b">
        <v>0</v>
      </c>
      <c r="AA48" s="34" t="b">
        <v>0</v>
      </c>
      <c r="AB48" s="34" t="b">
        <v>0</v>
      </c>
      <c r="AC48" s="34" t="b">
        <v>0</v>
      </c>
      <c r="AD48" s="34" t="b">
        <v>0</v>
      </c>
      <c r="AE48" s="34" t="b">
        <v>0</v>
      </c>
      <c r="AF48" s="34" t="b">
        <v>0</v>
      </c>
      <c r="AG48" s="34" t="b">
        <v>0</v>
      </c>
      <c r="AH48" s="34" t="b">
        <v>0</v>
      </c>
      <c r="AI48" s="29" t="b">
        <v>0</v>
      </c>
      <c r="AJ48" s="29" t="s">
        <v>331</v>
      </c>
    </row>
    <row r="49">
      <c r="A49" s="87" t="s">
        <v>308</v>
      </c>
      <c r="B49" s="92">
        <v>4.0</v>
      </c>
      <c r="C49" s="92" t="s">
        <v>176</v>
      </c>
      <c r="D49" s="87" t="s">
        <v>342</v>
      </c>
      <c r="E49" s="87" t="s">
        <v>343</v>
      </c>
      <c r="F49" s="87"/>
      <c r="G49" s="95"/>
      <c r="H49" s="95"/>
      <c r="I49" s="95"/>
      <c r="J49" s="95"/>
      <c r="K49" s="95"/>
      <c r="L49" s="92" t="b">
        <v>0</v>
      </c>
      <c r="M49" s="92" t="b">
        <v>1</v>
      </c>
      <c r="N49" s="92" t="b">
        <v>0</v>
      </c>
      <c r="O49" s="92" t="b">
        <v>0</v>
      </c>
      <c r="P49" s="92" t="b">
        <v>0</v>
      </c>
      <c r="Q49" s="92" t="b">
        <v>0</v>
      </c>
      <c r="R49" s="92" t="b">
        <v>0</v>
      </c>
      <c r="S49" s="92" t="b">
        <v>0</v>
      </c>
      <c r="T49" s="92" t="b">
        <v>0</v>
      </c>
      <c r="U49" s="92" t="b">
        <v>0</v>
      </c>
      <c r="V49" s="92" t="b">
        <v>1</v>
      </c>
      <c r="W49" s="92" t="b">
        <v>0</v>
      </c>
      <c r="X49" s="92" t="b">
        <v>0</v>
      </c>
      <c r="Y49" s="92" t="b">
        <v>0</v>
      </c>
      <c r="Z49" s="92" t="b">
        <v>0</v>
      </c>
      <c r="AA49" s="92" t="b">
        <v>0</v>
      </c>
      <c r="AB49" s="92" t="b">
        <v>0</v>
      </c>
      <c r="AC49" s="92" t="b">
        <v>0</v>
      </c>
      <c r="AD49" s="92" t="b">
        <v>0</v>
      </c>
      <c r="AE49" s="92" t="b">
        <v>0</v>
      </c>
      <c r="AF49" s="92" t="b">
        <v>0</v>
      </c>
      <c r="AG49" s="92" t="b">
        <v>0</v>
      </c>
      <c r="AH49" s="92" t="b">
        <v>0</v>
      </c>
      <c r="AI49" s="87" t="b">
        <v>0</v>
      </c>
      <c r="AJ49" s="87" t="s">
        <v>17</v>
      </c>
    </row>
    <row r="50">
      <c r="A50" s="87" t="s">
        <v>308</v>
      </c>
      <c r="B50" s="92">
        <v>5.0</v>
      </c>
      <c r="C50" s="92" t="s">
        <v>31</v>
      </c>
      <c r="D50" s="87" t="s">
        <v>344</v>
      </c>
      <c r="E50" s="87" t="s">
        <v>345</v>
      </c>
      <c r="F50" s="30"/>
      <c r="G50" s="96"/>
      <c r="H50" s="96"/>
      <c r="I50" s="96"/>
      <c r="J50" s="96"/>
      <c r="K50" s="96"/>
      <c r="L50" s="31" t="b">
        <v>1</v>
      </c>
      <c r="M50" s="31" t="b">
        <v>0</v>
      </c>
      <c r="N50" s="31" t="b">
        <v>0</v>
      </c>
      <c r="O50" s="31" t="b">
        <v>0</v>
      </c>
      <c r="P50" s="31" t="b">
        <v>0</v>
      </c>
      <c r="Q50" s="31" t="b">
        <v>0</v>
      </c>
      <c r="R50" s="31" t="b">
        <v>0</v>
      </c>
      <c r="S50" s="31" t="b">
        <v>0</v>
      </c>
      <c r="T50" s="31" t="b">
        <v>0</v>
      </c>
      <c r="U50" s="31" t="b">
        <v>0</v>
      </c>
      <c r="V50" s="31" t="b">
        <v>0</v>
      </c>
      <c r="W50" s="31" t="b">
        <v>0</v>
      </c>
      <c r="X50" s="31" t="b">
        <v>0</v>
      </c>
      <c r="Y50" s="31" t="b">
        <v>0</v>
      </c>
      <c r="Z50" s="31" t="b">
        <v>0</v>
      </c>
      <c r="AA50" s="31" t="b">
        <v>0</v>
      </c>
      <c r="AB50" s="31" t="b">
        <v>0</v>
      </c>
      <c r="AC50" s="31" t="b">
        <v>0</v>
      </c>
      <c r="AD50" s="31" t="b">
        <v>0</v>
      </c>
      <c r="AE50" s="31" t="b">
        <v>0</v>
      </c>
      <c r="AF50" s="31" t="b">
        <v>0</v>
      </c>
      <c r="AG50" s="31" t="b">
        <v>0</v>
      </c>
      <c r="AH50" s="31" t="b">
        <v>0</v>
      </c>
      <c r="AI50" s="30" t="b">
        <v>0</v>
      </c>
      <c r="AJ50" s="30" t="s">
        <v>17</v>
      </c>
    </row>
    <row r="51">
      <c r="A51" s="29" t="s">
        <v>308</v>
      </c>
      <c r="B51" s="34">
        <v>5.0</v>
      </c>
      <c r="C51" s="34" t="s">
        <v>346</v>
      </c>
      <c r="D51" s="29" t="s">
        <v>347</v>
      </c>
      <c r="E51" s="29" t="s">
        <v>348</v>
      </c>
      <c r="F51" s="29"/>
      <c r="G51" s="82"/>
      <c r="H51" s="82"/>
      <c r="I51" s="82"/>
      <c r="J51" s="82"/>
      <c r="K51" s="82"/>
      <c r="L51" s="34" t="b">
        <v>0</v>
      </c>
      <c r="M51" s="34" t="b">
        <v>0</v>
      </c>
      <c r="N51" s="34" t="b">
        <v>0</v>
      </c>
      <c r="O51" s="34" t="b">
        <v>0</v>
      </c>
      <c r="P51" s="34" t="b">
        <v>0</v>
      </c>
      <c r="Q51" s="34" t="b">
        <v>0</v>
      </c>
      <c r="R51" s="34" t="b">
        <v>0</v>
      </c>
      <c r="S51" s="34" t="b">
        <v>1</v>
      </c>
      <c r="T51" s="34" t="b">
        <v>0</v>
      </c>
      <c r="U51" s="34" t="b">
        <v>0</v>
      </c>
      <c r="V51" s="34" t="b">
        <v>0</v>
      </c>
      <c r="W51" s="34" t="b">
        <v>0</v>
      </c>
      <c r="X51" s="34" t="b">
        <v>0</v>
      </c>
      <c r="Y51" s="34" t="b">
        <v>0</v>
      </c>
      <c r="Z51" s="34" t="b">
        <v>1</v>
      </c>
      <c r="AA51" s="34" t="b">
        <v>0</v>
      </c>
      <c r="AB51" s="34" t="b">
        <v>0</v>
      </c>
      <c r="AC51" s="34" t="b">
        <v>0</v>
      </c>
      <c r="AD51" s="34" t="b">
        <v>1</v>
      </c>
      <c r="AE51" s="34" t="b">
        <v>0</v>
      </c>
      <c r="AF51" s="34" t="b">
        <v>0</v>
      </c>
      <c r="AG51" s="34" t="b">
        <v>0</v>
      </c>
      <c r="AH51" s="34" t="b">
        <v>0</v>
      </c>
      <c r="AI51" s="29" t="b">
        <v>0</v>
      </c>
      <c r="AJ51" s="29" t="s">
        <v>349</v>
      </c>
    </row>
    <row r="52">
      <c r="A52" s="29" t="s">
        <v>308</v>
      </c>
      <c r="B52" s="34">
        <v>5.0</v>
      </c>
      <c r="C52" s="34" t="s">
        <v>350</v>
      </c>
      <c r="D52" s="29" t="s">
        <v>351</v>
      </c>
      <c r="E52" s="29" t="s">
        <v>352</v>
      </c>
      <c r="F52" s="29"/>
      <c r="G52" s="82"/>
      <c r="H52" s="82"/>
      <c r="I52" s="82"/>
      <c r="J52" s="82"/>
      <c r="K52" s="82"/>
      <c r="L52" s="34" t="b">
        <v>0</v>
      </c>
      <c r="M52" s="34" t="b">
        <v>0</v>
      </c>
      <c r="N52" s="34" t="b">
        <v>0</v>
      </c>
      <c r="O52" s="34" t="b">
        <v>0</v>
      </c>
      <c r="P52" s="34" t="b">
        <v>0</v>
      </c>
      <c r="Q52" s="34" t="b">
        <v>0</v>
      </c>
      <c r="R52" s="34" t="b">
        <v>0</v>
      </c>
      <c r="S52" s="34" t="b">
        <v>0</v>
      </c>
      <c r="T52" s="34" t="b">
        <v>1</v>
      </c>
      <c r="U52" s="34" t="b">
        <v>0</v>
      </c>
      <c r="V52" s="34" t="b">
        <v>0</v>
      </c>
      <c r="W52" s="34" t="b">
        <v>0</v>
      </c>
      <c r="X52" s="34" t="b">
        <v>0</v>
      </c>
      <c r="Y52" s="34" t="b">
        <v>0</v>
      </c>
      <c r="Z52" s="34" t="b">
        <v>1</v>
      </c>
      <c r="AA52" s="34" t="b">
        <v>0</v>
      </c>
      <c r="AB52" s="34" t="b">
        <v>0</v>
      </c>
      <c r="AC52" s="34" t="b">
        <v>0</v>
      </c>
      <c r="AD52" s="34" t="b">
        <v>0</v>
      </c>
      <c r="AE52" s="34" t="b">
        <v>1</v>
      </c>
      <c r="AF52" s="34" t="b">
        <v>0</v>
      </c>
      <c r="AG52" s="34" t="b">
        <v>0</v>
      </c>
      <c r="AH52" s="34" t="b">
        <v>0</v>
      </c>
      <c r="AI52" s="29" t="b">
        <v>0</v>
      </c>
      <c r="AJ52" s="29" t="s">
        <v>349</v>
      </c>
    </row>
    <row r="53">
      <c r="A53" s="29" t="s">
        <v>308</v>
      </c>
      <c r="B53" s="34">
        <v>5.0</v>
      </c>
      <c r="C53" s="34" t="s">
        <v>242</v>
      </c>
      <c r="D53" s="29" t="s">
        <v>353</v>
      </c>
      <c r="E53" s="29" t="s">
        <v>354</v>
      </c>
      <c r="F53" s="29"/>
      <c r="G53" s="82"/>
      <c r="H53" s="82"/>
      <c r="I53" s="82"/>
      <c r="J53" s="82"/>
      <c r="K53" s="82"/>
      <c r="L53" s="34" t="b">
        <v>0</v>
      </c>
      <c r="M53" s="34" t="b">
        <v>0</v>
      </c>
      <c r="N53" s="34" t="b">
        <v>0</v>
      </c>
      <c r="O53" s="34" t="b">
        <v>0</v>
      </c>
      <c r="P53" s="34" t="b">
        <v>0</v>
      </c>
      <c r="Q53" s="34" t="b">
        <v>0</v>
      </c>
      <c r="R53" s="34" t="b">
        <v>1</v>
      </c>
      <c r="S53" s="34" t="b">
        <v>0</v>
      </c>
      <c r="T53" s="34" t="b">
        <v>0</v>
      </c>
      <c r="U53" s="34" t="b">
        <v>0</v>
      </c>
      <c r="V53" s="34" t="b">
        <v>0</v>
      </c>
      <c r="W53" s="34" t="b">
        <v>0</v>
      </c>
      <c r="X53" s="34" t="b">
        <v>0</v>
      </c>
      <c r="Y53" s="34" t="b">
        <v>0</v>
      </c>
      <c r="Z53" s="34" t="b">
        <v>1</v>
      </c>
      <c r="AA53" s="34" t="b">
        <v>0</v>
      </c>
      <c r="AB53" s="34" t="b">
        <v>0</v>
      </c>
      <c r="AC53" s="34" t="b">
        <v>0</v>
      </c>
      <c r="AD53" s="34" t="b">
        <v>0</v>
      </c>
      <c r="AE53" s="34" t="b">
        <v>0</v>
      </c>
      <c r="AF53" s="34" t="b">
        <v>1</v>
      </c>
      <c r="AG53" s="34" t="b">
        <v>0</v>
      </c>
      <c r="AH53" s="34" t="b">
        <v>0</v>
      </c>
      <c r="AI53" s="29" t="b">
        <v>0</v>
      </c>
      <c r="AJ53" s="29" t="s">
        <v>349</v>
      </c>
    </row>
    <row r="54">
      <c r="A54" s="29" t="s">
        <v>308</v>
      </c>
      <c r="B54" s="34">
        <v>5.0</v>
      </c>
      <c r="C54" s="34" t="s">
        <v>355</v>
      </c>
      <c r="D54" s="29" t="s">
        <v>356</v>
      </c>
      <c r="E54" s="29" t="s">
        <v>357</v>
      </c>
      <c r="F54" s="29"/>
      <c r="G54" s="82"/>
      <c r="H54" s="82"/>
      <c r="I54" s="82"/>
      <c r="J54" s="82"/>
      <c r="K54" s="82"/>
      <c r="L54" s="34" t="b">
        <v>0</v>
      </c>
      <c r="M54" s="34" t="b">
        <v>0</v>
      </c>
      <c r="N54" s="34" t="b">
        <v>0</v>
      </c>
      <c r="O54" s="34" t="b">
        <v>0</v>
      </c>
      <c r="P54" s="34" t="b">
        <v>0</v>
      </c>
      <c r="Q54" s="34" t="b">
        <v>0</v>
      </c>
      <c r="R54" s="34" t="b">
        <v>0</v>
      </c>
      <c r="S54" s="34" t="b">
        <v>1</v>
      </c>
      <c r="T54" s="34" t="b">
        <v>0</v>
      </c>
      <c r="U54" s="34" t="b">
        <v>0</v>
      </c>
      <c r="V54" s="34" t="b">
        <v>0</v>
      </c>
      <c r="W54" s="34" t="b">
        <v>0</v>
      </c>
      <c r="X54" s="34" t="b">
        <v>0</v>
      </c>
      <c r="Y54" s="34" t="b">
        <v>0</v>
      </c>
      <c r="Z54" s="34" t="b">
        <v>1</v>
      </c>
      <c r="AA54" s="34" t="b">
        <v>0</v>
      </c>
      <c r="AB54" s="34" t="b">
        <v>0</v>
      </c>
      <c r="AC54" s="34" t="b">
        <v>0</v>
      </c>
      <c r="AD54" s="34" t="b">
        <v>0</v>
      </c>
      <c r="AE54" s="34" t="b">
        <v>0</v>
      </c>
      <c r="AF54" s="34" t="b">
        <v>0</v>
      </c>
      <c r="AG54" s="34" t="b">
        <v>1</v>
      </c>
      <c r="AH54" s="34" t="b">
        <v>0</v>
      </c>
      <c r="AI54" s="29" t="b">
        <v>0</v>
      </c>
      <c r="AJ54" s="29" t="s">
        <v>349</v>
      </c>
    </row>
    <row r="55">
      <c r="A55" s="29" t="s">
        <v>308</v>
      </c>
      <c r="B55" s="34">
        <v>5.0</v>
      </c>
      <c r="C55" s="34" t="s">
        <v>248</v>
      </c>
      <c r="D55" s="29" t="s">
        <v>358</v>
      </c>
      <c r="E55" s="29" t="s">
        <v>359</v>
      </c>
      <c r="F55" s="29"/>
      <c r="G55" s="82"/>
      <c r="H55" s="82"/>
      <c r="I55" s="82"/>
      <c r="J55" s="82"/>
      <c r="K55" s="82"/>
      <c r="L55" s="34" t="b">
        <v>0</v>
      </c>
      <c r="M55" s="34" t="b">
        <v>0</v>
      </c>
      <c r="N55" s="34" t="b">
        <v>0</v>
      </c>
      <c r="O55" s="34" t="b">
        <v>0</v>
      </c>
      <c r="P55" s="34" t="b">
        <v>0</v>
      </c>
      <c r="Q55" s="34" t="b">
        <v>0</v>
      </c>
      <c r="R55" s="34" t="b">
        <v>1</v>
      </c>
      <c r="S55" s="34" t="b">
        <v>0</v>
      </c>
      <c r="T55" s="34" t="b">
        <v>0</v>
      </c>
      <c r="U55" s="34" t="b">
        <v>0</v>
      </c>
      <c r="V55" s="34" t="b">
        <v>0</v>
      </c>
      <c r="W55" s="34" t="b">
        <v>0</v>
      </c>
      <c r="X55" s="34" t="b">
        <v>0</v>
      </c>
      <c r="Y55" s="34" t="b">
        <v>0</v>
      </c>
      <c r="Z55" s="34" t="b">
        <v>1</v>
      </c>
      <c r="AA55" s="34" t="b">
        <v>0</v>
      </c>
      <c r="AB55" s="34" t="b">
        <v>0</v>
      </c>
      <c r="AC55" s="34" t="b">
        <v>0</v>
      </c>
      <c r="AD55" s="34" t="b">
        <v>0</v>
      </c>
      <c r="AE55" s="34" t="b">
        <v>0</v>
      </c>
      <c r="AF55" s="34" t="b">
        <v>0</v>
      </c>
      <c r="AG55" s="34" t="b">
        <v>0</v>
      </c>
      <c r="AH55" s="34" t="b">
        <v>1</v>
      </c>
      <c r="AI55" s="29" t="b">
        <v>0</v>
      </c>
      <c r="AJ55" s="29" t="s">
        <v>349</v>
      </c>
    </row>
    <row r="56">
      <c r="A56" s="30" t="s">
        <v>308</v>
      </c>
      <c r="B56" s="31">
        <v>5.0</v>
      </c>
      <c r="C56" s="31" t="s">
        <v>360</v>
      </c>
      <c r="D56" s="30" t="s">
        <v>361</v>
      </c>
      <c r="E56" s="30" t="s">
        <v>362</v>
      </c>
      <c r="F56" s="30"/>
      <c r="G56" s="96"/>
      <c r="H56" s="96"/>
      <c r="I56" s="96"/>
      <c r="J56" s="96"/>
      <c r="K56" s="96"/>
      <c r="L56" s="31" t="b">
        <v>0</v>
      </c>
      <c r="M56" s="31" t="b">
        <v>0</v>
      </c>
      <c r="N56" s="31" t="b">
        <v>0</v>
      </c>
      <c r="O56" s="31" t="b">
        <v>0</v>
      </c>
      <c r="P56" s="31" t="b">
        <v>0</v>
      </c>
      <c r="Q56" s="31" t="b">
        <v>0</v>
      </c>
      <c r="R56" s="31" t="b">
        <v>0</v>
      </c>
      <c r="S56" s="31" t="b">
        <v>0</v>
      </c>
      <c r="T56" s="31" t="b">
        <v>1</v>
      </c>
      <c r="U56" s="31" t="b">
        <v>0</v>
      </c>
      <c r="V56" s="31" t="b">
        <v>0</v>
      </c>
      <c r="W56" s="31" t="b">
        <v>0</v>
      </c>
      <c r="X56" s="31" t="b">
        <v>0</v>
      </c>
      <c r="Y56" s="31" t="b">
        <v>0</v>
      </c>
      <c r="Z56" s="31" t="b">
        <v>1</v>
      </c>
      <c r="AA56" s="31" t="b">
        <v>0</v>
      </c>
      <c r="AB56" s="31" t="b">
        <v>0</v>
      </c>
      <c r="AC56" s="31" t="b">
        <v>0</v>
      </c>
      <c r="AD56" s="31" t="b">
        <v>0</v>
      </c>
      <c r="AE56" s="31" t="b">
        <v>0</v>
      </c>
      <c r="AF56" s="31" t="b">
        <v>0</v>
      </c>
      <c r="AG56" s="31" t="b">
        <v>0</v>
      </c>
      <c r="AH56" s="31" t="b">
        <v>0</v>
      </c>
      <c r="AI56" s="30" t="b">
        <v>1</v>
      </c>
      <c r="AJ56" s="30" t="s">
        <v>349</v>
      </c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</row>
    <row r="100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</row>
    <row r="1002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  <c r="AD1002" s="33"/>
      <c r="AE1002" s="33"/>
      <c r="AF1002" s="33"/>
      <c r="AG1002" s="33"/>
      <c r="AH1002" s="33"/>
      <c r="AI1002" s="33"/>
      <c r="AJ1002" s="33"/>
    </row>
    <row r="1003">
      <c r="A1003" s="33"/>
      <c r="B1003" s="33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  <c r="AC1003" s="33"/>
      <c r="AD1003" s="33"/>
      <c r="AE1003" s="33"/>
      <c r="AF1003" s="33"/>
      <c r="AG1003" s="33"/>
      <c r="AH1003" s="33"/>
      <c r="AI1003" s="33"/>
      <c r="AJ1003" s="33"/>
    </row>
    <row r="1004">
      <c r="A1004" s="33"/>
      <c r="B1004" s="33"/>
      <c r="C1004" s="33"/>
      <c r="D1004" s="33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  <c r="AC1004" s="33"/>
      <c r="AD1004" s="33"/>
      <c r="AE1004" s="33"/>
      <c r="AF1004" s="33"/>
      <c r="AG1004" s="33"/>
      <c r="AH1004" s="33"/>
      <c r="AI1004" s="33"/>
      <c r="AJ1004" s="33"/>
    </row>
    <row r="1005">
      <c r="A1005" s="33"/>
      <c r="B1005" s="33"/>
      <c r="C1005" s="33"/>
      <c r="D1005" s="33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  <c r="AC1005" s="33"/>
      <c r="AD1005" s="33"/>
      <c r="AE1005" s="33"/>
      <c r="AF1005" s="33"/>
      <c r="AG1005" s="33"/>
      <c r="AH1005" s="33"/>
      <c r="AI1005" s="33"/>
      <c r="AJ1005" s="33"/>
    </row>
    <row r="1006">
      <c r="A1006" s="33"/>
      <c r="B1006" s="33"/>
      <c r="C1006" s="33"/>
      <c r="D1006" s="33"/>
      <c r="E1006" s="33"/>
      <c r="F1006" s="33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  <c r="AB1006" s="33"/>
      <c r="AC1006" s="33"/>
      <c r="AD1006" s="33"/>
      <c r="AE1006" s="33"/>
      <c r="AF1006" s="33"/>
      <c r="AG1006" s="33"/>
      <c r="AH1006" s="33"/>
      <c r="AI1006" s="33"/>
      <c r="AJ1006" s="33"/>
    </row>
    <row r="1007">
      <c r="A1007" s="33"/>
      <c r="B1007" s="33"/>
      <c r="C1007" s="33"/>
      <c r="D1007" s="33"/>
      <c r="E1007" s="33"/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  <c r="AB1007" s="33"/>
      <c r="AC1007" s="33"/>
      <c r="AD1007" s="33"/>
      <c r="AE1007" s="33"/>
      <c r="AF1007" s="33"/>
      <c r="AG1007" s="33"/>
      <c r="AH1007" s="33"/>
      <c r="AI1007" s="33"/>
      <c r="AJ1007" s="33"/>
    </row>
    <row r="1008">
      <c r="A1008" s="33"/>
      <c r="B1008" s="33"/>
      <c r="C1008" s="33"/>
      <c r="D1008" s="33"/>
      <c r="E1008" s="33"/>
      <c r="F1008" s="33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  <c r="AB1008" s="33"/>
      <c r="AC1008" s="33"/>
      <c r="AD1008" s="33"/>
      <c r="AE1008" s="33"/>
      <c r="AF1008" s="33"/>
      <c r="AG1008" s="33"/>
      <c r="AH1008" s="33"/>
      <c r="AI1008" s="33"/>
      <c r="AJ1008" s="33"/>
    </row>
    <row r="1009">
      <c r="A1009" s="33"/>
      <c r="B1009" s="33"/>
      <c r="C1009" s="33"/>
      <c r="D1009" s="33"/>
      <c r="E1009" s="33"/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  <c r="AB1009" s="33"/>
      <c r="AC1009" s="33"/>
      <c r="AD1009" s="33"/>
      <c r="AE1009" s="33"/>
      <c r="AF1009" s="33"/>
      <c r="AG1009" s="33"/>
      <c r="AH1009" s="33"/>
      <c r="AI1009" s="33"/>
      <c r="AJ1009" s="33"/>
    </row>
    <row r="1010">
      <c r="A1010" s="33"/>
      <c r="B1010" s="33"/>
      <c r="C1010" s="33"/>
      <c r="D1010" s="33"/>
      <c r="E1010" s="33"/>
      <c r="F1010" s="33"/>
      <c r="G1010" s="33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3"/>
      <c r="AB1010" s="33"/>
      <c r="AC1010" s="33"/>
      <c r="AD1010" s="33"/>
      <c r="AE1010" s="33"/>
      <c r="AF1010" s="33"/>
      <c r="AG1010" s="33"/>
      <c r="AH1010" s="33"/>
      <c r="AI1010" s="33"/>
      <c r="AJ1010" s="33"/>
    </row>
    <row r="1011">
      <c r="A1011" s="33"/>
      <c r="B1011" s="33"/>
      <c r="C1011" s="33"/>
      <c r="D1011" s="33"/>
      <c r="E1011" s="33"/>
      <c r="F1011" s="33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  <c r="AA1011" s="33"/>
      <c r="AB1011" s="33"/>
      <c r="AC1011" s="33"/>
      <c r="AD1011" s="33"/>
      <c r="AE1011" s="33"/>
      <c r="AF1011" s="33"/>
      <c r="AG1011" s="33"/>
      <c r="AH1011" s="33"/>
      <c r="AI1011" s="33"/>
      <c r="AJ1011" s="33"/>
    </row>
    <row r="1012">
      <c r="A1012" s="33"/>
      <c r="B1012" s="33"/>
      <c r="C1012" s="33"/>
      <c r="D1012" s="33"/>
      <c r="E1012" s="33"/>
      <c r="F1012" s="33"/>
      <c r="G1012" s="33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  <c r="AA1012" s="33"/>
      <c r="AB1012" s="33"/>
      <c r="AC1012" s="33"/>
      <c r="AD1012" s="33"/>
      <c r="AE1012" s="33"/>
      <c r="AF1012" s="33"/>
      <c r="AG1012" s="33"/>
      <c r="AH1012" s="33"/>
      <c r="AI1012" s="33"/>
      <c r="AJ1012" s="33"/>
    </row>
    <row r="1013">
      <c r="A1013" s="33"/>
      <c r="B1013" s="33"/>
      <c r="C1013" s="33"/>
      <c r="D1013" s="33"/>
      <c r="E1013" s="33"/>
      <c r="F1013" s="33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  <c r="AA1013" s="33"/>
      <c r="AB1013" s="33"/>
      <c r="AC1013" s="33"/>
      <c r="AD1013" s="33"/>
      <c r="AE1013" s="33"/>
      <c r="AF1013" s="33"/>
      <c r="AG1013" s="33"/>
      <c r="AH1013" s="33"/>
      <c r="AI1013" s="33"/>
      <c r="AJ1013" s="33"/>
    </row>
    <row r="1014">
      <c r="A1014" s="33"/>
      <c r="B1014" s="33"/>
      <c r="C1014" s="33"/>
      <c r="D1014" s="33"/>
      <c r="E1014" s="33"/>
      <c r="F1014" s="33"/>
      <c r="G1014" s="33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  <c r="AA1014" s="33"/>
      <c r="AB1014" s="33"/>
      <c r="AC1014" s="33"/>
      <c r="AD1014" s="33"/>
      <c r="AE1014" s="33"/>
      <c r="AF1014" s="33"/>
      <c r="AG1014" s="33"/>
      <c r="AH1014" s="33"/>
      <c r="AI1014" s="33"/>
      <c r="AJ1014" s="33"/>
    </row>
    <row r="1015">
      <c r="A1015" s="33"/>
      <c r="B1015" s="33"/>
      <c r="C1015" s="33"/>
      <c r="D1015" s="33"/>
      <c r="E1015" s="33"/>
      <c r="F1015" s="33"/>
      <c r="G1015" s="33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  <c r="AA1015" s="33"/>
      <c r="AB1015" s="33"/>
      <c r="AC1015" s="33"/>
      <c r="AD1015" s="33"/>
      <c r="AE1015" s="33"/>
      <c r="AF1015" s="33"/>
      <c r="AG1015" s="33"/>
      <c r="AH1015" s="33"/>
      <c r="AI1015" s="33"/>
      <c r="AJ1015" s="33"/>
    </row>
    <row r="1016">
      <c r="A1016" s="33"/>
      <c r="B1016" s="33"/>
      <c r="C1016" s="33"/>
      <c r="D1016" s="33"/>
      <c r="E1016" s="33"/>
      <c r="F1016" s="33"/>
      <c r="G1016" s="33"/>
      <c r="H1016" s="33"/>
      <c r="I1016" s="33"/>
      <c r="J1016" s="33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  <c r="AA1016" s="33"/>
      <c r="AB1016" s="33"/>
      <c r="AC1016" s="33"/>
      <c r="AD1016" s="33"/>
      <c r="AE1016" s="33"/>
      <c r="AF1016" s="33"/>
      <c r="AG1016" s="33"/>
      <c r="AH1016" s="33"/>
      <c r="AI1016" s="33"/>
      <c r="AJ1016" s="33"/>
    </row>
    <row r="1017">
      <c r="A1017" s="33"/>
      <c r="B1017" s="33"/>
      <c r="C1017" s="33"/>
      <c r="D1017" s="33"/>
      <c r="E1017" s="33"/>
      <c r="F1017" s="33"/>
      <c r="G1017" s="33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  <c r="AA1017" s="33"/>
      <c r="AB1017" s="33"/>
      <c r="AC1017" s="33"/>
      <c r="AD1017" s="33"/>
      <c r="AE1017" s="33"/>
      <c r="AF1017" s="33"/>
      <c r="AG1017" s="33"/>
      <c r="AH1017" s="33"/>
      <c r="AI1017" s="33"/>
      <c r="AJ1017" s="33"/>
    </row>
    <row r="1018">
      <c r="A1018" s="33"/>
      <c r="B1018" s="33"/>
      <c r="C1018" s="33"/>
      <c r="D1018" s="33"/>
      <c r="E1018" s="33"/>
      <c r="F1018" s="33"/>
      <c r="G1018" s="33"/>
      <c r="H1018" s="33"/>
      <c r="I1018" s="33"/>
      <c r="J1018" s="33"/>
      <c r="K1018" s="33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  <c r="AA1018" s="33"/>
      <c r="AB1018" s="33"/>
      <c r="AC1018" s="33"/>
      <c r="AD1018" s="33"/>
      <c r="AE1018" s="33"/>
      <c r="AF1018" s="33"/>
      <c r="AG1018" s="33"/>
      <c r="AH1018" s="33"/>
      <c r="AI1018" s="33"/>
      <c r="AJ1018" s="33"/>
    </row>
    <row r="1019">
      <c r="A1019" s="33"/>
      <c r="B1019" s="33"/>
      <c r="C1019" s="33"/>
      <c r="D1019" s="33"/>
      <c r="E1019" s="33"/>
      <c r="F1019" s="33"/>
      <c r="G1019" s="33"/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  <c r="AA1019" s="33"/>
      <c r="AB1019" s="33"/>
      <c r="AC1019" s="33"/>
      <c r="AD1019" s="33"/>
      <c r="AE1019" s="33"/>
      <c r="AF1019" s="33"/>
      <c r="AG1019" s="33"/>
      <c r="AH1019" s="33"/>
      <c r="AI1019" s="33"/>
      <c r="AJ1019" s="33"/>
    </row>
    <row r="1020">
      <c r="A1020" s="33"/>
      <c r="B1020" s="33"/>
      <c r="C1020" s="33"/>
      <c r="D1020" s="33"/>
      <c r="E1020" s="33"/>
      <c r="F1020" s="33"/>
      <c r="G1020" s="33"/>
      <c r="H1020" s="33"/>
      <c r="I1020" s="33"/>
      <c r="J1020" s="33"/>
      <c r="K1020" s="33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  <c r="W1020" s="33"/>
      <c r="X1020" s="33"/>
      <c r="Y1020" s="33"/>
      <c r="Z1020" s="33"/>
      <c r="AA1020" s="33"/>
      <c r="AB1020" s="33"/>
      <c r="AC1020" s="33"/>
      <c r="AD1020" s="33"/>
      <c r="AE1020" s="33"/>
      <c r="AF1020" s="33"/>
      <c r="AG1020" s="33"/>
      <c r="AH1020" s="33"/>
      <c r="AI1020" s="33"/>
      <c r="AJ1020" s="33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7.75"/>
    <col customWidth="1" min="2" max="2" width="13.0"/>
    <col customWidth="1" min="3" max="5" width="7.88"/>
    <col customWidth="1" min="6" max="6" width="9.13"/>
    <col customWidth="1" min="7" max="9" width="7.88"/>
    <col customWidth="1" min="10" max="10" width="10.38"/>
    <col customWidth="1" min="11" max="11" width="10.63"/>
    <col customWidth="1" min="12" max="16" width="7.88"/>
    <col customWidth="1" min="17" max="27" width="9.88"/>
  </cols>
  <sheetData>
    <row r="1" ht="16.5" customHeight="1">
      <c r="A1" s="10" t="s">
        <v>363</v>
      </c>
      <c r="B1" s="20" t="s">
        <v>364</v>
      </c>
      <c r="C1" s="2" t="s">
        <v>1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365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5" t="s">
        <v>366</v>
      </c>
      <c r="R1" s="3" t="s">
        <v>367</v>
      </c>
      <c r="S1" s="5" t="s">
        <v>46</v>
      </c>
      <c r="T1" s="5" t="s">
        <v>47</v>
      </c>
      <c r="U1" s="5" t="s">
        <v>48</v>
      </c>
      <c r="V1" s="5" t="s">
        <v>49</v>
      </c>
      <c r="W1" s="5" t="s">
        <v>50</v>
      </c>
      <c r="X1" s="5" t="s">
        <v>51</v>
      </c>
      <c r="Y1" s="5" t="s">
        <v>52</v>
      </c>
      <c r="Z1" s="5" t="s">
        <v>53</v>
      </c>
      <c r="AA1" s="3" t="s">
        <v>54</v>
      </c>
    </row>
    <row r="2" ht="16.5" customHeight="1">
      <c r="A2" s="100">
        <v>1.0</v>
      </c>
      <c r="B2" s="101" t="s">
        <v>368</v>
      </c>
      <c r="C2" s="10">
        <v>19.0</v>
      </c>
      <c r="D2" s="10">
        <v>17.0</v>
      </c>
      <c r="E2" s="10">
        <f t="shared" ref="E2:E10" si="2"> M2</f>
        <v>5</v>
      </c>
      <c r="F2" s="11">
        <f t="shared" ref="F2:F10" si="3"> 5%</f>
        <v>0.05</v>
      </c>
      <c r="G2" s="12">
        <f t="shared" ref="G2:G10" si="4"> 90% + (O2-10)/1000</f>
        <v>0.901</v>
      </c>
      <c r="H2" s="13">
        <f t="shared" ref="H2:I2" si="1"> 5% + (O2-10)/1000</f>
        <v>0.051</v>
      </c>
      <c r="I2" s="13">
        <f t="shared" si="1"/>
        <v>0.048</v>
      </c>
      <c r="J2" s="11">
        <f t="shared" ref="J2:J10" si="6"> 0% + (L2)/100</f>
        <v>0.07</v>
      </c>
      <c r="K2" s="14">
        <f t="shared" ref="K2:K10" si="7"> 0% + N2/100</f>
        <v>0.09</v>
      </c>
      <c r="L2" s="10">
        <v>7.0</v>
      </c>
      <c r="M2" s="10">
        <v>5.0</v>
      </c>
      <c r="N2" s="10">
        <v>9.0</v>
      </c>
      <c r="O2" s="10">
        <v>11.0</v>
      </c>
      <c r="P2" s="15">
        <v>8.0</v>
      </c>
      <c r="Q2" s="10" t="b">
        <v>0</v>
      </c>
      <c r="R2" s="10" t="b">
        <v>1</v>
      </c>
      <c r="S2" s="10" t="s">
        <v>369</v>
      </c>
      <c r="T2" s="10" t="s">
        <v>369</v>
      </c>
      <c r="U2" s="10" t="s">
        <v>369</v>
      </c>
      <c r="V2" s="10" t="s">
        <v>369</v>
      </c>
      <c r="W2" s="10" t="s">
        <v>369</v>
      </c>
      <c r="X2" s="10" t="s">
        <v>369</v>
      </c>
      <c r="Y2" s="10" t="s">
        <v>369</v>
      </c>
      <c r="Z2" s="10" t="s">
        <v>369</v>
      </c>
      <c r="AA2" s="15" t="s">
        <v>369</v>
      </c>
    </row>
    <row r="3" ht="16.5" customHeight="1">
      <c r="A3" s="10">
        <v>2.0</v>
      </c>
      <c r="B3" s="101" t="s">
        <v>370</v>
      </c>
      <c r="C3" s="10">
        <v>22.0</v>
      </c>
      <c r="D3" s="10">
        <v>19.0</v>
      </c>
      <c r="E3" s="10">
        <f t="shared" si="2"/>
        <v>9</v>
      </c>
      <c r="F3" s="11">
        <f t="shared" si="3"/>
        <v>0.05</v>
      </c>
      <c r="G3" s="12">
        <f t="shared" si="4"/>
        <v>0.9</v>
      </c>
      <c r="H3" s="13">
        <f t="shared" ref="H3:I3" si="5"> 5% + (O3-10)/1000</f>
        <v>0.05</v>
      </c>
      <c r="I3" s="13">
        <f t="shared" si="5"/>
        <v>0.05</v>
      </c>
      <c r="J3" s="11">
        <f t="shared" si="6"/>
        <v>0.09</v>
      </c>
      <c r="K3" s="14">
        <f t="shared" si="7"/>
        <v>0.1</v>
      </c>
      <c r="L3" s="10">
        <v>9.0</v>
      </c>
      <c r="M3" s="10">
        <v>9.0</v>
      </c>
      <c r="N3" s="8">
        <v>10.0</v>
      </c>
      <c r="O3" s="8">
        <v>10.0</v>
      </c>
      <c r="P3" s="9">
        <v>10.0</v>
      </c>
      <c r="Q3" s="10" t="b">
        <v>1</v>
      </c>
      <c r="R3" s="10" t="b">
        <v>1</v>
      </c>
      <c r="S3" s="10" t="s">
        <v>17</v>
      </c>
      <c r="T3" s="10" t="s">
        <v>17</v>
      </c>
      <c r="U3" s="10" t="s">
        <v>17</v>
      </c>
      <c r="V3" s="10" t="s">
        <v>369</v>
      </c>
      <c r="W3" s="10" t="s">
        <v>17</v>
      </c>
      <c r="X3" s="10" t="s">
        <v>17</v>
      </c>
      <c r="Y3" s="10" t="s">
        <v>17</v>
      </c>
      <c r="Z3" s="10" t="s">
        <v>17</v>
      </c>
      <c r="AA3" s="15" t="s">
        <v>17</v>
      </c>
    </row>
    <row r="4" ht="16.5" customHeight="1">
      <c r="A4" s="10">
        <v>3.0</v>
      </c>
      <c r="B4" s="101" t="s">
        <v>371</v>
      </c>
      <c r="C4" s="10">
        <v>26.0</v>
      </c>
      <c r="D4" s="10">
        <v>21.0</v>
      </c>
      <c r="E4" s="10">
        <f t="shared" si="2"/>
        <v>10</v>
      </c>
      <c r="F4" s="11">
        <f t="shared" si="3"/>
        <v>0.05</v>
      </c>
      <c r="G4" s="12">
        <f t="shared" si="4"/>
        <v>0.9</v>
      </c>
      <c r="H4" s="13">
        <f t="shared" ref="H4:I4" si="8"> 5% + (O4-10)/1000</f>
        <v>0.05</v>
      </c>
      <c r="I4" s="13">
        <f t="shared" si="8"/>
        <v>0.05</v>
      </c>
      <c r="J4" s="11">
        <f t="shared" si="6"/>
        <v>0.07</v>
      </c>
      <c r="K4" s="14">
        <f t="shared" si="7"/>
        <v>0.13</v>
      </c>
      <c r="L4" s="10">
        <v>7.0</v>
      </c>
      <c r="M4" s="8">
        <v>10.0</v>
      </c>
      <c r="N4" s="10">
        <v>13.0</v>
      </c>
      <c r="O4" s="8">
        <v>10.0</v>
      </c>
      <c r="P4" s="9">
        <v>10.0</v>
      </c>
      <c r="Q4" s="10" t="b">
        <v>1</v>
      </c>
      <c r="R4" s="10" t="b">
        <v>1</v>
      </c>
      <c r="S4" s="10" t="s">
        <v>17</v>
      </c>
      <c r="T4" s="10" t="s">
        <v>17</v>
      </c>
      <c r="U4" s="10" t="s">
        <v>17</v>
      </c>
      <c r="V4" s="10" t="s">
        <v>369</v>
      </c>
      <c r="W4" s="10" t="s">
        <v>17</v>
      </c>
      <c r="X4" s="10" t="s">
        <v>17</v>
      </c>
      <c r="Y4" s="10" t="s">
        <v>17</v>
      </c>
      <c r="Z4" s="10" t="s">
        <v>17</v>
      </c>
      <c r="AA4" s="15" t="s">
        <v>17</v>
      </c>
    </row>
    <row r="5" ht="16.5" customHeight="1">
      <c r="A5" s="10">
        <v>4.0</v>
      </c>
      <c r="B5" s="101" t="s">
        <v>372</v>
      </c>
      <c r="C5" s="10">
        <v>40.0</v>
      </c>
      <c r="D5" s="10">
        <v>33.0</v>
      </c>
      <c r="E5" s="10">
        <f t="shared" si="2"/>
        <v>14</v>
      </c>
      <c r="F5" s="11">
        <f t="shared" si="3"/>
        <v>0.05</v>
      </c>
      <c r="G5" s="12">
        <f t="shared" si="4"/>
        <v>0.9</v>
      </c>
      <c r="H5" s="13">
        <f t="shared" ref="H5:I5" si="9"> 5% + (O5-10)/1000</f>
        <v>0.05</v>
      </c>
      <c r="I5" s="13">
        <f t="shared" si="9"/>
        <v>0.05</v>
      </c>
      <c r="J5" s="11">
        <f t="shared" si="6"/>
        <v>0.14</v>
      </c>
      <c r="K5" s="14">
        <f t="shared" si="7"/>
        <v>0.06</v>
      </c>
      <c r="L5" s="10">
        <v>14.0</v>
      </c>
      <c r="M5" s="10">
        <v>14.0</v>
      </c>
      <c r="N5" s="10">
        <v>6.0</v>
      </c>
      <c r="O5" s="8">
        <v>10.0</v>
      </c>
      <c r="P5" s="9">
        <v>10.0</v>
      </c>
      <c r="Q5" s="10" t="b">
        <v>0</v>
      </c>
      <c r="R5" s="10" t="b">
        <v>1</v>
      </c>
      <c r="S5" s="10" t="s">
        <v>17</v>
      </c>
      <c r="T5" s="10" t="s">
        <v>17</v>
      </c>
      <c r="U5" s="10" t="s">
        <v>17</v>
      </c>
      <c r="V5" s="10" t="s">
        <v>369</v>
      </c>
      <c r="W5" s="10" t="s">
        <v>17</v>
      </c>
      <c r="X5" s="10" t="s">
        <v>17</v>
      </c>
      <c r="Y5" s="10" t="s">
        <v>17</v>
      </c>
      <c r="Z5" s="10" t="s">
        <v>17</v>
      </c>
      <c r="AA5" s="15" t="s">
        <v>17</v>
      </c>
    </row>
    <row r="6" ht="16.5" customHeight="1">
      <c r="A6" s="10">
        <v>5.0</v>
      </c>
      <c r="B6" s="101" t="s">
        <v>373</v>
      </c>
      <c r="C6" s="10">
        <v>300.0</v>
      </c>
      <c r="D6" s="10">
        <v>40.0</v>
      </c>
      <c r="E6" s="10">
        <f t="shared" si="2"/>
        <v>20</v>
      </c>
      <c r="F6" s="11">
        <f t="shared" si="3"/>
        <v>0.05</v>
      </c>
      <c r="G6" s="12">
        <f t="shared" si="4"/>
        <v>0.9</v>
      </c>
      <c r="H6" s="13">
        <f t="shared" ref="H6:I6" si="10"> 5% + (O6-10)/1000</f>
        <v>0.05</v>
      </c>
      <c r="I6" s="13">
        <f t="shared" si="10"/>
        <v>0.05</v>
      </c>
      <c r="J6" s="11">
        <f t="shared" si="6"/>
        <v>0.25</v>
      </c>
      <c r="K6" s="14">
        <f t="shared" si="7"/>
        <v>0.2</v>
      </c>
      <c r="L6" s="10">
        <v>25.0</v>
      </c>
      <c r="M6" s="10">
        <v>20.0</v>
      </c>
      <c r="N6" s="10">
        <v>20.0</v>
      </c>
      <c r="O6" s="8">
        <v>10.0</v>
      </c>
      <c r="P6" s="9">
        <v>10.0</v>
      </c>
      <c r="Q6" s="10" t="b">
        <v>1</v>
      </c>
      <c r="R6" s="10" t="b">
        <v>0</v>
      </c>
      <c r="S6" s="10" t="s">
        <v>374</v>
      </c>
      <c r="T6" s="10" t="s">
        <v>374</v>
      </c>
      <c r="U6" s="10" t="s">
        <v>369</v>
      </c>
      <c r="V6" s="10" t="s">
        <v>17</v>
      </c>
      <c r="W6" s="10" t="s">
        <v>17</v>
      </c>
      <c r="X6" s="10" t="s">
        <v>17</v>
      </c>
      <c r="Y6" s="10" t="s">
        <v>17</v>
      </c>
      <c r="Z6" s="10" t="s">
        <v>17</v>
      </c>
      <c r="AA6" s="15" t="s">
        <v>17</v>
      </c>
    </row>
    <row r="7" ht="16.5" customHeight="1">
      <c r="A7" s="10">
        <v>6.0</v>
      </c>
      <c r="B7" s="101" t="s">
        <v>375</v>
      </c>
      <c r="C7" s="10">
        <v>47.0</v>
      </c>
      <c r="D7" s="10">
        <v>37.0</v>
      </c>
      <c r="E7" s="10">
        <f t="shared" si="2"/>
        <v>17</v>
      </c>
      <c r="F7" s="11">
        <f t="shared" si="3"/>
        <v>0.05</v>
      </c>
      <c r="G7" s="12">
        <f t="shared" si="4"/>
        <v>0.9</v>
      </c>
      <c r="H7" s="13">
        <f t="shared" ref="H7:I7" si="11"> 5% + (O7-10)/1000</f>
        <v>0.05</v>
      </c>
      <c r="I7" s="13">
        <f t="shared" si="11"/>
        <v>0.05</v>
      </c>
      <c r="J7" s="11">
        <f t="shared" si="6"/>
        <v>0.17</v>
      </c>
      <c r="K7" s="14">
        <f t="shared" si="7"/>
        <v>0.1</v>
      </c>
      <c r="L7" s="10">
        <v>17.0</v>
      </c>
      <c r="M7" s="10">
        <v>17.0</v>
      </c>
      <c r="N7" s="8">
        <v>10.0</v>
      </c>
      <c r="O7" s="8">
        <v>10.0</v>
      </c>
      <c r="P7" s="9">
        <v>10.0</v>
      </c>
      <c r="Q7" s="10" t="b">
        <v>1</v>
      </c>
      <c r="R7" s="10" t="b">
        <v>1</v>
      </c>
      <c r="S7" s="10" t="s">
        <v>17</v>
      </c>
      <c r="T7" s="10" t="s">
        <v>17</v>
      </c>
      <c r="U7" s="10" t="s">
        <v>17</v>
      </c>
      <c r="V7" s="10" t="s">
        <v>369</v>
      </c>
      <c r="W7" s="10" t="s">
        <v>17</v>
      </c>
      <c r="X7" s="10" t="s">
        <v>17</v>
      </c>
      <c r="Y7" s="10" t="s">
        <v>17</v>
      </c>
      <c r="Z7" s="10" t="s">
        <v>17</v>
      </c>
      <c r="AA7" s="15" t="s">
        <v>17</v>
      </c>
    </row>
    <row r="8" ht="16.5" customHeight="1">
      <c r="A8" s="10">
        <v>7.0</v>
      </c>
      <c r="B8" s="101" t="s">
        <v>376</v>
      </c>
      <c r="C8" s="10">
        <v>51.0</v>
      </c>
      <c r="D8" s="10">
        <v>35.0</v>
      </c>
      <c r="E8" s="10">
        <f t="shared" si="2"/>
        <v>19</v>
      </c>
      <c r="F8" s="11">
        <f t="shared" si="3"/>
        <v>0.05</v>
      </c>
      <c r="G8" s="12">
        <f t="shared" si="4"/>
        <v>0.9</v>
      </c>
      <c r="H8" s="13">
        <f t="shared" ref="H8:I8" si="12"> 5% + (O8-10)/1000</f>
        <v>0.05</v>
      </c>
      <c r="I8" s="13">
        <f t="shared" si="12"/>
        <v>0.05</v>
      </c>
      <c r="J8" s="11">
        <f t="shared" si="6"/>
        <v>0.16</v>
      </c>
      <c r="K8" s="14">
        <f t="shared" si="7"/>
        <v>0.1</v>
      </c>
      <c r="L8" s="10">
        <v>16.0</v>
      </c>
      <c r="M8" s="10">
        <v>19.0</v>
      </c>
      <c r="N8" s="8">
        <v>10.0</v>
      </c>
      <c r="O8" s="8">
        <v>10.0</v>
      </c>
      <c r="P8" s="9">
        <v>10.0</v>
      </c>
      <c r="Q8" s="10" t="b">
        <v>1</v>
      </c>
      <c r="R8" s="10" t="b">
        <v>1</v>
      </c>
      <c r="S8" s="10" t="s">
        <v>17</v>
      </c>
      <c r="T8" s="10" t="s">
        <v>369</v>
      </c>
      <c r="U8" s="10" t="s">
        <v>17</v>
      </c>
      <c r="V8" s="10" t="s">
        <v>17</v>
      </c>
      <c r="W8" s="10" t="s">
        <v>17</v>
      </c>
      <c r="X8" s="10" t="s">
        <v>17</v>
      </c>
      <c r="Y8" s="10" t="s">
        <v>17</v>
      </c>
      <c r="Z8" s="10" t="s">
        <v>17</v>
      </c>
      <c r="AA8" s="15" t="s">
        <v>17</v>
      </c>
    </row>
    <row r="9" ht="16.5" customHeight="1">
      <c r="A9" s="10">
        <v>8.0</v>
      </c>
      <c r="B9" s="101" t="s">
        <v>377</v>
      </c>
      <c r="C9" s="10">
        <v>350.0</v>
      </c>
      <c r="D9" s="10">
        <v>62.0</v>
      </c>
      <c r="E9" s="10">
        <f t="shared" si="2"/>
        <v>25</v>
      </c>
      <c r="F9" s="11">
        <f t="shared" si="3"/>
        <v>0.05</v>
      </c>
      <c r="G9" s="12">
        <f t="shared" si="4"/>
        <v>0.9</v>
      </c>
      <c r="H9" s="13">
        <f t="shared" ref="H9:I9" si="13"> 5% + (O9-10)/1000</f>
        <v>0.05</v>
      </c>
      <c r="I9" s="13">
        <f t="shared" si="13"/>
        <v>0.05</v>
      </c>
      <c r="J9" s="11">
        <f t="shared" si="6"/>
        <v>0.21</v>
      </c>
      <c r="K9" s="14">
        <f t="shared" si="7"/>
        <v>0.1</v>
      </c>
      <c r="L9" s="10">
        <v>21.0</v>
      </c>
      <c r="M9" s="10">
        <v>25.0</v>
      </c>
      <c r="N9" s="8">
        <v>10.0</v>
      </c>
      <c r="O9" s="8">
        <v>10.0</v>
      </c>
      <c r="P9" s="9">
        <v>10.0</v>
      </c>
      <c r="Q9" s="10" t="b">
        <v>1</v>
      </c>
      <c r="R9" s="10" t="b">
        <v>0</v>
      </c>
      <c r="S9" s="10" t="s">
        <v>17</v>
      </c>
      <c r="T9" s="10" t="s">
        <v>17</v>
      </c>
      <c r="U9" s="10" t="s">
        <v>17</v>
      </c>
      <c r="V9" s="10" t="s">
        <v>369</v>
      </c>
      <c r="W9" s="10" t="s">
        <v>17</v>
      </c>
      <c r="X9" s="10" t="s">
        <v>17</v>
      </c>
      <c r="Y9" s="10" t="s">
        <v>17</v>
      </c>
      <c r="Z9" s="10" t="s">
        <v>17</v>
      </c>
      <c r="AA9" s="15" t="s">
        <v>378</v>
      </c>
    </row>
    <row r="10" ht="16.5" customHeight="1">
      <c r="A10" s="5">
        <v>9.0</v>
      </c>
      <c r="B10" s="20" t="s">
        <v>379</v>
      </c>
      <c r="C10" s="5">
        <v>500.0</v>
      </c>
      <c r="D10" s="5">
        <v>74.0</v>
      </c>
      <c r="E10" s="5">
        <f t="shared" si="2"/>
        <v>30</v>
      </c>
      <c r="F10" s="22">
        <f t="shared" si="3"/>
        <v>0.05</v>
      </c>
      <c r="G10" s="23">
        <f t="shared" si="4"/>
        <v>0.9</v>
      </c>
      <c r="H10" s="24">
        <f t="shared" ref="H10:I10" si="14"> 5% + (O10-10)/1000</f>
        <v>0.05</v>
      </c>
      <c r="I10" s="24">
        <f t="shared" si="14"/>
        <v>0.05</v>
      </c>
      <c r="J10" s="22">
        <f t="shared" si="6"/>
        <v>0.32</v>
      </c>
      <c r="K10" s="25">
        <f t="shared" si="7"/>
        <v>0.1</v>
      </c>
      <c r="L10" s="5">
        <v>32.0</v>
      </c>
      <c r="M10" s="5">
        <v>30.0</v>
      </c>
      <c r="N10" s="2">
        <v>10.0</v>
      </c>
      <c r="O10" s="2">
        <v>10.0</v>
      </c>
      <c r="P10" s="1">
        <v>10.0</v>
      </c>
      <c r="Q10" s="5" t="b">
        <v>1</v>
      </c>
      <c r="R10" s="5" t="b">
        <v>0</v>
      </c>
      <c r="S10" s="5" t="s">
        <v>17</v>
      </c>
      <c r="T10" s="5" t="s">
        <v>374</v>
      </c>
      <c r="U10" s="5" t="s">
        <v>17</v>
      </c>
      <c r="V10" s="5" t="s">
        <v>17</v>
      </c>
      <c r="W10" s="5" t="s">
        <v>17</v>
      </c>
      <c r="X10" s="5" t="s">
        <v>17</v>
      </c>
      <c r="Y10" s="5" t="s">
        <v>369</v>
      </c>
      <c r="Z10" s="5" t="s">
        <v>17</v>
      </c>
      <c r="AA10" s="3" t="s">
        <v>17</v>
      </c>
    </row>
    <row r="11" ht="16.5" customHeight="1">
      <c r="A11" s="8"/>
      <c r="B11" s="8"/>
      <c r="C11" s="17"/>
      <c r="D11" s="8"/>
      <c r="E11" s="8"/>
      <c r="F11" s="11"/>
      <c r="G11" s="13"/>
      <c r="H11" s="13"/>
      <c r="I11" s="1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6.5" customHeight="1">
      <c r="A12" s="8"/>
      <c r="B12" s="8"/>
      <c r="C12" s="17"/>
      <c r="D12" s="8"/>
      <c r="E12" s="8"/>
      <c r="F12" s="11"/>
      <c r="G12" s="13"/>
      <c r="H12" s="13"/>
      <c r="I12" s="1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6.5" customHeight="1">
      <c r="A13" s="8"/>
      <c r="B13" s="8"/>
      <c r="C13" s="17"/>
      <c r="D13" s="8"/>
      <c r="E13" s="8"/>
      <c r="F13" s="11"/>
      <c r="G13" s="13"/>
      <c r="H13" s="13"/>
      <c r="I13" s="1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6.5" customHeight="1">
      <c r="A14" s="8"/>
      <c r="B14" s="8"/>
      <c r="C14" s="17"/>
      <c r="D14" s="8"/>
      <c r="E14" s="8"/>
      <c r="F14" s="11"/>
      <c r="G14" s="13"/>
      <c r="H14" s="13"/>
      <c r="I14" s="13"/>
      <c r="J14" s="11"/>
      <c r="K14" s="11"/>
      <c r="L14" s="8"/>
      <c r="M14" s="8"/>
      <c r="N14" s="8"/>
      <c r="O14" s="8"/>
      <c r="P14" s="8"/>
      <c r="Q14" s="8"/>
      <c r="R14" s="8"/>
      <c r="S14" s="8"/>
      <c r="T14" s="10"/>
      <c r="U14" s="8"/>
      <c r="V14" s="8"/>
      <c r="W14" s="8"/>
      <c r="X14" s="8"/>
      <c r="Y14" s="8"/>
      <c r="Z14" s="8"/>
      <c r="AA14" s="8"/>
    </row>
    <row r="15" ht="16.5" customHeight="1">
      <c r="A15" s="8"/>
      <c r="B15" s="8"/>
      <c r="C15" s="17"/>
      <c r="D15" s="10"/>
      <c r="E15" s="8"/>
      <c r="F15" s="11"/>
      <c r="G15" s="13"/>
      <c r="H15" s="13"/>
      <c r="I15" s="1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6.5" customHeight="1">
      <c r="A16" s="8"/>
      <c r="B16" s="8"/>
      <c r="C16" s="17"/>
      <c r="D16" s="10"/>
      <c r="E16" s="8"/>
      <c r="F16" s="11"/>
      <c r="G16" s="13"/>
      <c r="H16" s="13"/>
      <c r="I16" s="1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6.5" customHeight="1">
      <c r="A17" s="8"/>
      <c r="B17" s="8"/>
      <c r="C17" s="17"/>
      <c r="D17" s="10"/>
      <c r="E17" s="8"/>
      <c r="F17" s="11"/>
      <c r="G17" s="13"/>
      <c r="H17" s="13"/>
      <c r="I17" s="1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6.5" customHeight="1">
      <c r="A18" s="8"/>
      <c r="B18" s="8"/>
      <c r="C18" s="17"/>
      <c r="D18" s="10"/>
      <c r="E18" s="8"/>
      <c r="F18" s="11"/>
      <c r="G18" s="13"/>
      <c r="H18" s="13"/>
      <c r="I18" s="1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6.5" customHeight="1">
      <c r="A19" s="8"/>
      <c r="B19" s="8"/>
      <c r="C19" s="17"/>
      <c r="D19" s="10"/>
      <c r="E19" s="8"/>
      <c r="F19" s="11"/>
      <c r="G19" s="13"/>
      <c r="H19" s="13"/>
      <c r="I19" s="1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6.5" customHeight="1">
      <c r="A20" s="8"/>
      <c r="B20" s="8"/>
      <c r="C20" s="17"/>
      <c r="D20" s="10"/>
      <c r="E20" s="8"/>
      <c r="F20" s="11"/>
      <c r="G20" s="13"/>
      <c r="H20" s="13"/>
      <c r="I20" s="1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6.5" customHeight="1">
      <c r="A21" s="8"/>
      <c r="B21" s="8"/>
      <c r="C21" s="17"/>
      <c r="D21" s="10"/>
      <c r="E21" s="8"/>
      <c r="F21" s="11"/>
      <c r="G21" s="13"/>
      <c r="H21" s="13"/>
      <c r="I21" s="1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6.5" customHeight="1">
      <c r="A22" s="8"/>
      <c r="B22" s="8"/>
      <c r="C22" s="17"/>
      <c r="D22" s="10"/>
      <c r="E22" s="8"/>
      <c r="F22" s="11"/>
      <c r="G22" s="13"/>
      <c r="H22" s="13"/>
      <c r="I22" s="13"/>
      <c r="J22" s="11"/>
      <c r="K22" s="1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6.5" customHeight="1">
      <c r="A23" s="8"/>
      <c r="B23" s="8"/>
      <c r="C23" s="17"/>
      <c r="D23" s="10"/>
      <c r="E23" s="8"/>
      <c r="F23" s="11"/>
      <c r="G23" s="13"/>
      <c r="H23" s="13"/>
      <c r="I23" s="13"/>
      <c r="J23" s="11"/>
      <c r="K23" s="1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6.5" customHeight="1">
      <c r="A24" s="8"/>
      <c r="B24" s="8"/>
      <c r="C24" s="17"/>
      <c r="D24" s="8"/>
      <c r="E24" s="8"/>
      <c r="F24" s="11"/>
      <c r="G24" s="13"/>
      <c r="H24" s="13"/>
      <c r="I24" s="13"/>
      <c r="J24" s="11"/>
      <c r="K24" s="1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6.5" customHeight="1">
      <c r="A25" s="8"/>
      <c r="B25" s="8"/>
      <c r="C25" s="17"/>
      <c r="D25" s="8"/>
      <c r="E25" s="8"/>
      <c r="F25" s="11"/>
      <c r="G25" s="13"/>
      <c r="H25" s="13"/>
      <c r="I25" s="13"/>
      <c r="J25" s="11"/>
      <c r="K25" s="1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6.5" customHeight="1">
      <c r="A26" s="8"/>
      <c r="B26" s="8"/>
      <c r="C26" s="17"/>
      <c r="D26" s="8"/>
      <c r="E26" s="8"/>
      <c r="F26" s="11"/>
      <c r="G26" s="13"/>
      <c r="H26" s="13"/>
      <c r="I26" s="13"/>
      <c r="J26" s="11"/>
      <c r="K26" s="1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6.5" customHeight="1">
      <c r="A27" s="8"/>
      <c r="B27" s="8"/>
      <c r="C27" s="17"/>
      <c r="D27" s="8"/>
      <c r="E27" s="8"/>
      <c r="F27" s="11"/>
      <c r="G27" s="13"/>
      <c r="H27" s="13"/>
      <c r="I27" s="13"/>
      <c r="J27" s="11"/>
      <c r="K27" s="1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6.5" customHeight="1">
      <c r="A28" s="8"/>
      <c r="B28" s="8"/>
      <c r="C28" s="17"/>
      <c r="D28" s="8"/>
      <c r="E28" s="8"/>
      <c r="F28" s="11"/>
      <c r="G28" s="13"/>
      <c r="H28" s="13"/>
      <c r="I28" s="13"/>
      <c r="J28" s="11"/>
      <c r="K28" s="11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6.5" customHeight="1">
      <c r="A29" s="8"/>
      <c r="B29" s="8"/>
      <c r="C29" s="17"/>
      <c r="D29" s="8"/>
      <c r="E29" s="8"/>
      <c r="F29" s="11"/>
      <c r="G29" s="13"/>
      <c r="H29" s="13"/>
      <c r="I29" s="13"/>
      <c r="J29" s="11"/>
      <c r="K29" s="1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6.5" customHeight="1">
      <c r="A30" s="8"/>
      <c r="B30" s="8"/>
      <c r="C30" s="17"/>
      <c r="D30" s="8"/>
      <c r="E30" s="8"/>
      <c r="F30" s="11"/>
      <c r="G30" s="13"/>
      <c r="H30" s="13"/>
      <c r="I30" s="13"/>
      <c r="J30" s="11"/>
      <c r="K30" s="1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6.5" customHeight="1">
      <c r="A31" s="8"/>
      <c r="B31" s="8"/>
      <c r="C31" s="17"/>
      <c r="D31" s="8"/>
      <c r="E31" s="8"/>
      <c r="F31" s="11"/>
      <c r="G31" s="13"/>
      <c r="H31" s="13"/>
      <c r="I31" s="13"/>
      <c r="J31" s="11"/>
      <c r="K31" s="1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6.5" customHeight="1">
      <c r="A32" s="8"/>
      <c r="B32" s="8"/>
      <c r="C32" s="17"/>
      <c r="D32" s="8"/>
      <c r="E32" s="8"/>
      <c r="F32" s="11"/>
      <c r="G32" s="13"/>
      <c r="H32" s="13"/>
      <c r="I32" s="13"/>
      <c r="J32" s="11"/>
      <c r="K32" s="11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6.5" customHeight="1">
      <c r="A33" s="8"/>
      <c r="B33" s="8"/>
      <c r="C33" s="17"/>
      <c r="D33" s="8"/>
      <c r="E33" s="8"/>
      <c r="F33" s="11"/>
      <c r="G33" s="13"/>
      <c r="H33" s="13"/>
      <c r="I33" s="13"/>
      <c r="J33" s="11"/>
      <c r="K33" s="1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6.5" customHeight="1">
      <c r="A34" s="8"/>
      <c r="B34" s="8"/>
      <c r="C34" s="17"/>
      <c r="D34" s="8"/>
      <c r="E34" s="8"/>
      <c r="F34" s="11"/>
      <c r="G34" s="13"/>
      <c r="H34" s="13"/>
      <c r="I34" s="13"/>
      <c r="J34" s="11"/>
      <c r="K34" s="1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6.5" customHeight="1">
      <c r="A35" s="8"/>
      <c r="B35" s="8"/>
      <c r="C35" s="17"/>
      <c r="D35" s="8"/>
      <c r="E35" s="8"/>
      <c r="F35" s="11"/>
      <c r="G35" s="13"/>
      <c r="H35" s="13"/>
      <c r="I35" s="13"/>
      <c r="J35" s="11"/>
      <c r="K35" s="1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6.5" customHeight="1">
      <c r="A36" s="8"/>
      <c r="B36" s="8"/>
      <c r="C36" s="17"/>
      <c r="D36" s="8"/>
      <c r="E36" s="8"/>
      <c r="F36" s="11"/>
      <c r="G36" s="13"/>
      <c r="H36" s="13"/>
      <c r="I36" s="13"/>
      <c r="J36" s="11"/>
      <c r="K36" s="1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6.5" customHeight="1">
      <c r="A37" s="8"/>
      <c r="B37" s="8"/>
      <c r="C37" s="17"/>
      <c r="D37" s="8"/>
      <c r="E37" s="8"/>
      <c r="F37" s="11"/>
      <c r="G37" s="13"/>
      <c r="H37" s="13"/>
      <c r="I37" s="13"/>
      <c r="J37" s="11"/>
      <c r="K37" s="1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6.5" customHeight="1">
      <c r="A38" s="8"/>
      <c r="B38" s="8"/>
      <c r="C38" s="17"/>
      <c r="D38" s="8"/>
      <c r="E38" s="8"/>
      <c r="F38" s="11"/>
      <c r="G38" s="13"/>
      <c r="H38" s="13"/>
      <c r="I38" s="13"/>
      <c r="J38" s="11"/>
      <c r="K38" s="1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6.5" customHeight="1">
      <c r="A39" s="8"/>
      <c r="B39" s="8"/>
      <c r="C39" s="17"/>
      <c r="D39" s="8"/>
      <c r="E39" s="8"/>
      <c r="F39" s="11"/>
      <c r="G39" s="13"/>
      <c r="H39" s="13"/>
      <c r="I39" s="13"/>
      <c r="J39" s="11"/>
      <c r="K39" s="1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6.5" customHeight="1">
      <c r="A40" s="8"/>
      <c r="B40" s="8"/>
      <c r="C40" s="17"/>
      <c r="D40" s="8"/>
      <c r="E40" s="8"/>
      <c r="F40" s="11"/>
      <c r="G40" s="13"/>
      <c r="H40" s="13"/>
      <c r="I40" s="13"/>
      <c r="J40" s="11"/>
      <c r="K40" s="1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6.5" customHeight="1">
      <c r="A41" s="8"/>
      <c r="B41" s="8"/>
      <c r="C41" s="17"/>
      <c r="D41" s="8"/>
      <c r="E41" s="8"/>
      <c r="F41" s="11"/>
      <c r="G41" s="13"/>
      <c r="H41" s="13"/>
      <c r="I41" s="13"/>
      <c r="J41" s="11"/>
      <c r="K41" s="1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6.5" customHeight="1">
      <c r="A42" s="8"/>
      <c r="B42" s="8"/>
      <c r="C42" s="17"/>
      <c r="D42" s="8"/>
      <c r="E42" s="8"/>
      <c r="F42" s="11"/>
      <c r="G42" s="13"/>
      <c r="H42" s="13"/>
      <c r="I42" s="13"/>
      <c r="J42" s="11"/>
      <c r="K42" s="1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6.5" customHeight="1">
      <c r="A43" s="8"/>
      <c r="B43" s="8"/>
      <c r="C43" s="17"/>
      <c r="D43" s="8"/>
      <c r="E43" s="8"/>
      <c r="F43" s="11"/>
      <c r="G43" s="13"/>
      <c r="H43" s="13"/>
      <c r="I43" s="13"/>
      <c r="J43" s="11"/>
      <c r="K43" s="1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6.5" customHeight="1">
      <c r="A44" s="8"/>
      <c r="B44" s="8"/>
      <c r="C44" s="17"/>
      <c r="D44" s="8"/>
      <c r="E44" s="8"/>
      <c r="F44" s="11"/>
      <c r="G44" s="13"/>
      <c r="H44" s="13"/>
      <c r="I44" s="13"/>
      <c r="J44" s="11"/>
      <c r="K44" s="1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6.5" customHeight="1">
      <c r="A45" s="8"/>
      <c r="B45" s="8"/>
      <c r="C45" s="17"/>
      <c r="D45" s="8"/>
      <c r="E45" s="8"/>
      <c r="F45" s="11"/>
      <c r="G45" s="13"/>
      <c r="H45" s="13"/>
      <c r="I45" s="13"/>
      <c r="J45" s="11"/>
      <c r="K45" s="1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6.5" customHeight="1">
      <c r="A46" s="8"/>
      <c r="B46" s="8"/>
      <c r="C46" s="17"/>
      <c r="D46" s="8"/>
      <c r="E46" s="8"/>
      <c r="F46" s="11"/>
      <c r="G46" s="13"/>
      <c r="H46" s="13"/>
      <c r="I46" s="13"/>
      <c r="J46" s="11"/>
      <c r="K46" s="1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6.5" customHeight="1">
      <c r="A47" s="8"/>
      <c r="B47" s="8"/>
      <c r="C47" s="17"/>
      <c r="D47" s="8"/>
      <c r="E47" s="8"/>
      <c r="F47" s="11"/>
      <c r="G47" s="13"/>
      <c r="H47" s="13"/>
      <c r="I47" s="13"/>
      <c r="J47" s="11"/>
      <c r="K47" s="1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6.5" customHeight="1">
      <c r="A48" s="8"/>
      <c r="B48" s="8"/>
      <c r="C48" s="17"/>
      <c r="D48" s="8"/>
      <c r="E48" s="8"/>
      <c r="F48" s="11"/>
      <c r="G48" s="13"/>
      <c r="H48" s="13"/>
      <c r="I48" s="13"/>
      <c r="J48" s="11"/>
      <c r="K48" s="1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6.5" customHeight="1">
      <c r="A49" s="8"/>
      <c r="B49" s="8"/>
      <c r="C49" s="17"/>
      <c r="D49" s="8"/>
      <c r="E49" s="8"/>
      <c r="F49" s="11"/>
      <c r="G49" s="13"/>
      <c r="H49" s="13"/>
      <c r="I49" s="13"/>
      <c r="J49" s="11"/>
      <c r="K49" s="1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6.5" customHeight="1">
      <c r="A50" s="8"/>
      <c r="B50" s="8"/>
      <c r="C50" s="17"/>
      <c r="D50" s="8"/>
      <c r="E50" s="8"/>
      <c r="F50" s="11"/>
      <c r="G50" s="13"/>
      <c r="H50" s="13"/>
      <c r="I50" s="13"/>
      <c r="J50" s="11"/>
      <c r="K50" s="1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6.5" customHeight="1">
      <c r="A51" s="8"/>
      <c r="B51" s="8"/>
      <c r="C51" s="17"/>
      <c r="D51" s="8"/>
      <c r="E51" s="8"/>
      <c r="F51" s="11"/>
      <c r="G51" s="13"/>
      <c r="H51" s="13"/>
      <c r="I51" s="13"/>
      <c r="J51" s="11"/>
      <c r="K51" s="11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6.5" customHeight="1">
      <c r="A252" s="8"/>
      <c r="B252" s="9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6.5" customHeight="1">
      <c r="A253" s="8"/>
      <c r="B253" s="9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6.5" customHeight="1">
      <c r="A254" s="8"/>
      <c r="B254" s="9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6.5" customHeight="1">
      <c r="A255" s="8"/>
      <c r="B255" s="9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6.5" customHeight="1">
      <c r="A256" s="8"/>
      <c r="B256" s="9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6.5" customHeight="1">
      <c r="A257" s="8"/>
      <c r="B257" s="9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6.5" customHeight="1">
      <c r="A258" s="8"/>
      <c r="B258" s="9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6.5" customHeight="1">
      <c r="A259" s="8"/>
      <c r="B259" s="9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6.5" customHeight="1">
      <c r="A260" s="8"/>
      <c r="B260" s="9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6.5" customHeight="1">
      <c r="A261" s="8"/>
      <c r="B261" s="9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6.5" customHeight="1">
      <c r="A262" s="8"/>
      <c r="B262" s="9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6.5" customHeight="1">
      <c r="A263" s="8"/>
      <c r="B263" s="9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6.5" customHeight="1">
      <c r="A264" s="8"/>
      <c r="B264" s="9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6.5" customHeight="1">
      <c r="A265" s="8"/>
      <c r="B265" s="9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6.5" customHeight="1">
      <c r="A266" s="8"/>
      <c r="B266" s="9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6.5" customHeight="1">
      <c r="A267" s="8"/>
      <c r="B267" s="9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6.5" customHeight="1">
      <c r="A268" s="8"/>
      <c r="B268" s="9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6.5" customHeight="1">
      <c r="A269" s="8"/>
      <c r="B269" s="9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6.5" customHeight="1">
      <c r="A270" s="8"/>
      <c r="B270" s="9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6.5" customHeight="1">
      <c r="A271" s="8"/>
      <c r="B271" s="9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6.5" customHeight="1">
      <c r="A272" s="8"/>
      <c r="B272" s="9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6.5" customHeight="1">
      <c r="A273" s="8"/>
      <c r="B273" s="9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6.5" customHeight="1">
      <c r="A274" s="8"/>
      <c r="B274" s="9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6.5" customHeight="1">
      <c r="A275" s="8"/>
      <c r="B275" s="9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6.5" customHeight="1">
      <c r="A276" s="8"/>
      <c r="B276" s="9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6.5" customHeight="1">
      <c r="A277" s="8"/>
      <c r="B277" s="9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6.5" customHeight="1">
      <c r="A278" s="8"/>
      <c r="B278" s="9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6.5" customHeight="1">
      <c r="A279" s="8"/>
      <c r="B279" s="9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6.5" customHeight="1">
      <c r="A280" s="8"/>
      <c r="B280" s="9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6.5" customHeight="1">
      <c r="A281" s="8"/>
      <c r="B281" s="9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6.5" customHeight="1">
      <c r="A282" s="8"/>
      <c r="B282" s="9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6.5" customHeight="1">
      <c r="A283" s="8"/>
      <c r="B283" s="9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6.5" customHeight="1">
      <c r="A284" s="8"/>
      <c r="B284" s="9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6.5" customHeight="1">
      <c r="A285" s="8"/>
      <c r="B285" s="9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6.5" customHeight="1">
      <c r="A286" s="8"/>
      <c r="B286" s="9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6.5" customHeight="1">
      <c r="A287" s="8"/>
      <c r="B287" s="9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6.5" customHeight="1">
      <c r="A288" s="8"/>
      <c r="B288" s="9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6.5" customHeight="1">
      <c r="A289" s="8"/>
      <c r="B289" s="9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6.5" customHeight="1">
      <c r="A290" s="8"/>
      <c r="B290" s="9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6.5" customHeight="1">
      <c r="A291" s="8"/>
      <c r="B291" s="9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6.5" customHeight="1">
      <c r="A292" s="8"/>
      <c r="B292" s="9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6.5" customHeight="1">
      <c r="A293" s="8"/>
      <c r="B293" s="9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6.5" customHeight="1">
      <c r="A294" s="8"/>
      <c r="B294" s="9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6.5" customHeight="1">
      <c r="A295" s="8"/>
      <c r="B295" s="9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6.5" customHeight="1">
      <c r="A296" s="8"/>
      <c r="B296" s="9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6.5" customHeight="1">
      <c r="A297" s="8"/>
      <c r="B297" s="9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6.5" customHeight="1">
      <c r="A298" s="8"/>
      <c r="B298" s="9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6.5" customHeight="1">
      <c r="A299" s="8"/>
      <c r="B299" s="9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6.5" customHeight="1">
      <c r="A300" s="8"/>
      <c r="B300" s="9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6.5" customHeight="1">
      <c r="A301" s="8"/>
      <c r="B301" s="9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6.5" customHeight="1">
      <c r="A302" s="8"/>
      <c r="B302" s="9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6.5" customHeight="1">
      <c r="A303" s="8"/>
      <c r="B303" s="9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6.5" customHeight="1">
      <c r="A304" s="8"/>
      <c r="B304" s="9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6.5" customHeight="1">
      <c r="A305" s="8"/>
      <c r="B305" s="9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6.5" customHeight="1">
      <c r="A306" s="8"/>
      <c r="B306" s="9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6.5" customHeight="1">
      <c r="A307" s="8"/>
      <c r="B307" s="9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6.5" customHeight="1">
      <c r="A308" s="8"/>
      <c r="B308" s="9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6.5" customHeight="1">
      <c r="A309" s="8"/>
      <c r="B309" s="9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6.5" customHeight="1">
      <c r="A310" s="8"/>
      <c r="B310" s="9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6.5" customHeight="1">
      <c r="A311" s="8"/>
      <c r="B311" s="9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6.5" customHeight="1">
      <c r="A312" s="8"/>
      <c r="B312" s="9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6.5" customHeight="1">
      <c r="A313" s="8"/>
      <c r="B313" s="9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6.5" customHeight="1">
      <c r="A314" s="8"/>
      <c r="B314" s="9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6.5" customHeight="1">
      <c r="A315" s="8"/>
      <c r="B315" s="9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6.5" customHeight="1">
      <c r="A316" s="8"/>
      <c r="B316" s="9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6.5" customHeight="1">
      <c r="A317" s="8"/>
      <c r="B317" s="9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6.5" customHeight="1">
      <c r="A318" s="8"/>
      <c r="B318" s="9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6.5" customHeight="1">
      <c r="A319" s="8"/>
      <c r="B319" s="9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6.5" customHeight="1">
      <c r="A320" s="8"/>
      <c r="B320" s="9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6.5" customHeight="1">
      <c r="A321" s="8"/>
      <c r="B321" s="9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6.5" customHeight="1">
      <c r="A322" s="8"/>
      <c r="B322" s="9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6.5" customHeight="1">
      <c r="A323" s="8"/>
      <c r="B323" s="9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6.5" customHeight="1">
      <c r="A324" s="8"/>
      <c r="B324" s="9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6.5" customHeight="1">
      <c r="A325" s="8"/>
      <c r="B325" s="9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6.5" customHeight="1">
      <c r="A326" s="8"/>
      <c r="B326" s="9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6.5" customHeight="1">
      <c r="A327" s="8"/>
      <c r="B327" s="9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6.5" customHeight="1">
      <c r="A328" s="8"/>
      <c r="B328" s="9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6.5" customHeight="1">
      <c r="A329" s="8"/>
      <c r="B329" s="9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6.5" customHeight="1">
      <c r="A330" s="8"/>
      <c r="B330" s="9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6.5" customHeight="1">
      <c r="A331" s="8"/>
      <c r="B331" s="9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6.5" customHeight="1">
      <c r="A332" s="8"/>
      <c r="B332" s="9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6.5" customHeight="1">
      <c r="A333" s="8"/>
      <c r="B333" s="9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6.5" customHeight="1">
      <c r="A334" s="8"/>
      <c r="B334" s="9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6.5" customHeight="1">
      <c r="A335" s="8"/>
      <c r="B335" s="9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6.5" customHeight="1">
      <c r="A336" s="8"/>
      <c r="B336" s="9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6.5" customHeight="1">
      <c r="A337" s="8"/>
      <c r="B337" s="9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6.5" customHeight="1">
      <c r="A338" s="8"/>
      <c r="B338" s="9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6.5" customHeight="1">
      <c r="A339" s="8"/>
      <c r="B339" s="9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6.5" customHeight="1">
      <c r="A340" s="8"/>
      <c r="B340" s="9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6.5" customHeight="1">
      <c r="A341" s="8"/>
      <c r="B341" s="9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6.5" customHeight="1">
      <c r="A342" s="8"/>
      <c r="B342" s="9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6.5" customHeight="1">
      <c r="A343" s="8"/>
      <c r="B343" s="9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6.5" customHeight="1">
      <c r="A344" s="8"/>
      <c r="B344" s="9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6.5" customHeight="1">
      <c r="A345" s="8"/>
      <c r="B345" s="9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6.5" customHeight="1">
      <c r="A346" s="8"/>
      <c r="B346" s="9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6.5" customHeight="1">
      <c r="A347" s="8"/>
      <c r="B347" s="9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6.5" customHeight="1">
      <c r="A348" s="8"/>
      <c r="B348" s="9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6.5" customHeight="1">
      <c r="A349" s="8"/>
      <c r="B349" s="9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6.5" customHeight="1">
      <c r="A350" s="8"/>
      <c r="B350" s="9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6.5" customHeight="1">
      <c r="A351" s="8"/>
      <c r="B351" s="9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6.5" customHeight="1">
      <c r="A352" s="8"/>
      <c r="B352" s="9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6.5" customHeight="1">
      <c r="A353" s="8"/>
      <c r="B353" s="9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6.5" customHeight="1">
      <c r="A354" s="8"/>
      <c r="B354" s="9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6.5" customHeight="1">
      <c r="A355" s="8"/>
      <c r="B355" s="9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6.5" customHeight="1">
      <c r="A356" s="8"/>
      <c r="B356" s="9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6.5" customHeight="1">
      <c r="A357" s="8"/>
      <c r="B357" s="9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6.5" customHeight="1">
      <c r="A358" s="8"/>
      <c r="B358" s="9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6.5" customHeight="1">
      <c r="A359" s="8"/>
      <c r="B359" s="9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6.5" customHeight="1">
      <c r="A360" s="8"/>
      <c r="B360" s="9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6.5" customHeight="1">
      <c r="A361" s="8"/>
      <c r="B361" s="9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6.5" customHeight="1">
      <c r="A362" s="8"/>
      <c r="B362" s="9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6.5" customHeight="1">
      <c r="A363" s="8"/>
      <c r="B363" s="9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6.5" customHeight="1">
      <c r="A364" s="8"/>
      <c r="B364" s="9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6.5" customHeight="1">
      <c r="A365" s="8"/>
      <c r="B365" s="9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6.5" customHeight="1">
      <c r="A366" s="8"/>
      <c r="B366" s="9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6.5" customHeight="1">
      <c r="A367" s="8"/>
      <c r="B367" s="9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6.5" customHeight="1">
      <c r="A368" s="8"/>
      <c r="B368" s="9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6.5" customHeight="1">
      <c r="A369" s="8"/>
      <c r="B369" s="9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6.5" customHeight="1">
      <c r="A370" s="8"/>
      <c r="B370" s="9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6.5" customHeight="1">
      <c r="A371" s="8"/>
      <c r="B371" s="9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6.5" customHeight="1">
      <c r="A372" s="8"/>
      <c r="B372" s="9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6.5" customHeight="1">
      <c r="A373" s="8"/>
      <c r="B373" s="9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6.5" customHeight="1">
      <c r="A374" s="8"/>
      <c r="B374" s="9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6.5" customHeight="1">
      <c r="A375" s="8"/>
      <c r="B375" s="9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6.5" customHeight="1">
      <c r="A376" s="8"/>
      <c r="B376" s="9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6.5" customHeight="1">
      <c r="A377" s="8"/>
      <c r="B377" s="9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6.5" customHeight="1">
      <c r="A378" s="8"/>
      <c r="B378" s="9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6.5" customHeight="1">
      <c r="A379" s="8"/>
      <c r="B379" s="9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6.5" customHeight="1">
      <c r="A380" s="8"/>
      <c r="B380" s="9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6.5" customHeight="1">
      <c r="A381" s="8"/>
      <c r="B381" s="9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6.5" customHeight="1">
      <c r="A382" s="8"/>
      <c r="B382" s="9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6.5" customHeight="1">
      <c r="A383" s="8"/>
      <c r="B383" s="9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6.5" customHeight="1">
      <c r="A384" s="8"/>
      <c r="B384" s="9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6.5" customHeight="1">
      <c r="A385" s="8"/>
      <c r="B385" s="9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6.5" customHeight="1">
      <c r="A386" s="8"/>
      <c r="B386" s="9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6.5" customHeight="1">
      <c r="A387" s="8"/>
      <c r="B387" s="9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6.5" customHeight="1">
      <c r="A388" s="8"/>
      <c r="B388" s="9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6.5" customHeight="1">
      <c r="A389" s="8"/>
      <c r="B389" s="9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6.5" customHeight="1">
      <c r="A390" s="8"/>
      <c r="B390" s="9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6.5" customHeight="1">
      <c r="A391" s="8"/>
      <c r="B391" s="9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6.5" customHeight="1">
      <c r="A392" s="8"/>
      <c r="B392" s="9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6.5" customHeight="1">
      <c r="A393" s="8"/>
      <c r="B393" s="9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6.5" customHeight="1">
      <c r="A394" s="8"/>
      <c r="B394" s="9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6.5" customHeight="1">
      <c r="A395" s="8"/>
      <c r="B395" s="9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6.5" customHeight="1">
      <c r="A396" s="8"/>
      <c r="B396" s="9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6.5" customHeight="1">
      <c r="A397" s="8"/>
      <c r="B397" s="9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6.5" customHeight="1">
      <c r="A398" s="8"/>
      <c r="B398" s="9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6.5" customHeight="1">
      <c r="A399" s="8"/>
      <c r="B399" s="9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6.5" customHeight="1">
      <c r="A400" s="8"/>
      <c r="B400" s="9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6.5" customHeight="1">
      <c r="A401" s="8"/>
      <c r="B401" s="9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6.5" customHeight="1">
      <c r="A402" s="8"/>
      <c r="B402" s="9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6.5" customHeight="1">
      <c r="A403" s="8"/>
      <c r="B403" s="9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6.5" customHeight="1">
      <c r="A404" s="8"/>
      <c r="B404" s="9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6.5" customHeight="1">
      <c r="A405" s="8"/>
      <c r="B405" s="9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6.5" customHeight="1">
      <c r="A406" s="8"/>
      <c r="B406" s="9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6.5" customHeight="1">
      <c r="A407" s="8"/>
      <c r="B407" s="9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6.5" customHeight="1">
      <c r="A408" s="8"/>
      <c r="B408" s="9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6.5" customHeight="1">
      <c r="A409" s="8"/>
      <c r="B409" s="9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6.5" customHeight="1">
      <c r="A410" s="8"/>
      <c r="B410" s="9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6.5" customHeight="1">
      <c r="A411" s="8"/>
      <c r="B411" s="9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6.5" customHeight="1">
      <c r="A412" s="8"/>
      <c r="B412" s="9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6.5" customHeight="1">
      <c r="A413" s="8"/>
      <c r="B413" s="9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6.5" customHeight="1">
      <c r="A414" s="8"/>
      <c r="B414" s="9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6.5" customHeight="1">
      <c r="A415" s="8"/>
      <c r="B415" s="9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6.5" customHeight="1">
      <c r="A416" s="8"/>
      <c r="B416" s="9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6.5" customHeight="1">
      <c r="A417" s="8"/>
      <c r="B417" s="9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6.5" customHeight="1">
      <c r="A418" s="8"/>
      <c r="B418" s="9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6.5" customHeight="1">
      <c r="A419" s="8"/>
      <c r="B419" s="9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6.5" customHeight="1">
      <c r="A420" s="8"/>
      <c r="B420" s="9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6.5" customHeight="1">
      <c r="A421" s="8"/>
      <c r="B421" s="9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6.5" customHeight="1">
      <c r="A422" s="8"/>
      <c r="B422" s="9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6.5" customHeight="1">
      <c r="A423" s="8"/>
      <c r="B423" s="9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6.5" customHeight="1">
      <c r="A424" s="8"/>
      <c r="B424" s="9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6.5" customHeight="1">
      <c r="A425" s="8"/>
      <c r="B425" s="9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6.5" customHeight="1">
      <c r="A426" s="8"/>
      <c r="B426" s="9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6.5" customHeight="1">
      <c r="A427" s="8"/>
      <c r="B427" s="9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6.5" customHeight="1">
      <c r="A428" s="8"/>
      <c r="B428" s="9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6.5" customHeight="1">
      <c r="A429" s="8"/>
      <c r="B429" s="9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6.5" customHeight="1">
      <c r="A430" s="8"/>
      <c r="B430" s="9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6.5" customHeight="1">
      <c r="A431" s="8"/>
      <c r="B431" s="9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6.5" customHeight="1">
      <c r="A432" s="8"/>
      <c r="B432" s="9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6.5" customHeight="1">
      <c r="A433" s="8"/>
      <c r="B433" s="9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6.5" customHeight="1">
      <c r="A434" s="8"/>
      <c r="B434" s="9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6.5" customHeight="1">
      <c r="A435" s="8"/>
      <c r="B435" s="9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6.5" customHeight="1">
      <c r="A436" s="8"/>
      <c r="B436" s="9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6.5" customHeight="1">
      <c r="A437" s="8"/>
      <c r="B437" s="9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6.5" customHeight="1">
      <c r="A438" s="8"/>
      <c r="B438" s="9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6.5" customHeight="1">
      <c r="A439" s="8"/>
      <c r="B439" s="9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6.5" customHeight="1">
      <c r="A440" s="8"/>
      <c r="B440" s="9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6.5" customHeight="1">
      <c r="A441" s="8"/>
      <c r="B441" s="9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6.5" customHeight="1">
      <c r="A442" s="8"/>
      <c r="B442" s="9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6.5" customHeight="1">
      <c r="A443" s="8"/>
      <c r="B443" s="9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6.5" customHeight="1">
      <c r="A444" s="8"/>
      <c r="B444" s="9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6.5" customHeight="1">
      <c r="A445" s="8"/>
      <c r="B445" s="9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6.5" customHeight="1">
      <c r="A446" s="8"/>
      <c r="B446" s="9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6.5" customHeight="1">
      <c r="A447" s="8"/>
      <c r="B447" s="9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6.5" customHeight="1">
      <c r="A448" s="8"/>
      <c r="B448" s="9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6.5" customHeight="1">
      <c r="A449" s="8"/>
      <c r="B449" s="9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6.5" customHeight="1">
      <c r="A450" s="8"/>
      <c r="B450" s="9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6.5" customHeight="1">
      <c r="A451" s="8"/>
      <c r="B451" s="9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6.5" customHeight="1">
      <c r="A452" s="8"/>
      <c r="B452" s="9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6.5" customHeight="1">
      <c r="A453" s="8"/>
      <c r="B453" s="9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6.5" customHeight="1">
      <c r="A454" s="8"/>
      <c r="B454" s="9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6.5" customHeight="1">
      <c r="A455" s="8"/>
      <c r="B455" s="9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6.5" customHeight="1">
      <c r="A456" s="8"/>
      <c r="B456" s="9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6.5" customHeight="1">
      <c r="A457" s="8"/>
      <c r="B457" s="9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6.5" customHeight="1">
      <c r="A458" s="8"/>
      <c r="B458" s="9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6.5" customHeight="1">
      <c r="A459" s="8"/>
      <c r="B459" s="9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6.5" customHeight="1">
      <c r="A460" s="8"/>
      <c r="B460" s="9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6.5" customHeight="1">
      <c r="A461" s="8"/>
      <c r="B461" s="9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6.5" customHeight="1">
      <c r="A462" s="8"/>
      <c r="B462" s="9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6.5" customHeight="1">
      <c r="A463" s="8"/>
      <c r="B463" s="9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6.5" customHeight="1">
      <c r="A464" s="8"/>
      <c r="B464" s="9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6.5" customHeight="1">
      <c r="A465" s="8"/>
      <c r="B465" s="9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6.5" customHeight="1">
      <c r="A466" s="8"/>
      <c r="B466" s="9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6.5" customHeight="1">
      <c r="A467" s="8"/>
      <c r="B467" s="9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6.5" customHeight="1">
      <c r="A468" s="8"/>
      <c r="B468" s="9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6.5" customHeight="1">
      <c r="A469" s="8"/>
      <c r="B469" s="9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6.5" customHeight="1">
      <c r="A470" s="8"/>
      <c r="B470" s="9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6.5" customHeight="1">
      <c r="A471" s="8"/>
      <c r="B471" s="9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6.5" customHeight="1">
      <c r="A472" s="8"/>
      <c r="B472" s="9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6.5" customHeight="1">
      <c r="A473" s="8"/>
      <c r="B473" s="9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6.5" customHeight="1">
      <c r="A474" s="8"/>
      <c r="B474" s="9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6.5" customHeight="1">
      <c r="A475" s="8"/>
      <c r="B475" s="9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6.5" customHeight="1">
      <c r="A476" s="8"/>
      <c r="B476" s="9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6.5" customHeight="1">
      <c r="A477" s="8"/>
      <c r="B477" s="9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6.5" customHeight="1">
      <c r="A478" s="8"/>
      <c r="B478" s="9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6.5" customHeight="1">
      <c r="A479" s="8"/>
      <c r="B479" s="9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6.5" customHeight="1">
      <c r="A480" s="8"/>
      <c r="B480" s="9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6.5" customHeight="1">
      <c r="A481" s="8"/>
      <c r="B481" s="9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6.5" customHeight="1">
      <c r="A482" s="8"/>
      <c r="B482" s="9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6.5" customHeight="1">
      <c r="A483" s="8"/>
      <c r="B483" s="9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6.5" customHeight="1">
      <c r="A484" s="8"/>
      <c r="B484" s="9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6.5" customHeight="1">
      <c r="A485" s="8"/>
      <c r="B485" s="9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6.5" customHeight="1">
      <c r="A486" s="8"/>
      <c r="B486" s="9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6.5" customHeight="1">
      <c r="A487" s="8"/>
      <c r="B487" s="9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6.5" customHeight="1">
      <c r="A488" s="8"/>
      <c r="B488" s="9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6.5" customHeight="1">
      <c r="A489" s="8"/>
      <c r="B489" s="9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6.5" customHeight="1">
      <c r="A490" s="8"/>
      <c r="B490" s="9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6.5" customHeight="1">
      <c r="A491" s="8"/>
      <c r="B491" s="9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6.5" customHeight="1">
      <c r="A492" s="8"/>
      <c r="B492" s="9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6.5" customHeight="1">
      <c r="A493" s="8"/>
      <c r="B493" s="9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6.5" customHeight="1">
      <c r="A494" s="8"/>
      <c r="B494" s="9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6.5" customHeight="1">
      <c r="A495" s="8"/>
      <c r="B495" s="9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6.5" customHeight="1">
      <c r="A496" s="8"/>
      <c r="B496" s="9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6.5" customHeight="1">
      <c r="A497" s="8"/>
      <c r="B497" s="9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6.5" customHeight="1">
      <c r="A498" s="8"/>
      <c r="B498" s="9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6.5" customHeight="1">
      <c r="A499" s="8"/>
      <c r="B499" s="9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6.5" customHeight="1">
      <c r="A500" s="8"/>
      <c r="B500" s="9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6.5" customHeight="1">
      <c r="A501" s="8"/>
      <c r="B501" s="9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6.5" customHeight="1">
      <c r="A502" s="8"/>
      <c r="B502" s="9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6.5" customHeight="1">
      <c r="A503" s="8"/>
      <c r="B503" s="9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6.5" customHeight="1">
      <c r="A504" s="8"/>
      <c r="B504" s="9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6.5" customHeight="1">
      <c r="A505" s="8"/>
      <c r="B505" s="9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6.5" customHeight="1">
      <c r="A506" s="8"/>
      <c r="B506" s="9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6.5" customHeight="1">
      <c r="A507" s="8"/>
      <c r="B507" s="9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6.5" customHeight="1">
      <c r="A508" s="8"/>
      <c r="B508" s="9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6.5" customHeight="1">
      <c r="A509" s="8"/>
      <c r="B509" s="9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6.5" customHeight="1">
      <c r="A510" s="8"/>
      <c r="B510" s="9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6.5" customHeight="1">
      <c r="A511" s="8"/>
      <c r="B511" s="9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6.5" customHeight="1">
      <c r="A512" s="8"/>
      <c r="B512" s="9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6.5" customHeight="1">
      <c r="A513" s="8"/>
      <c r="B513" s="9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6.5" customHeight="1">
      <c r="A514" s="8"/>
      <c r="B514" s="9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6.5" customHeight="1">
      <c r="A515" s="8"/>
      <c r="B515" s="9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6.5" customHeight="1">
      <c r="A516" s="8"/>
      <c r="B516" s="9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6.5" customHeight="1">
      <c r="A517" s="8"/>
      <c r="B517" s="9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6.5" customHeight="1">
      <c r="A518" s="8"/>
      <c r="B518" s="9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6.5" customHeight="1">
      <c r="A519" s="8"/>
      <c r="B519" s="9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6.5" customHeight="1">
      <c r="A520" s="8"/>
      <c r="B520" s="9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6.5" customHeight="1">
      <c r="A521" s="8"/>
      <c r="B521" s="9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6.5" customHeight="1">
      <c r="A522" s="8"/>
      <c r="B522" s="9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6.5" customHeight="1">
      <c r="A523" s="8"/>
      <c r="B523" s="9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6.5" customHeight="1">
      <c r="A524" s="8"/>
      <c r="B524" s="9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6.5" customHeight="1">
      <c r="A525" s="8"/>
      <c r="B525" s="9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6.5" customHeight="1">
      <c r="A526" s="8"/>
      <c r="B526" s="9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6.5" customHeight="1">
      <c r="A527" s="8"/>
      <c r="B527" s="9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6.5" customHeight="1">
      <c r="A528" s="8"/>
      <c r="B528" s="9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6.5" customHeight="1">
      <c r="A529" s="8"/>
      <c r="B529" s="9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6.5" customHeight="1">
      <c r="A530" s="8"/>
      <c r="B530" s="9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6.5" customHeight="1">
      <c r="A531" s="8"/>
      <c r="B531" s="9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6.5" customHeight="1">
      <c r="A532" s="8"/>
      <c r="B532" s="9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6.5" customHeight="1">
      <c r="A533" s="8"/>
      <c r="B533" s="9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6.5" customHeight="1">
      <c r="A534" s="8"/>
      <c r="B534" s="9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6.5" customHeight="1">
      <c r="A535" s="8"/>
      <c r="B535" s="9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6.5" customHeight="1">
      <c r="A536" s="8"/>
      <c r="B536" s="9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6.5" customHeight="1">
      <c r="A537" s="8"/>
      <c r="B537" s="9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6.5" customHeight="1">
      <c r="A538" s="8"/>
      <c r="B538" s="9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6.5" customHeight="1">
      <c r="A539" s="8"/>
      <c r="B539" s="9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6.5" customHeight="1">
      <c r="A540" s="8"/>
      <c r="B540" s="9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6.5" customHeight="1">
      <c r="A541" s="8"/>
      <c r="B541" s="9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6.5" customHeight="1">
      <c r="A542" s="8"/>
      <c r="B542" s="9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6.5" customHeight="1">
      <c r="A543" s="8"/>
      <c r="B543" s="9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6.5" customHeight="1">
      <c r="A544" s="8"/>
      <c r="B544" s="9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6.5" customHeight="1">
      <c r="A545" s="8"/>
      <c r="B545" s="9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6.5" customHeight="1">
      <c r="A546" s="8"/>
      <c r="B546" s="9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6.5" customHeight="1">
      <c r="A547" s="8"/>
      <c r="B547" s="9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6.5" customHeight="1">
      <c r="A548" s="8"/>
      <c r="B548" s="9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6.5" customHeight="1">
      <c r="A549" s="8"/>
      <c r="B549" s="9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6.5" customHeight="1">
      <c r="A550" s="8"/>
      <c r="B550" s="9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6.5" customHeight="1">
      <c r="A551" s="8"/>
      <c r="B551" s="9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6.5" customHeight="1">
      <c r="A552" s="8"/>
      <c r="B552" s="9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6.5" customHeight="1">
      <c r="A553" s="8"/>
      <c r="B553" s="9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6.5" customHeight="1">
      <c r="A554" s="8"/>
      <c r="B554" s="9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6.5" customHeight="1">
      <c r="A555" s="8"/>
      <c r="B555" s="9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6.5" customHeight="1">
      <c r="A556" s="8"/>
      <c r="B556" s="9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6.5" customHeight="1">
      <c r="A557" s="8"/>
      <c r="B557" s="9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6.5" customHeight="1">
      <c r="A558" s="8"/>
      <c r="B558" s="9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6.5" customHeight="1">
      <c r="A559" s="8"/>
      <c r="B559" s="9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6.5" customHeight="1">
      <c r="A560" s="8"/>
      <c r="B560" s="9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6.5" customHeight="1">
      <c r="A561" s="8"/>
      <c r="B561" s="9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6.5" customHeight="1">
      <c r="A562" s="8"/>
      <c r="B562" s="9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6.5" customHeight="1">
      <c r="A563" s="8"/>
      <c r="B563" s="9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6.5" customHeight="1">
      <c r="A564" s="8"/>
      <c r="B564" s="9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6.5" customHeight="1">
      <c r="A565" s="8"/>
      <c r="B565" s="9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6.5" customHeight="1">
      <c r="A566" s="8"/>
      <c r="B566" s="9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6.5" customHeight="1">
      <c r="A567" s="8"/>
      <c r="B567" s="9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6.5" customHeight="1">
      <c r="A568" s="8"/>
      <c r="B568" s="9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6.5" customHeight="1">
      <c r="A569" s="8"/>
      <c r="B569" s="9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6.5" customHeight="1">
      <c r="A570" s="8"/>
      <c r="B570" s="9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6.5" customHeight="1">
      <c r="A571" s="8"/>
      <c r="B571" s="9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6.5" customHeight="1">
      <c r="A572" s="8"/>
      <c r="B572" s="9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6.5" customHeight="1">
      <c r="A573" s="8"/>
      <c r="B573" s="9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6.5" customHeight="1">
      <c r="A574" s="8"/>
      <c r="B574" s="9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6.5" customHeight="1">
      <c r="A575" s="8"/>
      <c r="B575" s="9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6.5" customHeight="1">
      <c r="A576" s="8"/>
      <c r="B576" s="9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6.5" customHeight="1">
      <c r="A577" s="8"/>
      <c r="B577" s="9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6.5" customHeight="1">
      <c r="A578" s="8"/>
      <c r="B578" s="9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6.5" customHeight="1">
      <c r="A579" s="8"/>
      <c r="B579" s="9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6.5" customHeight="1">
      <c r="A580" s="8"/>
      <c r="B580" s="9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6.5" customHeight="1">
      <c r="A581" s="8"/>
      <c r="B581" s="9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6.5" customHeight="1">
      <c r="A582" s="8"/>
      <c r="B582" s="9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6.5" customHeight="1">
      <c r="A583" s="8"/>
      <c r="B583" s="9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6.5" customHeight="1">
      <c r="A584" s="8"/>
      <c r="B584" s="9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6.5" customHeight="1">
      <c r="A585" s="8"/>
      <c r="B585" s="9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6.5" customHeight="1">
      <c r="A586" s="8"/>
      <c r="B586" s="9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6.5" customHeight="1">
      <c r="A587" s="8"/>
      <c r="B587" s="9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6.5" customHeight="1">
      <c r="A588" s="8"/>
      <c r="B588" s="9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6.5" customHeight="1">
      <c r="A589" s="8"/>
      <c r="B589" s="9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6.5" customHeight="1">
      <c r="A590" s="8"/>
      <c r="B590" s="9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6.5" customHeight="1">
      <c r="A591" s="8"/>
      <c r="B591" s="9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6.5" customHeight="1">
      <c r="A592" s="8"/>
      <c r="B592" s="9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6.5" customHeight="1">
      <c r="A593" s="8"/>
      <c r="B593" s="9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6.5" customHeight="1">
      <c r="A594" s="8"/>
      <c r="B594" s="9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6.5" customHeight="1">
      <c r="A595" s="8"/>
      <c r="B595" s="9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6.5" customHeight="1">
      <c r="A596" s="8"/>
      <c r="B596" s="9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6.5" customHeight="1">
      <c r="A597" s="8"/>
      <c r="B597" s="9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6.5" customHeight="1">
      <c r="A598" s="8"/>
      <c r="B598" s="9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6.5" customHeight="1">
      <c r="A599" s="8"/>
      <c r="B599" s="9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6.5" customHeight="1">
      <c r="A600" s="8"/>
      <c r="B600" s="9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6.5" customHeight="1">
      <c r="A601" s="8"/>
      <c r="B601" s="9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6.5" customHeight="1">
      <c r="A602" s="8"/>
      <c r="B602" s="9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6.5" customHeight="1">
      <c r="A603" s="8"/>
      <c r="B603" s="9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6.5" customHeight="1">
      <c r="A604" s="8"/>
      <c r="B604" s="9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6.5" customHeight="1">
      <c r="A605" s="8"/>
      <c r="B605" s="9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6.5" customHeight="1">
      <c r="A606" s="8"/>
      <c r="B606" s="9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6.5" customHeight="1">
      <c r="A607" s="8"/>
      <c r="B607" s="9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6.5" customHeight="1">
      <c r="A608" s="8"/>
      <c r="B608" s="9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6.5" customHeight="1">
      <c r="A609" s="8"/>
      <c r="B609" s="9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6.5" customHeight="1">
      <c r="A610" s="8"/>
      <c r="B610" s="9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6.5" customHeight="1">
      <c r="A611" s="8"/>
      <c r="B611" s="9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6.5" customHeight="1">
      <c r="A612" s="8"/>
      <c r="B612" s="9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6.5" customHeight="1">
      <c r="A613" s="8"/>
      <c r="B613" s="9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6.5" customHeight="1">
      <c r="A614" s="8"/>
      <c r="B614" s="9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6.5" customHeight="1">
      <c r="A615" s="8"/>
      <c r="B615" s="9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6.5" customHeight="1">
      <c r="A616" s="8"/>
      <c r="B616" s="9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6.5" customHeight="1">
      <c r="A617" s="8"/>
      <c r="B617" s="9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6.5" customHeight="1">
      <c r="A618" s="8"/>
      <c r="B618" s="9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6.5" customHeight="1">
      <c r="A619" s="8"/>
      <c r="B619" s="9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6.5" customHeight="1">
      <c r="A620" s="8"/>
      <c r="B620" s="9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6.5" customHeight="1">
      <c r="A621" s="8"/>
      <c r="B621" s="9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6.5" customHeight="1">
      <c r="A622" s="8"/>
      <c r="B622" s="9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6.5" customHeight="1">
      <c r="A623" s="8"/>
      <c r="B623" s="9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6.5" customHeight="1">
      <c r="A624" s="8"/>
      <c r="B624" s="9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6.5" customHeight="1">
      <c r="A625" s="8"/>
      <c r="B625" s="9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6.5" customHeight="1">
      <c r="A626" s="8"/>
      <c r="B626" s="9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6.5" customHeight="1">
      <c r="A627" s="8"/>
      <c r="B627" s="9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6.5" customHeight="1">
      <c r="A628" s="8"/>
      <c r="B628" s="9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6.5" customHeight="1">
      <c r="A629" s="8"/>
      <c r="B629" s="9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6.5" customHeight="1">
      <c r="A630" s="8"/>
      <c r="B630" s="9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6.5" customHeight="1">
      <c r="A631" s="8"/>
      <c r="B631" s="9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6.5" customHeight="1">
      <c r="A632" s="8"/>
      <c r="B632" s="9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6.5" customHeight="1">
      <c r="A633" s="8"/>
      <c r="B633" s="9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6.5" customHeight="1">
      <c r="A634" s="8"/>
      <c r="B634" s="9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6.5" customHeight="1">
      <c r="A635" s="8"/>
      <c r="B635" s="9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6.5" customHeight="1">
      <c r="A636" s="8"/>
      <c r="B636" s="9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6.5" customHeight="1">
      <c r="A637" s="8"/>
      <c r="B637" s="9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6.5" customHeight="1">
      <c r="A638" s="8"/>
      <c r="B638" s="9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6.5" customHeight="1">
      <c r="A639" s="8"/>
      <c r="B639" s="9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6.5" customHeight="1">
      <c r="A640" s="8"/>
      <c r="B640" s="9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6.5" customHeight="1">
      <c r="A641" s="8"/>
      <c r="B641" s="9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6.5" customHeight="1">
      <c r="A642" s="8"/>
      <c r="B642" s="9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6.5" customHeight="1">
      <c r="A643" s="8"/>
      <c r="B643" s="9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6.5" customHeight="1">
      <c r="A644" s="8"/>
      <c r="B644" s="9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6.5" customHeight="1">
      <c r="A645" s="8"/>
      <c r="B645" s="9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6.5" customHeight="1">
      <c r="A646" s="8"/>
      <c r="B646" s="9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6.5" customHeight="1">
      <c r="A647" s="8"/>
      <c r="B647" s="9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6.5" customHeight="1">
      <c r="A648" s="8"/>
      <c r="B648" s="9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6.5" customHeight="1">
      <c r="A649" s="8"/>
      <c r="B649" s="9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6.5" customHeight="1">
      <c r="A650" s="8"/>
      <c r="B650" s="9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6.5" customHeight="1">
      <c r="A651" s="8"/>
      <c r="B651" s="9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6.5" customHeight="1">
      <c r="A652" s="8"/>
      <c r="B652" s="9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6.5" customHeight="1">
      <c r="A653" s="8"/>
      <c r="B653" s="9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6.5" customHeight="1">
      <c r="A654" s="8"/>
      <c r="B654" s="9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6.5" customHeight="1">
      <c r="A655" s="8"/>
      <c r="B655" s="9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6.5" customHeight="1">
      <c r="A656" s="8"/>
      <c r="B656" s="9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6.5" customHeight="1">
      <c r="A657" s="8"/>
      <c r="B657" s="9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6.5" customHeight="1">
      <c r="A658" s="8"/>
      <c r="B658" s="9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6.5" customHeight="1">
      <c r="A659" s="8"/>
      <c r="B659" s="9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6.5" customHeight="1">
      <c r="A660" s="8"/>
      <c r="B660" s="9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6.5" customHeight="1">
      <c r="A661" s="8"/>
      <c r="B661" s="9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6.5" customHeight="1">
      <c r="A662" s="8"/>
      <c r="B662" s="9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6.5" customHeight="1">
      <c r="A663" s="8"/>
      <c r="B663" s="9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6.5" customHeight="1">
      <c r="A664" s="8"/>
      <c r="B664" s="9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6.5" customHeight="1">
      <c r="A665" s="8"/>
      <c r="B665" s="9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6.5" customHeight="1">
      <c r="A666" s="8"/>
      <c r="B666" s="9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6.5" customHeight="1">
      <c r="A667" s="8"/>
      <c r="B667" s="9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6.5" customHeight="1">
      <c r="A668" s="8"/>
      <c r="B668" s="9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6.5" customHeight="1">
      <c r="A669" s="8"/>
      <c r="B669" s="9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6.5" customHeight="1">
      <c r="A670" s="8"/>
      <c r="B670" s="9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6.5" customHeight="1">
      <c r="A671" s="8"/>
      <c r="B671" s="9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6.5" customHeight="1">
      <c r="A672" s="8"/>
      <c r="B672" s="9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6.5" customHeight="1">
      <c r="A673" s="8"/>
      <c r="B673" s="9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6.5" customHeight="1">
      <c r="A674" s="8"/>
      <c r="B674" s="9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6.5" customHeight="1">
      <c r="A675" s="8"/>
      <c r="B675" s="9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6.5" customHeight="1">
      <c r="A676" s="8"/>
      <c r="B676" s="9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6.5" customHeight="1">
      <c r="A677" s="8"/>
      <c r="B677" s="9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6.5" customHeight="1">
      <c r="A678" s="8"/>
      <c r="B678" s="9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6.5" customHeight="1">
      <c r="A679" s="8"/>
      <c r="B679" s="9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6.5" customHeight="1">
      <c r="A680" s="8"/>
      <c r="B680" s="9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6.5" customHeight="1">
      <c r="A681" s="8"/>
      <c r="B681" s="9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6.5" customHeight="1">
      <c r="A682" s="8"/>
      <c r="B682" s="9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6.5" customHeight="1">
      <c r="A683" s="8"/>
      <c r="B683" s="9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6.5" customHeight="1">
      <c r="A684" s="8"/>
      <c r="B684" s="9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6.5" customHeight="1">
      <c r="A685" s="8"/>
      <c r="B685" s="9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6.5" customHeight="1">
      <c r="A686" s="8"/>
      <c r="B686" s="9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6.5" customHeight="1">
      <c r="A687" s="8"/>
      <c r="B687" s="9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6.5" customHeight="1">
      <c r="A688" s="8"/>
      <c r="B688" s="9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6.5" customHeight="1">
      <c r="A689" s="8"/>
      <c r="B689" s="9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6.5" customHeight="1">
      <c r="A690" s="8"/>
      <c r="B690" s="9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6.5" customHeight="1">
      <c r="A691" s="8"/>
      <c r="B691" s="9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6.5" customHeight="1">
      <c r="A692" s="8"/>
      <c r="B692" s="9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6.5" customHeight="1">
      <c r="A693" s="8"/>
      <c r="B693" s="9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6.5" customHeight="1">
      <c r="A694" s="8"/>
      <c r="B694" s="9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6.5" customHeight="1">
      <c r="A695" s="8"/>
      <c r="B695" s="9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6.5" customHeight="1">
      <c r="A696" s="8"/>
      <c r="B696" s="9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6.5" customHeight="1">
      <c r="A697" s="8"/>
      <c r="B697" s="9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6.5" customHeight="1">
      <c r="A698" s="8"/>
      <c r="B698" s="9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6.5" customHeight="1">
      <c r="A699" s="8"/>
      <c r="B699" s="9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6.5" customHeight="1">
      <c r="A700" s="8"/>
      <c r="B700" s="9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6.5" customHeight="1">
      <c r="A701" s="8"/>
      <c r="B701" s="9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6.5" customHeight="1">
      <c r="A702" s="8"/>
      <c r="B702" s="9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6.5" customHeight="1">
      <c r="A703" s="8"/>
      <c r="B703" s="9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6.5" customHeight="1">
      <c r="A704" s="8"/>
      <c r="B704" s="9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6.5" customHeight="1">
      <c r="A705" s="8"/>
      <c r="B705" s="9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6.5" customHeight="1">
      <c r="A706" s="8"/>
      <c r="B706" s="9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6.5" customHeight="1">
      <c r="A707" s="8"/>
      <c r="B707" s="9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6.5" customHeight="1">
      <c r="A708" s="8"/>
      <c r="B708" s="9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6.5" customHeight="1">
      <c r="A709" s="8"/>
      <c r="B709" s="9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6.5" customHeight="1">
      <c r="A710" s="8"/>
      <c r="B710" s="9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6.5" customHeight="1">
      <c r="A711" s="8"/>
      <c r="B711" s="9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6.5" customHeight="1">
      <c r="A712" s="8"/>
      <c r="B712" s="9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6.5" customHeight="1">
      <c r="A713" s="8"/>
      <c r="B713" s="9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6.5" customHeight="1">
      <c r="A714" s="8"/>
      <c r="B714" s="9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6.5" customHeight="1">
      <c r="A715" s="8"/>
      <c r="B715" s="9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6.5" customHeight="1">
      <c r="A716" s="8"/>
      <c r="B716" s="9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6.5" customHeight="1">
      <c r="A717" s="8"/>
      <c r="B717" s="9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6.5" customHeight="1">
      <c r="A718" s="8"/>
      <c r="B718" s="9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6.5" customHeight="1">
      <c r="A719" s="8"/>
      <c r="B719" s="9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6.5" customHeight="1">
      <c r="A720" s="8"/>
      <c r="B720" s="9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6.5" customHeight="1">
      <c r="A721" s="8"/>
      <c r="B721" s="9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6.5" customHeight="1">
      <c r="A722" s="8"/>
      <c r="B722" s="9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6.5" customHeight="1">
      <c r="A723" s="8"/>
      <c r="B723" s="9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6.5" customHeight="1">
      <c r="A724" s="8"/>
      <c r="B724" s="9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6.5" customHeight="1">
      <c r="A725" s="8"/>
      <c r="B725" s="9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6.5" customHeight="1">
      <c r="A726" s="8"/>
      <c r="B726" s="9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6.5" customHeight="1">
      <c r="A727" s="8"/>
      <c r="B727" s="9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6.5" customHeight="1">
      <c r="A728" s="8"/>
      <c r="B728" s="9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6.5" customHeight="1">
      <c r="A729" s="8"/>
      <c r="B729" s="9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6.5" customHeight="1">
      <c r="A730" s="8"/>
      <c r="B730" s="9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6.5" customHeight="1">
      <c r="A731" s="8"/>
      <c r="B731" s="9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6.5" customHeight="1">
      <c r="A732" s="8"/>
      <c r="B732" s="9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6.5" customHeight="1">
      <c r="A733" s="8"/>
      <c r="B733" s="9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6.5" customHeight="1">
      <c r="A734" s="8"/>
      <c r="B734" s="9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6.5" customHeight="1">
      <c r="A735" s="8"/>
      <c r="B735" s="9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6.5" customHeight="1">
      <c r="A736" s="8"/>
      <c r="B736" s="9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6.5" customHeight="1">
      <c r="A737" s="8"/>
      <c r="B737" s="9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6.5" customHeight="1">
      <c r="A738" s="8"/>
      <c r="B738" s="9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6.5" customHeight="1">
      <c r="A739" s="8"/>
      <c r="B739" s="9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6.5" customHeight="1">
      <c r="A740" s="8"/>
      <c r="B740" s="9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6.5" customHeight="1">
      <c r="A741" s="8"/>
      <c r="B741" s="9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6.5" customHeight="1">
      <c r="A742" s="8"/>
      <c r="B742" s="9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6.5" customHeight="1">
      <c r="A743" s="8"/>
      <c r="B743" s="9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6.5" customHeight="1">
      <c r="A744" s="8"/>
      <c r="B744" s="9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6.5" customHeight="1">
      <c r="A745" s="8"/>
      <c r="B745" s="9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6.5" customHeight="1">
      <c r="A746" s="8"/>
      <c r="B746" s="9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6.5" customHeight="1">
      <c r="A747" s="8"/>
      <c r="B747" s="9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6.5" customHeight="1">
      <c r="A748" s="8"/>
      <c r="B748" s="9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6.5" customHeight="1">
      <c r="A749" s="8"/>
      <c r="B749" s="9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6.5" customHeight="1">
      <c r="A750" s="8"/>
      <c r="B750" s="9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6.5" customHeight="1">
      <c r="A751" s="8"/>
      <c r="B751" s="9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6.5" customHeight="1">
      <c r="A752" s="8"/>
      <c r="B752" s="9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6.5" customHeight="1">
      <c r="A753" s="8"/>
      <c r="B753" s="9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6.5" customHeight="1">
      <c r="A754" s="8"/>
      <c r="B754" s="9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6.5" customHeight="1">
      <c r="A755" s="8"/>
      <c r="B755" s="9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6.5" customHeight="1">
      <c r="A756" s="8"/>
      <c r="B756" s="9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6.5" customHeight="1">
      <c r="A757" s="8"/>
      <c r="B757" s="9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6.5" customHeight="1">
      <c r="A758" s="8"/>
      <c r="B758" s="9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6.5" customHeight="1">
      <c r="A759" s="8"/>
      <c r="B759" s="9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6.5" customHeight="1">
      <c r="A760" s="8"/>
      <c r="B760" s="9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6.5" customHeight="1">
      <c r="A761" s="8"/>
      <c r="B761" s="9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6.5" customHeight="1">
      <c r="A762" s="8"/>
      <c r="B762" s="9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6.5" customHeight="1">
      <c r="A763" s="8"/>
      <c r="B763" s="9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6.5" customHeight="1">
      <c r="A764" s="8"/>
      <c r="B764" s="9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6.5" customHeight="1">
      <c r="A765" s="8"/>
      <c r="B765" s="9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6.5" customHeight="1">
      <c r="A766" s="8"/>
      <c r="B766" s="9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6.5" customHeight="1">
      <c r="A767" s="8"/>
      <c r="B767" s="9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6.5" customHeight="1">
      <c r="A768" s="8"/>
      <c r="B768" s="9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6.5" customHeight="1">
      <c r="A769" s="8"/>
      <c r="B769" s="9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6.5" customHeight="1">
      <c r="A770" s="8"/>
      <c r="B770" s="9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6.5" customHeight="1">
      <c r="A771" s="8"/>
      <c r="B771" s="9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6.5" customHeight="1">
      <c r="A772" s="8"/>
      <c r="B772" s="9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6.5" customHeight="1">
      <c r="A773" s="8"/>
      <c r="B773" s="9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6.5" customHeight="1">
      <c r="A774" s="8"/>
      <c r="B774" s="9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6.5" customHeight="1">
      <c r="A775" s="8"/>
      <c r="B775" s="9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6.5" customHeight="1">
      <c r="A776" s="8"/>
      <c r="B776" s="9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6.5" customHeight="1">
      <c r="A777" s="8"/>
      <c r="B777" s="9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6.5" customHeight="1">
      <c r="A778" s="8"/>
      <c r="B778" s="9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6.5" customHeight="1">
      <c r="A779" s="8"/>
      <c r="B779" s="9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6.5" customHeight="1">
      <c r="A780" s="8"/>
      <c r="B780" s="9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6.5" customHeight="1">
      <c r="A781" s="8"/>
      <c r="B781" s="9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6.5" customHeight="1">
      <c r="A782" s="8"/>
      <c r="B782" s="9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6.5" customHeight="1">
      <c r="A783" s="8"/>
      <c r="B783" s="9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6.5" customHeight="1">
      <c r="A784" s="8"/>
      <c r="B784" s="9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6.5" customHeight="1">
      <c r="A785" s="8"/>
      <c r="B785" s="9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6.5" customHeight="1">
      <c r="A786" s="8"/>
      <c r="B786" s="9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6.5" customHeight="1">
      <c r="A787" s="8"/>
      <c r="B787" s="9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6.5" customHeight="1">
      <c r="A788" s="8"/>
      <c r="B788" s="9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6.5" customHeight="1">
      <c r="A789" s="8"/>
      <c r="B789" s="9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6.5" customHeight="1">
      <c r="A790" s="8"/>
      <c r="B790" s="9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6.5" customHeight="1">
      <c r="A791" s="8"/>
      <c r="B791" s="9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6.5" customHeight="1">
      <c r="A792" s="8"/>
      <c r="B792" s="9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6.5" customHeight="1">
      <c r="A793" s="8"/>
      <c r="B793" s="9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6.5" customHeight="1">
      <c r="A794" s="8"/>
      <c r="B794" s="9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6.5" customHeight="1">
      <c r="A795" s="8"/>
      <c r="B795" s="9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6.5" customHeight="1">
      <c r="A796" s="8"/>
      <c r="B796" s="9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6.5" customHeight="1">
      <c r="A797" s="8"/>
      <c r="B797" s="9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6.5" customHeight="1">
      <c r="A798" s="8"/>
      <c r="B798" s="9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6.5" customHeight="1">
      <c r="A799" s="8"/>
      <c r="B799" s="9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6.5" customHeight="1">
      <c r="A800" s="8"/>
      <c r="B800" s="9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6.5" customHeight="1">
      <c r="A801" s="8"/>
      <c r="B801" s="9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6.5" customHeight="1">
      <c r="A802" s="8"/>
      <c r="B802" s="9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6.5" customHeight="1">
      <c r="A803" s="8"/>
      <c r="B803" s="9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6.5" customHeight="1">
      <c r="A804" s="8"/>
      <c r="B804" s="9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6.5" customHeight="1">
      <c r="A805" s="8"/>
      <c r="B805" s="9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6.5" customHeight="1">
      <c r="A806" s="8"/>
      <c r="B806" s="9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6.5" customHeight="1">
      <c r="A807" s="8"/>
      <c r="B807" s="9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6.5" customHeight="1">
      <c r="A808" s="8"/>
      <c r="B808" s="9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6.5" customHeight="1">
      <c r="A809" s="8"/>
      <c r="B809" s="9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6.5" customHeight="1">
      <c r="A810" s="8"/>
      <c r="B810" s="9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6.5" customHeight="1">
      <c r="A811" s="8"/>
      <c r="B811" s="9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6.5" customHeight="1">
      <c r="A812" s="8"/>
      <c r="B812" s="9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6.5" customHeight="1">
      <c r="A813" s="8"/>
      <c r="B813" s="9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6.5" customHeight="1">
      <c r="A814" s="8"/>
      <c r="B814" s="9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6.5" customHeight="1">
      <c r="A815" s="8"/>
      <c r="B815" s="9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6.5" customHeight="1">
      <c r="A816" s="8"/>
      <c r="B816" s="9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6.5" customHeight="1">
      <c r="A817" s="8"/>
      <c r="B817" s="9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6.5" customHeight="1">
      <c r="A818" s="8"/>
      <c r="B818" s="9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6.5" customHeight="1">
      <c r="A819" s="8"/>
      <c r="B819" s="9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6.5" customHeight="1">
      <c r="A820" s="8"/>
      <c r="B820" s="9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6.5" customHeight="1">
      <c r="A821" s="8"/>
      <c r="B821" s="9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6.5" customHeight="1">
      <c r="A822" s="8"/>
      <c r="B822" s="9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6.5" customHeight="1">
      <c r="A823" s="8"/>
      <c r="B823" s="9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6.5" customHeight="1">
      <c r="A824" s="8"/>
      <c r="B824" s="9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6.5" customHeight="1">
      <c r="A825" s="8"/>
      <c r="B825" s="9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6.5" customHeight="1">
      <c r="A826" s="8"/>
      <c r="B826" s="9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6.5" customHeight="1">
      <c r="A827" s="8"/>
      <c r="B827" s="9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6.5" customHeight="1">
      <c r="A828" s="8"/>
      <c r="B828" s="9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6.5" customHeight="1">
      <c r="A829" s="8"/>
      <c r="B829" s="9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6.5" customHeight="1">
      <c r="A830" s="8"/>
      <c r="B830" s="9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6.5" customHeight="1">
      <c r="A831" s="8"/>
      <c r="B831" s="9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6.5" customHeight="1">
      <c r="A832" s="8"/>
      <c r="B832" s="9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6.5" customHeight="1">
      <c r="A833" s="8"/>
      <c r="B833" s="9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6.5" customHeight="1">
      <c r="A834" s="8"/>
      <c r="B834" s="9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6.5" customHeight="1">
      <c r="A835" s="8"/>
      <c r="B835" s="9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6.5" customHeight="1">
      <c r="A836" s="8"/>
      <c r="B836" s="9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6.5" customHeight="1">
      <c r="A837" s="8"/>
      <c r="B837" s="9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6.5" customHeight="1">
      <c r="A838" s="8"/>
      <c r="B838" s="9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6.5" customHeight="1">
      <c r="A839" s="8"/>
      <c r="B839" s="9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6.5" customHeight="1">
      <c r="A840" s="8"/>
      <c r="B840" s="9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6.5" customHeight="1">
      <c r="A841" s="8"/>
      <c r="B841" s="9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6.5" customHeight="1">
      <c r="A842" s="8"/>
      <c r="B842" s="9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6.5" customHeight="1">
      <c r="A843" s="8"/>
      <c r="B843" s="9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6.5" customHeight="1">
      <c r="A844" s="8"/>
      <c r="B844" s="9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6.5" customHeight="1">
      <c r="A845" s="8"/>
      <c r="B845" s="9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6.5" customHeight="1">
      <c r="A846" s="8"/>
      <c r="B846" s="9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6.5" customHeight="1">
      <c r="A847" s="8"/>
      <c r="B847" s="9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6.5" customHeight="1">
      <c r="A848" s="8"/>
      <c r="B848" s="9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6.5" customHeight="1">
      <c r="A849" s="8"/>
      <c r="B849" s="9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6.5" customHeight="1">
      <c r="A850" s="8"/>
      <c r="B850" s="9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6.5" customHeight="1">
      <c r="A851" s="8"/>
      <c r="B851" s="9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6.5" customHeight="1">
      <c r="A852" s="8"/>
      <c r="B852" s="9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6.5" customHeight="1">
      <c r="A853" s="8"/>
      <c r="B853" s="9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6.5" customHeight="1">
      <c r="A854" s="8"/>
      <c r="B854" s="9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6.5" customHeight="1">
      <c r="A855" s="8"/>
      <c r="B855" s="9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6.5" customHeight="1">
      <c r="A856" s="8"/>
      <c r="B856" s="9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6.5" customHeight="1">
      <c r="A857" s="8"/>
      <c r="B857" s="9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6.5" customHeight="1">
      <c r="A858" s="8"/>
      <c r="B858" s="9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6.5" customHeight="1">
      <c r="A859" s="8"/>
      <c r="B859" s="9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6.5" customHeight="1">
      <c r="A860" s="8"/>
      <c r="B860" s="9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6.5" customHeight="1">
      <c r="A861" s="8"/>
      <c r="B861" s="9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6.5" customHeight="1">
      <c r="A862" s="8"/>
      <c r="B862" s="9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6.5" customHeight="1">
      <c r="A863" s="8"/>
      <c r="B863" s="9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6.5" customHeight="1">
      <c r="A864" s="8"/>
      <c r="B864" s="9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6.5" customHeight="1">
      <c r="A865" s="8"/>
      <c r="B865" s="9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6.5" customHeight="1">
      <c r="A866" s="8"/>
      <c r="B866" s="9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6.5" customHeight="1">
      <c r="A867" s="8"/>
      <c r="B867" s="9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6.5" customHeight="1">
      <c r="A868" s="8"/>
      <c r="B868" s="9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6.5" customHeight="1">
      <c r="A869" s="8"/>
      <c r="B869" s="9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6.5" customHeight="1">
      <c r="A870" s="8"/>
      <c r="B870" s="9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6.5" customHeight="1">
      <c r="A871" s="8"/>
      <c r="B871" s="9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6.5" customHeight="1">
      <c r="A872" s="8"/>
      <c r="B872" s="9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6.5" customHeight="1">
      <c r="A873" s="8"/>
      <c r="B873" s="9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6.5" customHeight="1">
      <c r="A874" s="8"/>
      <c r="B874" s="9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6.5" customHeight="1">
      <c r="A875" s="8"/>
      <c r="B875" s="9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6.5" customHeight="1">
      <c r="A876" s="8"/>
      <c r="B876" s="9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6.5" customHeight="1">
      <c r="A877" s="8"/>
      <c r="B877" s="9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6.5" customHeight="1">
      <c r="A878" s="8"/>
      <c r="B878" s="9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6.5" customHeight="1">
      <c r="A879" s="8"/>
      <c r="B879" s="9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6.5" customHeight="1">
      <c r="A880" s="8"/>
      <c r="B880" s="9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6.5" customHeight="1">
      <c r="A881" s="8"/>
      <c r="B881" s="9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6.5" customHeight="1">
      <c r="A882" s="8"/>
      <c r="B882" s="9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6.5" customHeight="1">
      <c r="A883" s="8"/>
      <c r="B883" s="9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6.5" customHeight="1">
      <c r="A884" s="8"/>
      <c r="B884" s="9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6.5" customHeight="1">
      <c r="A885" s="8"/>
      <c r="B885" s="9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6.5" customHeight="1">
      <c r="A886" s="8"/>
      <c r="B886" s="9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6.5" customHeight="1">
      <c r="A887" s="8"/>
      <c r="B887" s="9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6.5" customHeight="1">
      <c r="A888" s="8"/>
      <c r="B888" s="9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6.5" customHeight="1">
      <c r="A889" s="8"/>
      <c r="B889" s="9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6.5" customHeight="1">
      <c r="A890" s="8"/>
      <c r="B890" s="9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6.5" customHeight="1">
      <c r="A891" s="8"/>
      <c r="B891" s="9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6.5" customHeight="1">
      <c r="A892" s="8"/>
      <c r="B892" s="9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6.5" customHeight="1">
      <c r="A893" s="8"/>
      <c r="B893" s="9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6.5" customHeight="1">
      <c r="A894" s="8"/>
      <c r="B894" s="9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6.5" customHeight="1">
      <c r="A895" s="8"/>
      <c r="B895" s="9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6.5" customHeight="1">
      <c r="A896" s="8"/>
      <c r="B896" s="9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6.5" customHeight="1">
      <c r="A897" s="8"/>
      <c r="B897" s="9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6.5" customHeight="1">
      <c r="A898" s="8"/>
      <c r="B898" s="9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6.5" customHeight="1">
      <c r="A899" s="8"/>
      <c r="B899" s="9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6.5" customHeight="1">
      <c r="A900" s="8"/>
      <c r="B900" s="9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6.5" customHeight="1">
      <c r="A901" s="8"/>
      <c r="B901" s="9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6.5" customHeight="1">
      <c r="A902" s="8"/>
      <c r="B902" s="9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6.5" customHeight="1">
      <c r="A903" s="8"/>
      <c r="B903" s="9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6.5" customHeight="1">
      <c r="A904" s="8"/>
      <c r="B904" s="9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6.5" customHeight="1">
      <c r="A905" s="8"/>
      <c r="B905" s="9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6.5" customHeight="1">
      <c r="A906" s="8"/>
      <c r="B906" s="9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6.5" customHeight="1">
      <c r="A907" s="8"/>
      <c r="B907" s="9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6.5" customHeight="1">
      <c r="A908" s="8"/>
      <c r="B908" s="9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6.5" customHeight="1">
      <c r="A909" s="8"/>
      <c r="B909" s="9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6.5" customHeight="1">
      <c r="A910" s="8"/>
      <c r="B910" s="9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6.5" customHeight="1">
      <c r="A911" s="8"/>
      <c r="B911" s="9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6.5" customHeight="1">
      <c r="A912" s="8"/>
      <c r="B912" s="9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6.5" customHeight="1">
      <c r="A913" s="8"/>
      <c r="B913" s="9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6.5" customHeight="1">
      <c r="A914" s="8"/>
      <c r="B914" s="9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6.5" customHeight="1">
      <c r="A915" s="8"/>
      <c r="B915" s="9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6.5" customHeight="1">
      <c r="A916" s="8"/>
      <c r="B916" s="9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6.5" customHeight="1">
      <c r="A917" s="8"/>
      <c r="B917" s="9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6.5" customHeight="1">
      <c r="A918" s="8"/>
      <c r="B918" s="9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6.5" customHeight="1">
      <c r="A919" s="8"/>
      <c r="B919" s="9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6.5" customHeight="1">
      <c r="A920" s="8"/>
      <c r="B920" s="9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6.5" customHeight="1">
      <c r="A921" s="8"/>
      <c r="B921" s="9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6.5" customHeight="1">
      <c r="A922" s="8"/>
      <c r="B922" s="9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6.5" customHeight="1">
      <c r="A923" s="8"/>
      <c r="B923" s="9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6.5" customHeight="1">
      <c r="A924" s="8"/>
      <c r="B924" s="9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6.5" customHeight="1">
      <c r="A925" s="8"/>
      <c r="B925" s="9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6.5" customHeight="1">
      <c r="A926" s="8"/>
      <c r="B926" s="9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6.5" customHeight="1">
      <c r="A927" s="8"/>
      <c r="B927" s="9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6.5" customHeight="1">
      <c r="A928" s="8"/>
      <c r="B928" s="9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6.5" customHeight="1">
      <c r="A929" s="8"/>
      <c r="B929" s="9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6.5" customHeight="1">
      <c r="A930" s="8"/>
      <c r="B930" s="9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6.5" customHeight="1">
      <c r="A931" s="8"/>
      <c r="B931" s="9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6.5" customHeight="1">
      <c r="A932" s="8"/>
      <c r="B932" s="9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6.5" customHeight="1">
      <c r="A933" s="8"/>
      <c r="B933" s="9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6.5" customHeight="1">
      <c r="A934" s="8"/>
      <c r="B934" s="9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6.5" customHeight="1">
      <c r="A935" s="8"/>
      <c r="B935" s="9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6.5" customHeight="1">
      <c r="A936" s="8"/>
      <c r="B936" s="9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6.5" customHeight="1">
      <c r="A937" s="8"/>
      <c r="B937" s="9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6.5" customHeight="1">
      <c r="A938" s="8"/>
      <c r="B938" s="9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6.5" customHeight="1">
      <c r="A939" s="8"/>
      <c r="B939" s="9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6.5" customHeight="1">
      <c r="A940" s="8"/>
      <c r="B940" s="9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6.5" customHeight="1">
      <c r="A941" s="8"/>
      <c r="B941" s="9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6.5" customHeight="1">
      <c r="A942" s="8"/>
      <c r="B942" s="9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6.5" customHeight="1">
      <c r="A943" s="8"/>
      <c r="B943" s="9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6.5" customHeight="1">
      <c r="A944" s="8"/>
      <c r="B944" s="9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6.5" customHeight="1">
      <c r="A945" s="8"/>
      <c r="B945" s="9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6.5" customHeight="1">
      <c r="A946" s="8"/>
      <c r="B946" s="9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6.5" customHeight="1">
      <c r="A947" s="8"/>
      <c r="B947" s="9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6.5" customHeight="1">
      <c r="A948" s="8"/>
      <c r="B948" s="9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6.5" customHeight="1">
      <c r="A949" s="8"/>
      <c r="B949" s="9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6.5" customHeight="1">
      <c r="A950" s="8"/>
      <c r="B950" s="9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6.5" customHeight="1">
      <c r="A951" s="8"/>
      <c r="B951" s="9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6.5" customHeight="1">
      <c r="A952" s="8"/>
      <c r="B952" s="9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6.5" customHeight="1">
      <c r="A953" s="8"/>
      <c r="B953" s="9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6.5" customHeight="1">
      <c r="A954" s="8"/>
      <c r="B954" s="9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6.5" customHeight="1">
      <c r="A955" s="8"/>
      <c r="B955" s="9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6.5" customHeight="1">
      <c r="A956" s="8"/>
      <c r="B956" s="9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6.5" customHeight="1">
      <c r="A957" s="8"/>
      <c r="B957" s="9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6.5" customHeight="1">
      <c r="A958" s="8"/>
      <c r="B958" s="9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6.5" customHeight="1">
      <c r="A959" s="8"/>
      <c r="B959" s="9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6.5" customHeight="1">
      <c r="A960" s="8"/>
      <c r="B960" s="9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6.5" customHeight="1">
      <c r="A961" s="8"/>
      <c r="B961" s="9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6.5" customHeight="1">
      <c r="A962" s="8"/>
      <c r="B962" s="9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6.5" customHeight="1">
      <c r="A963" s="8"/>
      <c r="B963" s="9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6.5" customHeight="1">
      <c r="A964" s="8"/>
      <c r="B964" s="9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6.5" customHeight="1">
      <c r="A965" s="8"/>
      <c r="B965" s="9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6.5" customHeight="1">
      <c r="A966" s="8"/>
      <c r="B966" s="9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6.5" customHeight="1">
      <c r="A967" s="8"/>
      <c r="B967" s="9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6.5" customHeight="1">
      <c r="A968" s="8"/>
      <c r="B968" s="9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6.5" customHeight="1">
      <c r="A969" s="8"/>
      <c r="B969" s="9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6.5" customHeight="1">
      <c r="A970" s="8"/>
      <c r="B970" s="9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6.5" customHeight="1">
      <c r="A971" s="8"/>
      <c r="B971" s="9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6.5" customHeight="1">
      <c r="A972" s="8"/>
      <c r="B972" s="9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6.5" customHeight="1">
      <c r="A973" s="8"/>
      <c r="B973" s="9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6.5" customHeight="1">
      <c r="A974" s="8"/>
      <c r="B974" s="9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6.5" customHeight="1">
      <c r="A975" s="8"/>
      <c r="B975" s="9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6.5" customHeight="1">
      <c r="A976" s="8"/>
      <c r="B976" s="9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6.5" customHeight="1">
      <c r="A977" s="8"/>
      <c r="B977" s="9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6.5" customHeight="1">
      <c r="A978" s="8"/>
      <c r="B978" s="9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6.5" customHeight="1">
      <c r="A979" s="8"/>
      <c r="B979" s="9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6.5" customHeight="1">
      <c r="A980" s="8"/>
      <c r="B980" s="9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6.5" customHeight="1">
      <c r="A981" s="8"/>
      <c r="B981" s="9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6.5" customHeight="1">
      <c r="A982" s="8"/>
      <c r="B982" s="9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6.5" customHeight="1">
      <c r="A983" s="8"/>
      <c r="B983" s="9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6.5" customHeight="1">
      <c r="A984" s="8"/>
      <c r="B984" s="9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6.5" customHeight="1">
      <c r="A985" s="8"/>
      <c r="B985" s="9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6.5" customHeight="1">
      <c r="A986" s="8"/>
      <c r="B986" s="9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6.5" customHeight="1">
      <c r="A987" s="8"/>
      <c r="B987" s="9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6.5" customHeight="1">
      <c r="A988" s="8"/>
      <c r="B988" s="9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6.5" customHeight="1">
      <c r="A989" s="8"/>
      <c r="B989" s="9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6.5" customHeight="1">
      <c r="A990" s="8"/>
      <c r="B990" s="9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6.5" customHeight="1">
      <c r="A991" s="8"/>
      <c r="B991" s="9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6.5" customHeight="1">
      <c r="A992" s="8"/>
      <c r="B992" s="9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6.5" customHeight="1">
      <c r="A993" s="8"/>
      <c r="B993" s="9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6.5" customHeight="1">
      <c r="A994" s="8"/>
      <c r="B994" s="9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6.5" customHeight="1">
      <c r="A995" s="8"/>
      <c r="B995" s="9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6.5" customHeight="1">
      <c r="A996" s="8"/>
      <c r="B996" s="9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6.5" customHeight="1">
      <c r="A997" s="8"/>
      <c r="B997" s="9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6.5" customHeight="1">
      <c r="A998" s="8"/>
      <c r="B998" s="9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6.5" customHeight="1">
      <c r="A999" s="8"/>
      <c r="B999" s="9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6.5" customHeight="1">
      <c r="A1000" s="8"/>
      <c r="B1000" s="9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88"/>
  </cols>
  <sheetData>
    <row r="1">
      <c r="A1" s="102" t="s">
        <v>380</v>
      </c>
      <c r="B1" s="102" t="s">
        <v>21</v>
      </c>
      <c r="C1" s="102" t="s">
        <v>381</v>
      </c>
      <c r="D1" s="102" t="s">
        <v>25</v>
      </c>
      <c r="E1" s="102" t="s">
        <v>26</v>
      </c>
      <c r="F1" s="103" t="s">
        <v>27</v>
      </c>
      <c r="G1" s="103" t="s">
        <v>28</v>
      </c>
      <c r="H1" s="103" t="s">
        <v>382</v>
      </c>
      <c r="I1" s="102" t="s">
        <v>383</v>
      </c>
      <c r="J1" s="104" t="s">
        <v>31</v>
      </c>
      <c r="K1" s="104" t="s">
        <v>32</v>
      </c>
      <c r="L1" s="104" t="s">
        <v>33</v>
      </c>
      <c r="M1" s="104" t="s">
        <v>34</v>
      </c>
      <c r="N1" s="104" t="s">
        <v>35</v>
      </c>
      <c r="O1" s="104" t="s">
        <v>36</v>
      </c>
      <c r="P1" s="104" t="s">
        <v>37</v>
      </c>
      <c r="Q1" s="104" t="s">
        <v>38</v>
      </c>
      <c r="R1" s="104" t="s">
        <v>39</v>
      </c>
      <c r="S1" s="104" t="s">
        <v>40</v>
      </c>
      <c r="T1" s="104" t="s">
        <v>41</v>
      </c>
      <c r="U1" s="104" t="s">
        <v>42</v>
      </c>
      <c r="V1" s="104" t="s">
        <v>43</v>
      </c>
      <c r="W1" s="104" t="s">
        <v>44</v>
      </c>
      <c r="X1" s="104" t="s">
        <v>45</v>
      </c>
      <c r="Y1" s="104" t="s">
        <v>46</v>
      </c>
      <c r="Z1" s="104" t="s">
        <v>47</v>
      </c>
      <c r="AA1" s="104" t="s">
        <v>48</v>
      </c>
      <c r="AB1" s="104" t="s">
        <v>49</v>
      </c>
      <c r="AC1" s="104" t="s">
        <v>50</v>
      </c>
      <c r="AD1" s="104" t="s">
        <v>51</v>
      </c>
      <c r="AE1" s="104" t="s">
        <v>52</v>
      </c>
      <c r="AF1" s="104" t="s">
        <v>53</v>
      </c>
      <c r="AG1" s="104" t="s">
        <v>54</v>
      </c>
      <c r="AH1" s="105" t="s">
        <v>42</v>
      </c>
      <c r="AI1" s="106"/>
      <c r="AJ1" s="107"/>
      <c r="AK1" s="107"/>
      <c r="AL1" s="107"/>
      <c r="AM1" s="107"/>
    </row>
    <row r="2">
      <c r="A2" s="108" t="s">
        <v>368</v>
      </c>
      <c r="B2" s="102" t="s">
        <v>384</v>
      </c>
      <c r="C2" s="102" t="s">
        <v>385</v>
      </c>
      <c r="D2" s="109">
        <f> '1F_ENMY_STAT'!D2</f>
        <v>17</v>
      </c>
      <c r="E2" s="109"/>
      <c r="F2" s="109"/>
      <c r="G2" s="109"/>
      <c r="H2" s="109"/>
      <c r="I2" s="110">
        <v>100.0</v>
      </c>
      <c r="J2" s="102" t="b">
        <v>0</v>
      </c>
      <c r="K2" s="104" t="b">
        <v>0</v>
      </c>
      <c r="L2" s="104" t="b">
        <v>0</v>
      </c>
      <c r="M2" s="104" t="b">
        <v>0</v>
      </c>
      <c r="N2" s="104" t="b">
        <v>0</v>
      </c>
      <c r="O2" s="104" t="b">
        <v>0</v>
      </c>
      <c r="P2" s="104" t="b">
        <v>1</v>
      </c>
      <c r="Q2" s="104" t="b">
        <v>0</v>
      </c>
      <c r="R2" s="104" t="b">
        <v>0</v>
      </c>
      <c r="S2" s="104" t="b">
        <v>0</v>
      </c>
      <c r="T2" s="104" t="b">
        <v>0</v>
      </c>
      <c r="U2" s="104" t="b">
        <v>0</v>
      </c>
      <c r="V2" s="104" t="b">
        <v>0</v>
      </c>
      <c r="W2" s="104" t="b">
        <v>1</v>
      </c>
      <c r="X2" s="104" t="b">
        <v>0</v>
      </c>
      <c r="Y2" s="104" t="b">
        <v>0</v>
      </c>
      <c r="Z2" s="104" t="b">
        <v>0</v>
      </c>
      <c r="AA2" s="104" t="b">
        <v>1</v>
      </c>
      <c r="AB2" s="104" t="b">
        <v>0</v>
      </c>
      <c r="AC2" s="104" t="b">
        <v>0</v>
      </c>
      <c r="AD2" s="104" t="b">
        <v>0</v>
      </c>
      <c r="AE2" s="104" t="b">
        <v>0</v>
      </c>
      <c r="AF2" s="104" t="b">
        <v>0</v>
      </c>
      <c r="AG2" s="104" t="b">
        <v>0</v>
      </c>
      <c r="AH2" s="111"/>
      <c r="AI2" s="112"/>
      <c r="AJ2" s="113"/>
      <c r="AK2" s="113"/>
      <c r="AL2" s="113"/>
      <c r="AM2" s="113"/>
    </row>
    <row r="3">
      <c r="A3" s="108" t="s">
        <v>370</v>
      </c>
      <c r="B3" s="102" t="s">
        <v>384</v>
      </c>
      <c r="C3" s="102" t="s">
        <v>385</v>
      </c>
      <c r="D3" s="114"/>
      <c r="E3" s="114"/>
      <c r="F3" s="114"/>
      <c r="G3" s="114"/>
      <c r="H3" s="114"/>
      <c r="I3" s="110">
        <v>100.0</v>
      </c>
      <c r="J3" s="102" t="b">
        <v>0</v>
      </c>
      <c r="K3" s="104" t="b">
        <v>0</v>
      </c>
      <c r="L3" s="104" t="b">
        <v>0</v>
      </c>
      <c r="M3" s="104" t="b">
        <v>0</v>
      </c>
      <c r="N3" s="104" t="b">
        <v>0</v>
      </c>
      <c r="O3" s="104" t="b">
        <v>0</v>
      </c>
      <c r="P3" s="104" t="b">
        <v>1</v>
      </c>
      <c r="Q3" s="104" t="b">
        <v>0</v>
      </c>
      <c r="R3" s="104" t="b">
        <v>0</v>
      </c>
      <c r="S3" s="104" t="b">
        <v>0</v>
      </c>
      <c r="T3" s="104" t="b">
        <v>0</v>
      </c>
      <c r="U3" s="104" t="b">
        <v>0</v>
      </c>
      <c r="V3" s="104" t="b">
        <v>0</v>
      </c>
      <c r="W3" s="104" t="b">
        <v>1</v>
      </c>
      <c r="X3" s="104" t="b">
        <v>0</v>
      </c>
      <c r="Y3" s="104" t="b">
        <v>0</v>
      </c>
      <c r="Z3" s="104" t="b">
        <v>0</v>
      </c>
      <c r="AA3" s="104" t="b">
        <v>1</v>
      </c>
      <c r="AB3" s="104" t="b">
        <v>0</v>
      </c>
      <c r="AC3" s="104" t="b">
        <v>0</v>
      </c>
      <c r="AD3" s="104" t="b">
        <v>0</v>
      </c>
      <c r="AE3" s="104" t="b">
        <v>0</v>
      </c>
      <c r="AF3" s="104" t="b">
        <v>0</v>
      </c>
      <c r="AG3" s="104" t="b">
        <v>0</v>
      </c>
      <c r="AH3" s="111"/>
      <c r="AI3" s="112"/>
      <c r="AJ3" s="113"/>
      <c r="AK3" s="113"/>
      <c r="AL3" s="113"/>
      <c r="AM3" s="113"/>
    </row>
    <row r="4">
      <c r="A4" s="108" t="s">
        <v>371</v>
      </c>
      <c r="B4" s="115" t="s">
        <v>386</v>
      </c>
      <c r="C4" s="116" t="s">
        <v>385</v>
      </c>
      <c r="D4" s="117"/>
      <c r="E4" s="117"/>
      <c r="F4" s="117"/>
      <c r="G4" s="117"/>
      <c r="H4" s="117"/>
      <c r="I4" s="118">
        <v>70.0</v>
      </c>
      <c r="J4" s="115" t="b">
        <v>0</v>
      </c>
      <c r="K4" s="113" t="b">
        <v>0</v>
      </c>
      <c r="L4" s="113" t="b">
        <v>0</v>
      </c>
      <c r="M4" s="113" t="b">
        <v>0</v>
      </c>
      <c r="N4" s="113" t="b">
        <v>0</v>
      </c>
      <c r="O4" s="113" t="b">
        <v>0</v>
      </c>
      <c r="P4" s="113" t="b">
        <v>1</v>
      </c>
      <c r="Q4" s="113" t="b">
        <v>0</v>
      </c>
      <c r="R4" s="113" t="b">
        <v>0</v>
      </c>
      <c r="S4" s="113" t="b">
        <v>0</v>
      </c>
      <c r="T4" s="113" t="b">
        <v>0</v>
      </c>
      <c r="U4" s="113" t="b">
        <v>0</v>
      </c>
      <c r="V4" s="113" t="b">
        <v>0</v>
      </c>
      <c r="W4" s="113" t="b">
        <v>1</v>
      </c>
      <c r="X4" s="113" t="b">
        <v>0</v>
      </c>
      <c r="Y4" s="113" t="b">
        <v>0</v>
      </c>
      <c r="Z4" s="113" t="b">
        <v>1</v>
      </c>
      <c r="AA4" s="113" t="b">
        <v>0</v>
      </c>
      <c r="AB4" s="113" t="b">
        <v>0</v>
      </c>
      <c r="AC4" s="113" t="b">
        <v>0</v>
      </c>
      <c r="AD4" s="113" t="b">
        <v>0</v>
      </c>
      <c r="AE4" s="113" t="b">
        <v>0</v>
      </c>
      <c r="AF4" s="113" t="b">
        <v>0</v>
      </c>
      <c r="AG4" s="113" t="b">
        <v>0</v>
      </c>
      <c r="AH4" s="119"/>
      <c r="AI4" s="112"/>
      <c r="AJ4" s="113"/>
      <c r="AK4" s="113"/>
      <c r="AL4" s="113"/>
      <c r="AM4" s="113"/>
    </row>
    <row r="5">
      <c r="A5" s="108" t="s">
        <v>371</v>
      </c>
      <c r="B5" s="102" t="s">
        <v>277</v>
      </c>
      <c r="C5" s="102" t="s">
        <v>387</v>
      </c>
      <c r="D5" s="114"/>
      <c r="E5" s="114"/>
      <c r="F5" s="114"/>
      <c r="G5" s="114"/>
      <c r="H5" s="114"/>
      <c r="I5" s="110">
        <v>30.0</v>
      </c>
      <c r="J5" s="102" t="b">
        <v>0</v>
      </c>
      <c r="K5" s="104" t="b">
        <v>0</v>
      </c>
      <c r="L5" s="104" t="b">
        <v>0</v>
      </c>
      <c r="M5" s="104" t="b">
        <v>0</v>
      </c>
      <c r="N5" s="104" t="b">
        <v>0</v>
      </c>
      <c r="O5" s="104" t="b">
        <v>0</v>
      </c>
      <c r="P5" s="104" t="b">
        <v>1</v>
      </c>
      <c r="Q5" s="104" t="b">
        <v>0</v>
      </c>
      <c r="R5" s="104" t="b">
        <v>0</v>
      </c>
      <c r="S5" s="104" t="b">
        <v>0</v>
      </c>
      <c r="T5" s="104" t="b">
        <v>0</v>
      </c>
      <c r="U5" s="104" t="b">
        <v>1</v>
      </c>
      <c r="V5" s="104" t="b">
        <v>0</v>
      </c>
      <c r="W5" s="104" t="b">
        <v>0</v>
      </c>
      <c r="X5" s="104" t="b">
        <v>0</v>
      </c>
      <c r="Y5" s="104" t="b">
        <v>0</v>
      </c>
      <c r="Z5" s="104" t="b">
        <v>0</v>
      </c>
      <c r="AA5" s="104" t="b">
        <v>0</v>
      </c>
      <c r="AB5" s="104" t="b">
        <v>0</v>
      </c>
      <c r="AC5" s="104" t="b">
        <v>0</v>
      </c>
      <c r="AD5" s="104" t="b">
        <v>0</v>
      </c>
      <c r="AE5" s="104" t="b">
        <v>0</v>
      </c>
      <c r="AF5" s="104" t="b">
        <v>0</v>
      </c>
      <c r="AG5" s="104" t="b">
        <v>0</v>
      </c>
      <c r="AH5" s="120" t="s">
        <v>56</v>
      </c>
      <c r="AI5" s="112"/>
      <c r="AJ5" s="113"/>
      <c r="AK5" s="113"/>
      <c r="AL5" s="113"/>
      <c r="AM5" s="113"/>
    </row>
    <row r="6">
      <c r="A6" s="121" t="s">
        <v>372</v>
      </c>
      <c r="B6" s="115" t="s">
        <v>388</v>
      </c>
      <c r="C6" s="116" t="s">
        <v>385</v>
      </c>
      <c r="D6" s="117"/>
      <c r="E6" s="117"/>
      <c r="F6" s="117"/>
      <c r="G6" s="117"/>
      <c r="H6" s="117"/>
      <c r="I6" s="118">
        <v>70.0</v>
      </c>
      <c r="J6" s="115" t="b">
        <v>0</v>
      </c>
      <c r="K6" s="113" t="b">
        <v>0</v>
      </c>
      <c r="L6" s="113" t="b">
        <v>0</v>
      </c>
      <c r="M6" s="113" t="b">
        <v>0</v>
      </c>
      <c r="N6" s="113" t="b">
        <v>0</v>
      </c>
      <c r="O6" s="113" t="b">
        <v>0</v>
      </c>
      <c r="P6" s="113" t="b">
        <v>1</v>
      </c>
      <c r="Q6" s="113" t="b">
        <v>0</v>
      </c>
      <c r="R6" s="113" t="b">
        <v>0</v>
      </c>
      <c r="S6" s="113" t="b">
        <v>0</v>
      </c>
      <c r="T6" s="113" t="b">
        <v>0</v>
      </c>
      <c r="U6" s="113" t="b">
        <v>0</v>
      </c>
      <c r="V6" s="113" t="b">
        <v>0</v>
      </c>
      <c r="W6" s="113" t="b">
        <v>1</v>
      </c>
      <c r="X6" s="113" t="b">
        <v>0</v>
      </c>
      <c r="Y6" s="113" t="b">
        <v>1</v>
      </c>
      <c r="Z6" s="113" t="b">
        <v>0</v>
      </c>
      <c r="AA6" s="113" t="b">
        <v>0</v>
      </c>
      <c r="AB6" s="113" t="b">
        <v>0</v>
      </c>
      <c r="AC6" s="113" t="b">
        <v>0</v>
      </c>
      <c r="AD6" s="113" t="b">
        <v>0</v>
      </c>
      <c r="AE6" s="113" t="b">
        <v>0</v>
      </c>
      <c r="AF6" s="113" t="b">
        <v>0</v>
      </c>
      <c r="AG6" s="113" t="b">
        <v>0</v>
      </c>
      <c r="AH6" s="119"/>
      <c r="AI6" s="112"/>
      <c r="AJ6" s="113"/>
      <c r="AK6" s="113"/>
      <c r="AL6" s="113"/>
      <c r="AM6" s="113"/>
    </row>
    <row r="7">
      <c r="A7" s="122"/>
      <c r="B7" s="102" t="s">
        <v>389</v>
      </c>
      <c r="C7" s="102" t="s">
        <v>390</v>
      </c>
      <c r="D7" s="114"/>
      <c r="E7" s="114"/>
      <c r="F7" s="114"/>
      <c r="G7" s="114"/>
      <c r="H7" s="114"/>
      <c r="I7" s="110">
        <v>30.0</v>
      </c>
      <c r="J7" s="102" t="b">
        <v>0</v>
      </c>
      <c r="K7" s="104" t="b">
        <v>0</v>
      </c>
      <c r="L7" s="104" t="b">
        <v>0</v>
      </c>
      <c r="M7" s="104" t="b">
        <v>0</v>
      </c>
      <c r="N7" s="104" t="b">
        <v>0</v>
      </c>
      <c r="O7" s="104" t="b">
        <v>0</v>
      </c>
      <c r="P7" s="104" t="b">
        <v>1</v>
      </c>
      <c r="Q7" s="104" t="b">
        <v>0</v>
      </c>
      <c r="R7" s="104" t="b">
        <v>0</v>
      </c>
      <c r="S7" s="104" t="b">
        <v>0</v>
      </c>
      <c r="T7" s="104" t="b">
        <v>0</v>
      </c>
      <c r="U7" s="104" t="b">
        <v>1</v>
      </c>
      <c r="V7" s="104" t="b">
        <v>0</v>
      </c>
      <c r="W7" s="104" t="b">
        <v>1</v>
      </c>
      <c r="X7" s="104" t="b">
        <v>0</v>
      </c>
      <c r="Y7" s="104" t="b">
        <v>1</v>
      </c>
      <c r="Z7" s="104" t="b">
        <v>0</v>
      </c>
      <c r="AA7" s="104" t="b">
        <v>0</v>
      </c>
      <c r="AB7" s="104" t="b">
        <v>0</v>
      </c>
      <c r="AC7" s="104" t="b">
        <v>0</v>
      </c>
      <c r="AD7" s="104" t="b">
        <v>0</v>
      </c>
      <c r="AE7" s="104" t="b">
        <v>0</v>
      </c>
      <c r="AF7" s="104" t="b">
        <v>0</v>
      </c>
      <c r="AG7" s="104" t="b">
        <v>0</v>
      </c>
      <c r="AH7" s="120" t="s">
        <v>59</v>
      </c>
      <c r="AI7" s="112"/>
      <c r="AJ7" s="113"/>
      <c r="AK7" s="113"/>
      <c r="AL7" s="113"/>
      <c r="AM7" s="113"/>
    </row>
    <row r="8">
      <c r="A8" s="121" t="s">
        <v>373</v>
      </c>
      <c r="B8" s="115" t="s">
        <v>31</v>
      </c>
      <c r="C8" s="115" t="s">
        <v>391</v>
      </c>
      <c r="D8" s="117"/>
      <c r="E8" s="117"/>
      <c r="F8" s="117"/>
      <c r="G8" s="117"/>
      <c r="H8" s="117"/>
      <c r="I8" s="117"/>
      <c r="J8" s="115" t="b">
        <v>1</v>
      </c>
      <c r="K8" s="113" t="b">
        <v>1</v>
      </c>
      <c r="L8" s="113" t="b">
        <v>0</v>
      </c>
      <c r="M8" s="113" t="b">
        <v>0</v>
      </c>
      <c r="N8" s="113" t="b">
        <v>0</v>
      </c>
      <c r="O8" s="113" t="b">
        <v>0</v>
      </c>
      <c r="P8" s="113" t="b">
        <v>0</v>
      </c>
      <c r="Q8" s="113" t="b">
        <v>0</v>
      </c>
      <c r="R8" s="113" t="b">
        <v>0</v>
      </c>
      <c r="S8" s="113" t="b">
        <v>0</v>
      </c>
      <c r="T8" s="113" t="b">
        <v>1</v>
      </c>
      <c r="U8" s="113" t="b">
        <v>0</v>
      </c>
      <c r="V8" s="113" t="b">
        <v>0</v>
      </c>
      <c r="W8" s="113" t="b">
        <v>0</v>
      </c>
      <c r="X8" s="113" t="b">
        <v>0</v>
      </c>
      <c r="Y8" s="113" t="b">
        <v>0</v>
      </c>
      <c r="Z8" s="113" t="b">
        <v>0</v>
      </c>
      <c r="AA8" s="113" t="b">
        <v>0</v>
      </c>
      <c r="AB8" s="113" t="b">
        <v>0</v>
      </c>
      <c r="AC8" s="113" t="b">
        <v>0</v>
      </c>
      <c r="AD8" s="113" t="b">
        <v>0</v>
      </c>
      <c r="AE8" s="113" t="b">
        <v>0</v>
      </c>
      <c r="AF8" s="113" t="b">
        <v>0</v>
      </c>
      <c r="AG8" s="113" t="b">
        <v>0</v>
      </c>
      <c r="AH8" s="119"/>
      <c r="AI8" s="112"/>
      <c r="AJ8" s="113"/>
      <c r="AK8" s="113"/>
      <c r="AL8" s="113"/>
      <c r="AM8" s="113"/>
    </row>
    <row r="9">
      <c r="A9" s="123"/>
      <c r="B9" s="115" t="s">
        <v>384</v>
      </c>
      <c r="C9" s="116" t="s">
        <v>385</v>
      </c>
      <c r="D9" s="117"/>
      <c r="E9" s="117"/>
      <c r="F9" s="117"/>
      <c r="G9" s="117"/>
      <c r="H9" s="117"/>
      <c r="I9" s="118">
        <v>70.0</v>
      </c>
      <c r="J9" s="115" t="b">
        <v>0</v>
      </c>
      <c r="K9" s="113" t="b">
        <v>0</v>
      </c>
      <c r="L9" s="113" t="b">
        <v>0</v>
      </c>
      <c r="M9" s="113" t="b">
        <v>0</v>
      </c>
      <c r="N9" s="113" t="b">
        <v>0</v>
      </c>
      <c r="O9" s="113" t="b">
        <v>0</v>
      </c>
      <c r="P9" s="113" t="b">
        <v>1</v>
      </c>
      <c r="Q9" s="113" t="b">
        <v>0</v>
      </c>
      <c r="R9" s="113" t="b">
        <v>0</v>
      </c>
      <c r="S9" s="113" t="b">
        <v>0</v>
      </c>
      <c r="T9" s="113" t="b">
        <v>0</v>
      </c>
      <c r="U9" s="113" t="b">
        <v>0</v>
      </c>
      <c r="V9" s="113" t="b">
        <v>0</v>
      </c>
      <c r="W9" s="113" t="b">
        <v>1</v>
      </c>
      <c r="X9" s="113" t="b">
        <v>0</v>
      </c>
      <c r="Y9" s="113" t="b">
        <v>0</v>
      </c>
      <c r="Z9" s="113" t="b">
        <v>0</v>
      </c>
      <c r="AA9" s="113" t="b">
        <v>1</v>
      </c>
      <c r="AB9" s="113" t="b">
        <v>0</v>
      </c>
      <c r="AC9" s="113" t="b">
        <v>0</v>
      </c>
      <c r="AD9" s="113" t="b">
        <v>0</v>
      </c>
      <c r="AE9" s="113" t="b">
        <v>0</v>
      </c>
      <c r="AF9" s="113" t="b">
        <v>0</v>
      </c>
      <c r="AG9" s="113" t="b">
        <v>0</v>
      </c>
      <c r="AH9" s="119"/>
      <c r="AI9" s="112"/>
      <c r="AJ9" s="113"/>
      <c r="AK9" s="113"/>
      <c r="AL9" s="113"/>
      <c r="AM9" s="113"/>
    </row>
    <row r="10">
      <c r="A10" s="123"/>
      <c r="B10" s="115" t="s">
        <v>392</v>
      </c>
      <c r="C10" s="115" t="s">
        <v>393</v>
      </c>
      <c r="D10" s="117"/>
      <c r="E10" s="117"/>
      <c r="F10" s="117"/>
      <c r="G10" s="117"/>
      <c r="H10" s="117"/>
      <c r="I10" s="118">
        <v>30.0</v>
      </c>
      <c r="J10" s="115" t="b">
        <v>0</v>
      </c>
      <c r="K10" s="113" t="b">
        <v>0</v>
      </c>
      <c r="L10" s="113" t="b">
        <v>0</v>
      </c>
      <c r="M10" s="113" t="b">
        <v>0</v>
      </c>
      <c r="N10" s="113" t="b">
        <v>0</v>
      </c>
      <c r="O10" s="113" t="b">
        <v>0</v>
      </c>
      <c r="P10" s="113" t="b">
        <v>0</v>
      </c>
      <c r="Q10" s="113" t="b">
        <v>0</v>
      </c>
      <c r="R10" s="113" t="b">
        <v>0</v>
      </c>
      <c r="S10" s="113" t="b">
        <v>1</v>
      </c>
      <c r="T10" s="113" t="b">
        <v>0</v>
      </c>
      <c r="U10" s="113" t="b">
        <v>1</v>
      </c>
      <c r="V10" s="113" t="b">
        <v>0</v>
      </c>
      <c r="W10" s="113" t="b">
        <v>0</v>
      </c>
      <c r="X10" s="113" t="b">
        <v>1</v>
      </c>
      <c r="Y10" s="113" t="b">
        <v>0</v>
      </c>
      <c r="Z10" s="113" t="b">
        <v>0</v>
      </c>
      <c r="AA10" s="113" t="b">
        <v>0</v>
      </c>
      <c r="AB10" s="113" t="b">
        <v>0</v>
      </c>
      <c r="AC10" s="113" t="b">
        <v>0</v>
      </c>
      <c r="AD10" s="113" t="b">
        <v>0</v>
      </c>
      <c r="AE10" s="113" t="b">
        <v>0</v>
      </c>
      <c r="AF10" s="113" t="b">
        <v>0</v>
      </c>
      <c r="AG10" s="113" t="b">
        <v>0</v>
      </c>
      <c r="AH10" s="124" t="s">
        <v>58</v>
      </c>
      <c r="AI10" s="112"/>
      <c r="AJ10" s="113"/>
      <c r="AK10" s="113"/>
      <c r="AL10" s="113"/>
      <c r="AM10" s="113"/>
    </row>
    <row r="11">
      <c r="A11" s="122"/>
      <c r="B11" s="102" t="s">
        <v>346</v>
      </c>
      <c r="C11" s="102" t="s">
        <v>394</v>
      </c>
      <c r="D11" s="114"/>
      <c r="E11" s="114"/>
      <c r="F11" s="114"/>
      <c r="G11" s="114"/>
      <c r="H11" s="114"/>
      <c r="I11" s="110" t="s">
        <v>17</v>
      </c>
      <c r="J11" s="102" t="b">
        <v>0</v>
      </c>
      <c r="K11" s="104" t="b">
        <v>0</v>
      </c>
      <c r="L11" s="104" t="b">
        <v>0</v>
      </c>
      <c r="M11" s="104" t="b">
        <v>0</v>
      </c>
      <c r="N11" s="104" t="b">
        <v>0</v>
      </c>
      <c r="O11" s="104" t="b">
        <v>0</v>
      </c>
      <c r="P11" s="104" t="b">
        <v>0</v>
      </c>
      <c r="Q11" s="104" t="b">
        <v>1</v>
      </c>
      <c r="R11" s="104" t="b">
        <v>0</v>
      </c>
      <c r="S11" s="104" t="b">
        <v>0</v>
      </c>
      <c r="T11" s="104" t="b">
        <v>0</v>
      </c>
      <c r="U11" s="104" t="b">
        <v>0</v>
      </c>
      <c r="V11" s="104" t="b">
        <v>0</v>
      </c>
      <c r="W11" s="104" t="b">
        <v>0</v>
      </c>
      <c r="X11" s="104" t="b">
        <v>1</v>
      </c>
      <c r="Y11" s="104" t="b">
        <v>0</v>
      </c>
      <c r="Z11" s="104" t="b">
        <v>0</v>
      </c>
      <c r="AA11" s="104" t="b">
        <v>0</v>
      </c>
      <c r="AB11" s="104" t="b">
        <v>1</v>
      </c>
      <c r="AC11" s="104" t="b">
        <v>0</v>
      </c>
      <c r="AD11" s="104" t="b">
        <v>0</v>
      </c>
      <c r="AE11" s="104" t="b">
        <v>0</v>
      </c>
      <c r="AF11" s="104" t="b">
        <v>0</v>
      </c>
      <c r="AG11" s="104" t="b">
        <v>0</v>
      </c>
      <c r="AH11" s="111"/>
      <c r="AI11" s="112"/>
      <c r="AJ11" s="113"/>
      <c r="AK11" s="113"/>
      <c r="AL11" s="113"/>
      <c r="AM11" s="113"/>
    </row>
    <row r="12">
      <c r="A12" s="108" t="s">
        <v>375</v>
      </c>
      <c r="B12" s="115" t="s">
        <v>395</v>
      </c>
      <c r="C12" s="115" t="s">
        <v>385</v>
      </c>
      <c r="D12" s="117"/>
      <c r="E12" s="117"/>
      <c r="F12" s="117"/>
      <c r="G12" s="117"/>
      <c r="H12" s="117"/>
      <c r="I12" s="118">
        <v>70.0</v>
      </c>
      <c r="J12" s="115" t="b">
        <v>0</v>
      </c>
      <c r="K12" s="113" t="b">
        <v>0</v>
      </c>
      <c r="L12" s="113" t="b">
        <v>0</v>
      </c>
      <c r="M12" s="113" t="b">
        <v>0</v>
      </c>
      <c r="N12" s="113" t="b">
        <v>0</v>
      </c>
      <c r="O12" s="113" t="b">
        <v>0</v>
      </c>
      <c r="P12" s="113" t="b">
        <v>1</v>
      </c>
      <c r="Q12" s="113" t="b">
        <v>0</v>
      </c>
      <c r="R12" s="113" t="b">
        <v>0</v>
      </c>
      <c r="S12" s="113" t="b">
        <v>0</v>
      </c>
      <c r="T12" s="113" t="b">
        <v>0</v>
      </c>
      <c r="U12" s="113" t="b">
        <v>0</v>
      </c>
      <c r="V12" s="113" t="b">
        <v>0</v>
      </c>
      <c r="W12" s="113" t="b">
        <v>0</v>
      </c>
      <c r="X12" s="113" t="b">
        <v>0</v>
      </c>
      <c r="Y12" s="113" t="b">
        <v>0</v>
      </c>
      <c r="Z12" s="113" t="b">
        <v>0</v>
      </c>
      <c r="AA12" s="113" t="b">
        <v>0</v>
      </c>
      <c r="AB12" s="113" t="b">
        <v>0</v>
      </c>
      <c r="AC12" s="113" t="b">
        <v>0</v>
      </c>
      <c r="AD12" s="113" t="b">
        <v>0</v>
      </c>
      <c r="AE12" s="113" t="b">
        <v>0</v>
      </c>
      <c r="AF12" s="113" t="b">
        <v>0</v>
      </c>
      <c r="AG12" s="113" t="b">
        <v>0</v>
      </c>
      <c r="AH12" s="119"/>
      <c r="AI12" s="112"/>
      <c r="AJ12" s="113"/>
      <c r="AK12" s="113"/>
      <c r="AL12" s="113"/>
      <c r="AM12" s="113"/>
    </row>
    <row r="13">
      <c r="A13" s="108" t="s">
        <v>375</v>
      </c>
      <c r="B13" s="102" t="s">
        <v>389</v>
      </c>
      <c r="C13" s="102" t="s">
        <v>396</v>
      </c>
      <c r="D13" s="114"/>
      <c r="E13" s="114"/>
      <c r="F13" s="114"/>
      <c r="G13" s="114"/>
      <c r="H13" s="114"/>
      <c r="I13" s="110">
        <v>30.0</v>
      </c>
      <c r="J13" s="102" t="b">
        <v>0</v>
      </c>
      <c r="K13" s="104" t="b">
        <v>0</v>
      </c>
      <c r="L13" s="104" t="b">
        <v>0</v>
      </c>
      <c r="M13" s="104" t="b">
        <v>0</v>
      </c>
      <c r="N13" s="104" t="b">
        <v>0</v>
      </c>
      <c r="O13" s="104" t="b">
        <v>0</v>
      </c>
      <c r="P13" s="104" t="b">
        <v>1</v>
      </c>
      <c r="Q13" s="104" t="b">
        <v>0</v>
      </c>
      <c r="R13" s="104" t="b">
        <v>0</v>
      </c>
      <c r="S13" s="104" t="b">
        <v>0</v>
      </c>
      <c r="T13" s="104" t="b">
        <v>0</v>
      </c>
      <c r="U13" s="104" t="b">
        <v>1</v>
      </c>
      <c r="V13" s="104" t="b">
        <v>0</v>
      </c>
      <c r="W13" s="104" t="b">
        <v>1</v>
      </c>
      <c r="X13" s="104" t="b">
        <v>0</v>
      </c>
      <c r="Y13" s="104" t="b">
        <v>1</v>
      </c>
      <c r="Z13" s="104" t="b">
        <v>0</v>
      </c>
      <c r="AA13" s="104" t="b">
        <v>0</v>
      </c>
      <c r="AB13" s="104" t="b">
        <v>0</v>
      </c>
      <c r="AC13" s="104" t="b">
        <v>0</v>
      </c>
      <c r="AD13" s="104" t="b">
        <v>0</v>
      </c>
      <c r="AE13" s="104" t="b">
        <v>0</v>
      </c>
      <c r="AF13" s="104" t="b">
        <v>0</v>
      </c>
      <c r="AG13" s="104" t="b">
        <v>0</v>
      </c>
      <c r="AH13" s="120" t="s">
        <v>60</v>
      </c>
      <c r="AI13" s="112"/>
      <c r="AJ13" s="113"/>
      <c r="AK13" s="113"/>
      <c r="AL13" s="113"/>
      <c r="AM13" s="113"/>
    </row>
    <row r="14">
      <c r="A14" s="108" t="s">
        <v>376</v>
      </c>
      <c r="B14" s="115" t="s">
        <v>388</v>
      </c>
      <c r="C14" s="115" t="s">
        <v>385</v>
      </c>
      <c r="D14" s="117"/>
      <c r="E14" s="117"/>
      <c r="F14" s="117"/>
      <c r="G14" s="117"/>
      <c r="H14" s="117"/>
      <c r="I14" s="118">
        <v>70.0</v>
      </c>
      <c r="J14" s="115" t="b">
        <v>0</v>
      </c>
      <c r="K14" s="113" t="b">
        <v>0</v>
      </c>
      <c r="L14" s="113" t="b">
        <v>0</v>
      </c>
      <c r="M14" s="113" t="b">
        <v>0</v>
      </c>
      <c r="N14" s="113" t="b">
        <v>0</v>
      </c>
      <c r="O14" s="113" t="b">
        <v>0</v>
      </c>
      <c r="P14" s="113" t="b">
        <v>1</v>
      </c>
      <c r="Q14" s="113" t="b">
        <v>0</v>
      </c>
      <c r="R14" s="113" t="b">
        <v>0</v>
      </c>
      <c r="S14" s="113" t="b">
        <v>0</v>
      </c>
      <c r="T14" s="113" t="b">
        <v>0</v>
      </c>
      <c r="U14" s="113" t="b">
        <v>0</v>
      </c>
      <c r="V14" s="113" t="b">
        <v>0</v>
      </c>
      <c r="W14" s="113" t="b">
        <v>1</v>
      </c>
      <c r="X14" s="113" t="b">
        <v>0</v>
      </c>
      <c r="Y14" s="113" t="b">
        <v>1</v>
      </c>
      <c r="Z14" s="113" t="b">
        <v>0</v>
      </c>
      <c r="AA14" s="113" t="b">
        <v>0</v>
      </c>
      <c r="AB14" s="113" t="b">
        <v>0</v>
      </c>
      <c r="AC14" s="113" t="b">
        <v>0</v>
      </c>
      <c r="AD14" s="113" t="b">
        <v>0</v>
      </c>
      <c r="AE14" s="113" t="b">
        <v>0</v>
      </c>
      <c r="AF14" s="113" t="b">
        <v>0</v>
      </c>
      <c r="AG14" s="113" t="b">
        <v>0</v>
      </c>
      <c r="AH14" s="119"/>
      <c r="AI14" s="112"/>
      <c r="AJ14" s="113"/>
      <c r="AK14" s="113"/>
      <c r="AL14" s="113"/>
      <c r="AM14" s="113"/>
    </row>
    <row r="15">
      <c r="A15" s="108" t="s">
        <v>376</v>
      </c>
      <c r="B15" s="102" t="s">
        <v>386</v>
      </c>
      <c r="C15" s="102" t="s">
        <v>397</v>
      </c>
      <c r="D15" s="114"/>
      <c r="E15" s="114"/>
      <c r="F15" s="114"/>
      <c r="G15" s="114"/>
      <c r="H15" s="114"/>
      <c r="I15" s="110">
        <v>30.0</v>
      </c>
      <c r="J15" s="102" t="b">
        <v>0</v>
      </c>
      <c r="K15" s="104" t="b">
        <v>0</v>
      </c>
      <c r="L15" s="104" t="b">
        <v>0</v>
      </c>
      <c r="M15" s="104" t="b">
        <v>0</v>
      </c>
      <c r="N15" s="104" t="b">
        <v>0</v>
      </c>
      <c r="O15" s="104" t="b">
        <v>0</v>
      </c>
      <c r="P15" s="104" t="b">
        <v>1</v>
      </c>
      <c r="Q15" s="104" t="b">
        <v>0</v>
      </c>
      <c r="R15" s="104" t="b">
        <v>0</v>
      </c>
      <c r="S15" s="104" t="b">
        <v>0</v>
      </c>
      <c r="T15" s="104" t="b">
        <v>0</v>
      </c>
      <c r="U15" s="104" t="b">
        <v>0</v>
      </c>
      <c r="V15" s="104" t="b">
        <v>0</v>
      </c>
      <c r="W15" s="104" t="b">
        <v>1</v>
      </c>
      <c r="X15" s="104" t="b">
        <v>0</v>
      </c>
      <c r="Y15" s="104" t="b">
        <v>0</v>
      </c>
      <c r="Z15" s="104" t="b">
        <v>1</v>
      </c>
      <c r="AA15" s="104" t="b">
        <v>0</v>
      </c>
      <c r="AB15" s="104" t="b">
        <v>0</v>
      </c>
      <c r="AC15" s="104" t="b">
        <v>0</v>
      </c>
      <c r="AD15" s="104" t="b">
        <v>0</v>
      </c>
      <c r="AE15" s="104" t="b">
        <v>0</v>
      </c>
      <c r="AF15" s="104" t="b">
        <v>0</v>
      </c>
      <c r="AG15" s="104" t="b">
        <v>0</v>
      </c>
      <c r="AH15" s="111"/>
      <c r="AI15" s="112"/>
      <c r="AJ15" s="113"/>
      <c r="AK15" s="113"/>
      <c r="AL15" s="113"/>
      <c r="AM15" s="113"/>
    </row>
    <row r="16">
      <c r="A16" s="108" t="s">
        <v>377</v>
      </c>
      <c r="B16" s="115" t="s">
        <v>386</v>
      </c>
      <c r="C16" s="115" t="s">
        <v>385</v>
      </c>
      <c r="D16" s="117"/>
      <c r="E16" s="117"/>
      <c r="F16" s="117"/>
      <c r="G16" s="117"/>
      <c r="H16" s="117"/>
      <c r="I16" s="118">
        <v>50.0</v>
      </c>
      <c r="J16" s="115" t="b">
        <v>0</v>
      </c>
      <c r="K16" s="113" t="b">
        <v>0</v>
      </c>
      <c r="L16" s="113" t="b">
        <v>0</v>
      </c>
      <c r="M16" s="113" t="b">
        <v>0</v>
      </c>
      <c r="N16" s="113" t="b">
        <v>0</v>
      </c>
      <c r="O16" s="113" t="b">
        <v>0</v>
      </c>
      <c r="P16" s="113" t="b">
        <v>1</v>
      </c>
      <c r="Q16" s="113" t="b">
        <v>0</v>
      </c>
      <c r="R16" s="113" t="b">
        <v>0</v>
      </c>
      <c r="S16" s="113" t="b">
        <v>0</v>
      </c>
      <c r="T16" s="113" t="b">
        <v>0</v>
      </c>
      <c r="U16" s="113" t="b">
        <v>0</v>
      </c>
      <c r="V16" s="113" t="b">
        <v>0</v>
      </c>
      <c r="W16" s="113" t="b">
        <v>1</v>
      </c>
      <c r="X16" s="113" t="b">
        <v>0</v>
      </c>
      <c r="Y16" s="113" t="b">
        <v>0</v>
      </c>
      <c r="Z16" s="113" t="b">
        <v>1</v>
      </c>
      <c r="AA16" s="113" t="b">
        <v>0</v>
      </c>
      <c r="AB16" s="113" t="b">
        <v>0</v>
      </c>
      <c r="AC16" s="113" t="b">
        <v>0</v>
      </c>
      <c r="AD16" s="113" t="b">
        <v>0</v>
      </c>
      <c r="AE16" s="113" t="b">
        <v>0</v>
      </c>
      <c r="AF16" s="113" t="b">
        <v>0</v>
      </c>
      <c r="AG16" s="113" t="b">
        <v>0</v>
      </c>
      <c r="AH16" s="119"/>
      <c r="AI16" s="112"/>
      <c r="AJ16" s="113"/>
      <c r="AK16" s="113"/>
      <c r="AL16" s="113"/>
      <c r="AM16" s="113"/>
    </row>
    <row r="17">
      <c r="A17" s="108" t="s">
        <v>377</v>
      </c>
      <c r="B17" s="115" t="s">
        <v>398</v>
      </c>
      <c r="C17" s="115" t="s">
        <v>399</v>
      </c>
      <c r="D17" s="117"/>
      <c r="E17" s="117"/>
      <c r="F17" s="117"/>
      <c r="G17" s="117"/>
      <c r="H17" s="117"/>
      <c r="I17" s="118">
        <v>25.0</v>
      </c>
      <c r="J17" s="115" t="b">
        <v>0</v>
      </c>
      <c r="K17" s="113" t="b">
        <v>0</v>
      </c>
      <c r="L17" s="113" t="b">
        <v>0</v>
      </c>
      <c r="M17" s="113" t="b">
        <v>0</v>
      </c>
      <c r="N17" s="113" t="b">
        <v>0</v>
      </c>
      <c r="O17" s="113" t="b">
        <v>0</v>
      </c>
      <c r="P17" s="113" t="b">
        <v>0</v>
      </c>
      <c r="Q17" s="113" t="b">
        <v>0</v>
      </c>
      <c r="R17" s="113" t="b">
        <v>0</v>
      </c>
      <c r="S17" s="113" t="b">
        <v>1</v>
      </c>
      <c r="T17" s="113" t="b">
        <v>0</v>
      </c>
      <c r="U17" s="113" t="b">
        <v>0</v>
      </c>
      <c r="V17" s="113" t="b">
        <v>0</v>
      </c>
      <c r="W17" s="113" t="b">
        <v>1</v>
      </c>
      <c r="X17" s="113" t="b">
        <v>0</v>
      </c>
      <c r="Y17" s="113" t="b">
        <v>1</v>
      </c>
      <c r="Z17" s="113" t="b">
        <v>0</v>
      </c>
      <c r="AA17" s="113" t="b">
        <v>0</v>
      </c>
      <c r="AB17" s="113" t="b">
        <v>0</v>
      </c>
      <c r="AC17" s="113" t="b">
        <v>0</v>
      </c>
      <c r="AD17" s="113" t="b">
        <v>0</v>
      </c>
      <c r="AE17" s="113" t="b">
        <v>0</v>
      </c>
      <c r="AF17" s="113" t="b">
        <v>0</v>
      </c>
      <c r="AG17" s="113" t="b">
        <v>0</v>
      </c>
      <c r="AH17" s="119"/>
      <c r="AI17" s="112"/>
      <c r="AJ17" s="113"/>
      <c r="AK17" s="113"/>
      <c r="AL17" s="113"/>
      <c r="AM17" s="113"/>
    </row>
    <row r="18">
      <c r="A18" s="108" t="s">
        <v>377</v>
      </c>
      <c r="B18" s="102" t="s">
        <v>400</v>
      </c>
      <c r="C18" s="102" t="s">
        <v>401</v>
      </c>
      <c r="D18" s="114"/>
      <c r="E18" s="114"/>
      <c r="F18" s="114"/>
      <c r="G18" s="114"/>
      <c r="H18" s="114"/>
      <c r="I18" s="110">
        <v>25.0</v>
      </c>
      <c r="J18" s="102" t="b">
        <v>0</v>
      </c>
      <c r="K18" s="104" t="b">
        <v>0</v>
      </c>
      <c r="L18" s="104" t="b">
        <v>0</v>
      </c>
      <c r="M18" s="104" t="b">
        <v>0</v>
      </c>
      <c r="N18" s="104" t="b">
        <v>0</v>
      </c>
      <c r="O18" s="104" t="b">
        <v>0</v>
      </c>
      <c r="P18" s="104" t="b">
        <v>0</v>
      </c>
      <c r="Q18" s="104" t="b">
        <v>1</v>
      </c>
      <c r="R18" s="104" t="b">
        <v>0</v>
      </c>
      <c r="S18" s="104" t="b">
        <v>0</v>
      </c>
      <c r="T18" s="104" t="b">
        <v>0</v>
      </c>
      <c r="U18" s="104" t="b">
        <v>1</v>
      </c>
      <c r="V18" s="104" t="b">
        <v>0</v>
      </c>
      <c r="W18" s="104" t="b">
        <v>1</v>
      </c>
      <c r="X18" s="104" t="b">
        <v>0</v>
      </c>
      <c r="Y18" s="104" t="b">
        <v>0</v>
      </c>
      <c r="Z18" s="104" t="b">
        <v>1</v>
      </c>
      <c r="AA18" s="104" t="b">
        <v>0</v>
      </c>
      <c r="AB18" s="104" t="b">
        <v>0</v>
      </c>
      <c r="AC18" s="104" t="b">
        <v>0</v>
      </c>
      <c r="AD18" s="104" t="b">
        <v>0</v>
      </c>
      <c r="AE18" s="104" t="b">
        <v>0</v>
      </c>
      <c r="AF18" s="104" t="b">
        <v>0</v>
      </c>
      <c r="AG18" s="104" t="b">
        <v>0</v>
      </c>
      <c r="AH18" s="120" t="s">
        <v>55</v>
      </c>
      <c r="AI18" s="112"/>
      <c r="AJ18" s="113"/>
      <c r="AK18" s="113"/>
      <c r="AL18" s="113"/>
      <c r="AM18" s="113"/>
    </row>
    <row r="19">
      <c r="A19" s="108" t="s">
        <v>402</v>
      </c>
      <c r="B19" s="115" t="s">
        <v>31</v>
      </c>
      <c r="C19" s="115" t="s">
        <v>403</v>
      </c>
      <c r="D19" s="117"/>
      <c r="E19" s="117"/>
      <c r="F19" s="117"/>
      <c r="G19" s="117"/>
      <c r="H19" s="117"/>
      <c r="I19" s="117"/>
      <c r="J19" s="115" t="b">
        <v>1</v>
      </c>
      <c r="K19" s="113" t="b">
        <v>1</v>
      </c>
      <c r="L19" s="113" t="b">
        <v>0</v>
      </c>
      <c r="M19" s="113" t="b">
        <v>0</v>
      </c>
      <c r="N19" s="113" t="b">
        <v>0</v>
      </c>
      <c r="O19" s="113" t="b">
        <v>0</v>
      </c>
      <c r="P19" s="113" t="b">
        <v>0</v>
      </c>
      <c r="Q19" s="113" t="b">
        <v>0</v>
      </c>
      <c r="R19" s="113" t="b">
        <v>0</v>
      </c>
      <c r="S19" s="113" t="b">
        <v>0</v>
      </c>
      <c r="T19" s="113" t="b">
        <v>1</v>
      </c>
      <c r="U19" s="113" t="b">
        <v>0</v>
      </c>
      <c r="V19" s="113" t="b">
        <v>0</v>
      </c>
      <c r="W19" s="113" t="b">
        <v>0</v>
      </c>
      <c r="X19" s="113" t="b">
        <v>0</v>
      </c>
      <c r="Y19" s="113" t="b">
        <v>0</v>
      </c>
      <c r="Z19" s="113" t="b">
        <v>0</v>
      </c>
      <c r="AA19" s="113" t="b">
        <v>0</v>
      </c>
      <c r="AB19" s="113" t="b">
        <v>0</v>
      </c>
      <c r="AC19" s="113" t="b">
        <v>0</v>
      </c>
      <c r="AD19" s="113" t="b">
        <v>0</v>
      </c>
      <c r="AE19" s="113" t="b">
        <v>0</v>
      </c>
      <c r="AF19" s="113" t="b">
        <v>0</v>
      </c>
      <c r="AG19" s="113" t="b">
        <v>0</v>
      </c>
      <c r="AH19" s="119"/>
      <c r="AI19" s="112"/>
      <c r="AJ19" s="113"/>
      <c r="AK19" s="113"/>
      <c r="AL19" s="113"/>
      <c r="AM19" s="113"/>
    </row>
    <row r="20">
      <c r="A20" s="108" t="s">
        <v>402</v>
      </c>
      <c r="B20" s="115" t="s">
        <v>388</v>
      </c>
      <c r="C20" s="115" t="s">
        <v>385</v>
      </c>
      <c r="D20" s="117"/>
      <c r="E20" s="117"/>
      <c r="F20" s="117"/>
      <c r="G20" s="117"/>
      <c r="H20" s="117"/>
      <c r="I20" s="118">
        <v>50.0</v>
      </c>
      <c r="J20" s="115" t="b">
        <v>0</v>
      </c>
      <c r="K20" s="113" t="b">
        <v>0</v>
      </c>
      <c r="L20" s="113" t="b">
        <v>0</v>
      </c>
      <c r="M20" s="113" t="b">
        <v>0</v>
      </c>
      <c r="N20" s="113" t="b">
        <v>0</v>
      </c>
      <c r="O20" s="113" t="b">
        <v>0</v>
      </c>
      <c r="P20" s="113" t="b">
        <v>1</v>
      </c>
      <c r="Q20" s="113" t="b">
        <v>0</v>
      </c>
      <c r="R20" s="113" t="b">
        <v>0</v>
      </c>
      <c r="S20" s="113" t="b">
        <v>0</v>
      </c>
      <c r="T20" s="113" t="b">
        <v>0</v>
      </c>
      <c r="U20" s="113" t="b">
        <v>0</v>
      </c>
      <c r="V20" s="113" t="b">
        <v>0</v>
      </c>
      <c r="W20" s="113" t="b">
        <v>1</v>
      </c>
      <c r="X20" s="113" t="b">
        <v>0</v>
      </c>
      <c r="Y20" s="113" t="b">
        <v>1</v>
      </c>
      <c r="Z20" s="113" t="b">
        <v>0</v>
      </c>
      <c r="AA20" s="113" t="b">
        <v>0</v>
      </c>
      <c r="AB20" s="113" t="b">
        <v>0</v>
      </c>
      <c r="AC20" s="113" t="b">
        <v>0</v>
      </c>
      <c r="AD20" s="113" t="b">
        <v>0</v>
      </c>
      <c r="AE20" s="113" t="b">
        <v>0</v>
      </c>
      <c r="AF20" s="113" t="b">
        <v>0</v>
      </c>
      <c r="AG20" s="113" t="b">
        <v>0</v>
      </c>
      <c r="AH20" s="119"/>
      <c r="AI20" s="112"/>
      <c r="AJ20" s="113"/>
      <c r="AK20" s="113"/>
      <c r="AL20" s="113"/>
      <c r="AM20" s="113"/>
    </row>
    <row r="21">
      <c r="A21" s="108" t="s">
        <v>402</v>
      </c>
      <c r="B21" s="115" t="s">
        <v>404</v>
      </c>
      <c r="C21" s="115" t="s">
        <v>405</v>
      </c>
      <c r="D21" s="117"/>
      <c r="E21" s="117"/>
      <c r="F21" s="117"/>
      <c r="G21" s="117"/>
      <c r="H21" s="117"/>
      <c r="I21" s="118">
        <v>25.0</v>
      </c>
      <c r="J21" s="115" t="b">
        <v>0</v>
      </c>
      <c r="K21" s="113" t="b">
        <v>0</v>
      </c>
      <c r="L21" s="113" t="b">
        <v>0</v>
      </c>
      <c r="M21" s="113" t="b">
        <v>0</v>
      </c>
      <c r="N21" s="113" t="b">
        <v>0</v>
      </c>
      <c r="O21" s="113" t="b">
        <v>0</v>
      </c>
      <c r="P21" s="113" t="b">
        <v>0</v>
      </c>
      <c r="Q21" s="113" t="b">
        <v>0</v>
      </c>
      <c r="R21" s="113" t="b">
        <v>1</v>
      </c>
      <c r="S21" s="113" t="b">
        <v>0</v>
      </c>
      <c r="T21" s="113" t="b">
        <v>0</v>
      </c>
      <c r="U21" s="113" t="b">
        <v>0</v>
      </c>
      <c r="V21" s="113" t="b">
        <v>0</v>
      </c>
      <c r="W21" s="113" t="b">
        <v>1</v>
      </c>
      <c r="X21" s="113" t="b">
        <v>0</v>
      </c>
      <c r="Y21" s="113" t="b">
        <v>1</v>
      </c>
      <c r="Z21" s="113" t="b">
        <v>0</v>
      </c>
      <c r="AA21" s="113" t="b">
        <v>0</v>
      </c>
      <c r="AB21" s="113" t="b">
        <v>0</v>
      </c>
      <c r="AC21" s="113" t="b">
        <v>0</v>
      </c>
      <c r="AD21" s="113" t="b">
        <v>0</v>
      </c>
      <c r="AE21" s="113" t="b">
        <v>0</v>
      </c>
      <c r="AF21" s="113" t="b">
        <v>0</v>
      </c>
      <c r="AG21" s="113" t="b">
        <v>0</v>
      </c>
      <c r="AH21" s="119"/>
      <c r="AI21" s="112"/>
      <c r="AJ21" s="113"/>
      <c r="AK21" s="113"/>
      <c r="AL21" s="113"/>
      <c r="AM21" s="113"/>
    </row>
    <row r="22">
      <c r="A22" s="121" t="s">
        <v>402</v>
      </c>
      <c r="B22" s="102" t="s">
        <v>406</v>
      </c>
      <c r="C22" s="102" t="s">
        <v>407</v>
      </c>
      <c r="D22" s="114"/>
      <c r="E22" s="114"/>
      <c r="F22" s="114"/>
      <c r="G22" s="114"/>
      <c r="H22" s="114"/>
      <c r="I22" s="110">
        <v>25.0</v>
      </c>
      <c r="J22" s="102" t="b">
        <v>0</v>
      </c>
      <c r="K22" s="104" t="b">
        <v>0</v>
      </c>
      <c r="L22" s="104" t="b">
        <v>0</v>
      </c>
      <c r="M22" s="104" t="b">
        <v>0</v>
      </c>
      <c r="N22" s="104" t="b">
        <v>0</v>
      </c>
      <c r="O22" s="104" t="b">
        <v>0</v>
      </c>
      <c r="P22" s="104" t="b">
        <v>0</v>
      </c>
      <c r="Q22" s="104" t="b">
        <v>1</v>
      </c>
      <c r="R22" s="104" t="b">
        <v>0</v>
      </c>
      <c r="S22" s="104" t="b">
        <v>0</v>
      </c>
      <c r="T22" s="104" t="b">
        <v>0</v>
      </c>
      <c r="U22" s="104" t="b">
        <v>0</v>
      </c>
      <c r="V22" s="104" t="b">
        <v>0</v>
      </c>
      <c r="W22" s="104" t="b">
        <v>1</v>
      </c>
      <c r="X22" s="104" t="b">
        <v>0</v>
      </c>
      <c r="Y22" s="104" t="b">
        <v>1</v>
      </c>
      <c r="Z22" s="104" t="b">
        <v>0</v>
      </c>
      <c r="AA22" s="104" t="b">
        <v>0</v>
      </c>
      <c r="AB22" s="104" t="b">
        <v>0</v>
      </c>
      <c r="AC22" s="104" t="b">
        <v>0</v>
      </c>
      <c r="AD22" s="104" t="b">
        <v>0</v>
      </c>
      <c r="AE22" s="104" t="b">
        <v>0</v>
      </c>
      <c r="AF22" s="104" t="b">
        <v>0</v>
      </c>
      <c r="AG22" s="104" t="b">
        <v>0</v>
      </c>
      <c r="AH22" s="111"/>
      <c r="AI22" s="112"/>
      <c r="AJ22" s="113"/>
      <c r="AK22" s="113"/>
      <c r="AL22" s="113"/>
      <c r="AM22" s="113"/>
    </row>
  </sheetData>
  <mergeCells count="2">
    <mergeCell ref="A6:A7"/>
    <mergeCell ref="A8:A11"/>
  </mergeCell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6.25"/>
    <col customWidth="1" min="2" max="2" width="13.0"/>
    <col customWidth="1" min="3" max="5" width="7.88"/>
    <col customWidth="1" min="6" max="6" width="9.13"/>
    <col customWidth="1" min="7" max="9" width="7.88"/>
    <col customWidth="1" min="10" max="10" width="10.38"/>
    <col customWidth="1" min="11" max="11" width="10.63"/>
    <col customWidth="1" min="12" max="16" width="7.88"/>
    <col customWidth="1" min="17" max="27" width="9.88"/>
  </cols>
  <sheetData>
    <row r="1" ht="16.5" customHeight="1">
      <c r="A1" s="10" t="s">
        <v>363</v>
      </c>
      <c r="B1" s="20" t="s">
        <v>364</v>
      </c>
      <c r="C1" s="2" t="s">
        <v>1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365</v>
      </c>
      <c r="I1" s="5" t="s">
        <v>8</v>
      </c>
      <c r="J1" s="5" t="s">
        <v>408</v>
      </c>
      <c r="K1" s="3" t="s">
        <v>409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5" t="s">
        <v>366</v>
      </c>
      <c r="R1" s="3" t="s">
        <v>410</v>
      </c>
      <c r="S1" s="5" t="s">
        <v>46</v>
      </c>
      <c r="T1" s="5" t="s">
        <v>47</v>
      </c>
      <c r="U1" s="5" t="s">
        <v>48</v>
      </c>
      <c r="V1" s="5" t="s">
        <v>49</v>
      </c>
      <c r="W1" s="5" t="s">
        <v>50</v>
      </c>
      <c r="X1" s="5" t="s">
        <v>51</v>
      </c>
      <c r="Y1" s="5" t="s">
        <v>52</v>
      </c>
      <c r="Z1" s="5" t="s">
        <v>53</v>
      </c>
      <c r="AA1" s="3" t="s">
        <v>54</v>
      </c>
    </row>
    <row r="2" ht="16.5" customHeight="1">
      <c r="A2" s="100">
        <v>1.0</v>
      </c>
      <c r="B2" s="101" t="s">
        <v>411</v>
      </c>
      <c r="C2" s="10">
        <v>43.0</v>
      </c>
      <c r="D2" s="8">
        <f t="shared" ref="D2:D9" si="2"> 10 + L2</f>
        <v>27</v>
      </c>
      <c r="E2" s="8">
        <f t="shared" ref="E2:E9" si="3"> 10</f>
        <v>10</v>
      </c>
      <c r="F2" s="11">
        <f t="shared" ref="F2:F9" si="4"> 5%</f>
        <v>0.05</v>
      </c>
      <c r="G2" s="12">
        <f t="shared" ref="G2:G9" si="5"> 90% + (O2-10)/1000</f>
        <v>0.9</v>
      </c>
      <c r="H2" s="13">
        <f t="shared" ref="H2:I2" si="1"> 5% + (O2-10)/1000</f>
        <v>0.05</v>
      </c>
      <c r="I2" s="13">
        <f t="shared" si="1"/>
        <v>0.05</v>
      </c>
      <c r="J2" s="11">
        <f t="shared" ref="J2:J9" si="7"> 0% + (L2-10)/100</f>
        <v>0.07</v>
      </c>
      <c r="K2" s="14">
        <f t="shared" ref="K2:K9" si="8"> 0% + (N2-10)/100</f>
        <v>0</v>
      </c>
      <c r="L2" s="10">
        <v>17.0</v>
      </c>
      <c r="M2" s="8">
        <v>10.0</v>
      </c>
      <c r="N2" s="8">
        <v>10.0</v>
      </c>
      <c r="O2" s="8">
        <v>10.0</v>
      </c>
      <c r="P2" s="9">
        <v>10.0</v>
      </c>
      <c r="Q2" s="10" t="b">
        <v>1</v>
      </c>
      <c r="R2" s="15" t="b">
        <v>1</v>
      </c>
      <c r="S2" s="10" t="s">
        <v>17</v>
      </c>
      <c r="T2" s="10" t="s">
        <v>17</v>
      </c>
      <c r="U2" s="10" t="s">
        <v>17</v>
      </c>
      <c r="V2" s="10" t="s">
        <v>17</v>
      </c>
      <c r="W2" s="10" t="s">
        <v>17</v>
      </c>
      <c r="X2" s="10" t="s">
        <v>17</v>
      </c>
      <c r="Y2" s="10" t="s">
        <v>17</v>
      </c>
      <c r="Z2" s="10" t="s">
        <v>369</v>
      </c>
      <c r="AA2" s="15" t="s">
        <v>17</v>
      </c>
    </row>
    <row r="3" ht="16.5" customHeight="1">
      <c r="A3" s="10">
        <v>2.0</v>
      </c>
      <c r="B3" s="101" t="s">
        <v>370</v>
      </c>
      <c r="C3" s="10">
        <v>50.0</v>
      </c>
      <c r="D3" s="8">
        <f t="shared" si="2"/>
        <v>31</v>
      </c>
      <c r="E3" s="8">
        <f t="shared" si="3"/>
        <v>10</v>
      </c>
      <c r="F3" s="11">
        <f t="shared" si="4"/>
        <v>0.05</v>
      </c>
      <c r="G3" s="12">
        <f t="shared" si="5"/>
        <v>0.9</v>
      </c>
      <c r="H3" s="13">
        <f t="shared" ref="H3:I3" si="6"> 5% + (O3-10)/1000</f>
        <v>0.05</v>
      </c>
      <c r="I3" s="13">
        <f t="shared" si="6"/>
        <v>0.05</v>
      </c>
      <c r="J3" s="11">
        <f t="shared" si="7"/>
        <v>0.11</v>
      </c>
      <c r="K3" s="14">
        <f t="shared" si="8"/>
        <v>0</v>
      </c>
      <c r="L3" s="10">
        <v>21.0</v>
      </c>
      <c r="M3" s="8">
        <v>10.0</v>
      </c>
      <c r="N3" s="8">
        <v>10.0</v>
      </c>
      <c r="O3" s="8">
        <v>10.0</v>
      </c>
      <c r="P3" s="9">
        <v>10.0</v>
      </c>
      <c r="Q3" s="10" t="b">
        <v>1</v>
      </c>
      <c r="R3" s="15" t="b">
        <v>1</v>
      </c>
      <c r="S3" s="10" t="s">
        <v>17</v>
      </c>
      <c r="T3" s="10" t="s">
        <v>17</v>
      </c>
      <c r="U3" s="10" t="s">
        <v>17</v>
      </c>
      <c r="V3" s="10" t="s">
        <v>369</v>
      </c>
      <c r="W3" s="10" t="s">
        <v>17</v>
      </c>
      <c r="X3" s="10" t="s">
        <v>17</v>
      </c>
      <c r="Y3" s="10" t="s">
        <v>17</v>
      </c>
      <c r="Z3" s="10" t="s">
        <v>17</v>
      </c>
      <c r="AA3" s="15" t="s">
        <v>17</v>
      </c>
    </row>
    <row r="4" ht="16.5" customHeight="1">
      <c r="A4" s="10">
        <v>3.0</v>
      </c>
      <c r="B4" s="101" t="s">
        <v>375</v>
      </c>
      <c r="C4" s="10">
        <v>59.0</v>
      </c>
      <c r="D4" s="8">
        <f t="shared" si="2"/>
        <v>39</v>
      </c>
      <c r="E4" s="8">
        <f t="shared" si="3"/>
        <v>10</v>
      </c>
      <c r="F4" s="11">
        <f t="shared" si="4"/>
        <v>0.05</v>
      </c>
      <c r="G4" s="12">
        <f t="shared" si="5"/>
        <v>0.9</v>
      </c>
      <c r="H4" s="13">
        <f t="shared" ref="H4:I4" si="9"> 5% + (O4-10)/1000</f>
        <v>0.05</v>
      </c>
      <c r="I4" s="13">
        <f t="shared" si="9"/>
        <v>0.05</v>
      </c>
      <c r="J4" s="11">
        <f t="shared" si="7"/>
        <v>0.19</v>
      </c>
      <c r="K4" s="14">
        <f t="shared" si="8"/>
        <v>0</v>
      </c>
      <c r="L4" s="10">
        <v>29.0</v>
      </c>
      <c r="M4" s="8">
        <v>10.0</v>
      </c>
      <c r="N4" s="8">
        <v>10.0</v>
      </c>
      <c r="O4" s="8">
        <v>10.0</v>
      </c>
      <c r="P4" s="9">
        <v>10.0</v>
      </c>
      <c r="Q4" s="10" t="b">
        <v>1</v>
      </c>
      <c r="R4" s="15" t="b">
        <v>1</v>
      </c>
      <c r="S4" s="10" t="s">
        <v>17</v>
      </c>
      <c r="T4" s="10" t="s">
        <v>17</v>
      </c>
      <c r="U4" s="10" t="s">
        <v>17</v>
      </c>
      <c r="V4" s="10" t="s">
        <v>369</v>
      </c>
      <c r="W4" s="10" t="s">
        <v>17</v>
      </c>
      <c r="X4" s="10" t="s">
        <v>17</v>
      </c>
      <c r="Y4" s="10" t="s">
        <v>17</v>
      </c>
      <c r="Z4" s="10" t="s">
        <v>17</v>
      </c>
      <c r="AA4" s="15" t="s">
        <v>17</v>
      </c>
    </row>
    <row r="5" ht="16.5" customHeight="1">
      <c r="A5" s="10">
        <v>4.0</v>
      </c>
      <c r="B5" s="101" t="s">
        <v>412</v>
      </c>
      <c r="C5" s="10">
        <v>74.0</v>
      </c>
      <c r="D5" s="8">
        <f t="shared" si="2"/>
        <v>45</v>
      </c>
      <c r="E5" s="8">
        <f t="shared" si="3"/>
        <v>10</v>
      </c>
      <c r="F5" s="11">
        <f t="shared" si="4"/>
        <v>0.05</v>
      </c>
      <c r="G5" s="12">
        <f t="shared" si="5"/>
        <v>0.9</v>
      </c>
      <c r="H5" s="13">
        <f t="shared" ref="H5:I5" si="10"> 5% + (O5-10)/1000</f>
        <v>0.05</v>
      </c>
      <c r="I5" s="13">
        <f t="shared" si="10"/>
        <v>0.05</v>
      </c>
      <c r="J5" s="11">
        <f t="shared" si="7"/>
        <v>0.25</v>
      </c>
      <c r="K5" s="14">
        <f t="shared" si="8"/>
        <v>0</v>
      </c>
      <c r="L5" s="10">
        <v>35.0</v>
      </c>
      <c r="M5" s="8">
        <v>10.0</v>
      </c>
      <c r="N5" s="8">
        <v>10.0</v>
      </c>
      <c r="O5" s="8">
        <v>10.0</v>
      </c>
      <c r="P5" s="9">
        <v>10.0</v>
      </c>
      <c r="Q5" s="10" t="b">
        <v>1</v>
      </c>
      <c r="R5" s="15" t="b">
        <v>1</v>
      </c>
      <c r="S5" s="10" t="s">
        <v>17</v>
      </c>
      <c r="T5" s="10" t="s">
        <v>17</v>
      </c>
      <c r="U5" s="10" t="s">
        <v>17</v>
      </c>
      <c r="V5" s="10" t="s">
        <v>369</v>
      </c>
      <c r="W5" s="10" t="s">
        <v>17</v>
      </c>
      <c r="X5" s="10" t="s">
        <v>17</v>
      </c>
      <c r="Y5" s="10" t="s">
        <v>17</v>
      </c>
      <c r="Z5" s="10" t="s">
        <v>17</v>
      </c>
      <c r="AA5" s="15" t="s">
        <v>17</v>
      </c>
    </row>
    <row r="6" ht="16.5" customHeight="1">
      <c r="A6" s="10">
        <v>5.0</v>
      </c>
      <c r="B6" s="101" t="s">
        <v>413</v>
      </c>
      <c r="C6" s="10">
        <v>62.0</v>
      </c>
      <c r="D6" s="8">
        <f t="shared" si="2"/>
        <v>42</v>
      </c>
      <c r="E6" s="8">
        <f t="shared" si="3"/>
        <v>10</v>
      </c>
      <c r="F6" s="11">
        <f t="shared" si="4"/>
        <v>0.05</v>
      </c>
      <c r="G6" s="12">
        <f t="shared" si="5"/>
        <v>0.9</v>
      </c>
      <c r="H6" s="13">
        <f t="shared" ref="H6:I6" si="11"> 5% + (O6-10)/1000</f>
        <v>0.05</v>
      </c>
      <c r="I6" s="13">
        <f t="shared" si="11"/>
        <v>0.05</v>
      </c>
      <c r="J6" s="11">
        <f t="shared" si="7"/>
        <v>0.22</v>
      </c>
      <c r="K6" s="14">
        <f t="shared" si="8"/>
        <v>0</v>
      </c>
      <c r="L6" s="10">
        <v>32.0</v>
      </c>
      <c r="M6" s="8">
        <v>10.0</v>
      </c>
      <c r="N6" s="8">
        <v>10.0</v>
      </c>
      <c r="O6" s="8">
        <v>10.0</v>
      </c>
      <c r="P6" s="9">
        <v>10.0</v>
      </c>
      <c r="Q6" s="10" t="b">
        <v>1</v>
      </c>
      <c r="R6" s="15" t="b">
        <v>1</v>
      </c>
      <c r="S6" s="10" t="s">
        <v>17</v>
      </c>
      <c r="T6" s="10" t="s">
        <v>17</v>
      </c>
      <c r="U6" s="10" t="s">
        <v>17</v>
      </c>
      <c r="V6" s="10" t="s">
        <v>369</v>
      </c>
      <c r="W6" s="10" t="s">
        <v>17</v>
      </c>
      <c r="X6" s="10" t="s">
        <v>17</v>
      </c>
      <c r="Y6" s="10" t="s">
        <v>17</v>
      </c>
      <c r="Z6" s="10" t="s">
        <v>17</v>
      </c>
      <c r="AA6" s="15" t="s">
        <v>17</v>
      </c>
    </row>
    <row r="7" ht="16.5" customHeight="1">
      <c r="A7" s="10">
        <v>6.0</v>
      </c>
      <c r="B7" s="101" t="s">
        <v>414</v>
      </c>
      <c r="C7" s="10">
        <v>700.0</v>
      </c>
      <c r="D7" s="8">
        <f t="shared" si="2"/>
        <v>83</v>
      </c>
      <c r="E7" s="8">
        <f t="shared" si="3"/>
        <v>10</v>
      </c>
      <c r="F7" s="11">
        <f t="shared" si="4"/>
        <v>0.05</v>
      </c>
      <c r="G7" s="12">
        <f t="shared" si="5"/>
        <v>0.9</v>
      </c>
      <c r="H7" s="13">
        <f t="shared" ref="H7:I7" si="12"> 5% + (O7-10)/1000</f>
        <v>0.05</v>
      </c>
      <c r="I7" s="13">
        <f t="shared" si="12"/>
        <v>0.05</v>
      </c>
      <c r="J7" s="11">
        <f t="shared" si="7"/>
        <v>0.63</v>
      </c>
      <c r="K7" s="14">
        <f t="shared" si="8"/>
        <v>0</v>
      </c>
      <c r="L7" s="10">
        <v>73.0</v>
      </c>
      <c r="M7" s="8">
        <v>10.0</v>
      </c>
      <c r="N7" s="8">
        <v>10.0</v>
      </c>
      <c r="O7" s="8">
        <v>10.0</v>
      </c>
      <c r="P7" s="9">
        <v>10.0</v>
      </c>
      <c r="Q7" s="10" t="b">
        <v>1</v>
      </c>
      <c r="R7" s="15" t="b">
        <v>0</v>
      </c>
      <c r="S7" s="10" t="s">
        <v>374</v>
      </c>
      <c r="T7" s="10" t="s">
        <v>374</v>
      </c>
      <c r="U7" s="10" t="s">
        <v>369</v>
      </c>
      <c r="V7" s="10" t="s">
        <v>17</v>
      </c>
      <c r="W7" s="10" t="s">
        <v>17</v>
      </c>
      <c r="X7" s="10" t="s">
        <v>17</v>
      </c>
      <c r="Y7" s="10" t="s">
        <v>17</v>
      </c>
      <c r="Z7" s="10" t="s">
        <v>17</v>
      </c>
      <c r="AA7" s="15" t="s">
        <v>17</v>
      </c>
    </row>
    <row r="8" ht="16.5" customHeight="1">
      <c r="A8" s="10">
        <v>7.0</v>
      </c>
      <c r="B8" s="101" t="s">
        <v>415</v>
      </c>
      <c r="C8" s="10">
        <v>500.0</v>
      </c>
      <c r="D8" s="8">
        <f t="shared" si="2"/>
        <v>20</v>
      </c>
      <c r="E8" s="8">
        <f t="shared" si="3"/>
        <v>10</v>
      </c>
      <c r="F8" s="11">
        <f t="shared" si="4"/>
        <v>0.05</v>
      </c>
      <c r="G8" s="12">
        <f t="shared" si="5"/>
        <v>0.9</v>
      </c>
      <c r="H8" s="13">
        <f t="shared" ref="H8:I8" si="13"> 5% + (O8-10)/1000</f>
        <v>0.05</v>
      </c>
      <c r="I8" s="13">
        <f t="shared" si="13"/>
        <v>0.05</v>
      </c>
      <c r="J8" s="11">
        <f t="shared" si="7"/>
        <v>0</v>
      </c>
      <c r="K8" s="14">
        <f t="shared" si="8"/>
        <v>0</v>
      </c>
      <c r="L8" s="8">
        <v>10.0</v>
      </c>
      <c r="M8" s="8">
        <v>10.0</v>
      </c>
      <c r="N8" s="8">
        <v>10.0</v>
      </c>
      <c r="O8" s="8">
        <v>10.0</v>
      </c>
      <c r="P8" s="9">
        <v>10.0</v>
      </c>
      <c r="Q8" s="10" t="b">
        <v>1</v>
      </c>
      <c r="R8" s="15" t="b">
        <v>0</v>
      </c>
      <c r="S8" s="10" t="s">
        <v>17</v>
      </c>
      <c r="T8" s="10" t="s">
        <v>374</v>
      </c>
      <c r="U8" s="10" t="s">
        <v>17</v>
      </c>
      <c r="V8" s="10" t="s">
        <v>17</v>
      </c>
      <c r="W8" s="10" t="s">
        <v>17</v>
      </c>
      <c r="X8" s="10" t="s">
        <v>17</v>
      </c>
      <c r="Y8" s="10" t="s">
        <v>369</v>
      </c>
      <c r="Z8" s="10" t="s">
        <v>17</v>
      </c>
      <c r="AA8" s="15" t="s">
        <v>17</v>
      </c>
    </row>
    <row r="9" ht="16.5" customHeight="1">
      <c r="A9" s="5">
        <v>8.0</v>
      </c>
      <c r="B9" s="20" t="s">
        <v>416</v>
      </c>
      <c r="C9" s="5">
        <v>1000.0</v>
      </c>
      <c r="D9" s="2">
        <f t="shared" si="2"/>
        <v>108</v>
      </c>
      <c r="E9" s="2">
        <f t="shared" si="3"/>
        <v>10</v>
      </c>
      <c r="F9" s="22">
        <f t="shared" si="4"/>
        <v>0.05</v>
      </c>
      <c r="G9" s="23">
        <f t="shared" si="5"/>
        <v>0.9</v>
      </c>
      <c r="H9" s="24">
        <f t="shared" ref="H9:I9" si="14"> 5% + (O9-10)/1000</f>
        <v>0.05</v>
      </c>
      <c r="I9" s="24">
        <f t="shared" si="14"/>
        <v>0.05</v>
      </c>
      <c r="J9" s="22">
        <f t="shared" si="7"/>
        <v>0.88</v>
      </c>
      <c r="K9" s="25">
        <f t="shared" si="8"/>
        <v>0</v>
      </c>
      <c r="L9" s="5">
        <v>98.0</v>
      </c>
      <c r="M9" s="2">
        <v>10.0</v>
      </c>
      <c r="N9" s="2">
        <v>10.0</v>
      </c>
      <c r="O9" s="2">
        <v>10.0</v>
      </c>
      <c r="P9" s="1">
        <v>10.0</v>
      </c>
      <c r="Q9" s="10" t="b">
        <v>1</v>
      </c>
      <c r="R9" s="15" t="b">
        <v>0</v>
      </c>
      <c r="S9" s="5" t="s">
        <v>17</v>
      </c>
      <c r="T9" s="5" t="s">
        <v>374</v>
      </c>
      <c r="U9" s="5" t="s">
        <v>17</v>
      </c>
      <c r="V9" s="5" t="s">
        <v>17</v>
      </c>
      <c r="W9" s="5" t="s">
        <v>17</v>
      </c>
      <c r="X9" s="5" t="s">
        <v>17</v>
      </c>
      <c r="Y9" s="5" t="s">
        <v>17</v>
      </c>
      <c r="Z9" s="5" t="s">
        <v>369</v>
      </c>
      <c r="AA9" s="3" t="s">
        <v>17</v>
      </c>
    </row>
    <row r="10" ht="16.5" customHeight="1">
      <c r="A10" s="8"/>
      <c r="B10" s="8"/>
      <c r="C10" s="17"/>
      <c r="D10" s="8"/>
      <c r="E10" s="8"/>
      <c r="F10" s="11"/>
      <c r="G10" s="13"/>
      <c r="H10" s="13"/>
      <c r="I10" s="1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6.5" customHeight="1">
      <c r="A11" s="8"/>
      <c r="B11" s="8"/>
      <c r="C11" s="17"/>
      <c r="D11" s="8"/>
      <c r="E11" s="8"/>
      <c r="F11" s="11"/>
      <c r="G11" s="13"/>
      <c r="H11" s="13"/>
      <c r="I11" s="1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6.5" customHeight="1">
      <c r="A12" s="8"/>
      <c r="B12" s="8"/>
      <c r="C12" s="17"/>
      <c r="D12" s="8"/>
      <c r="E12" s="8"/>
      <c r="F12" s="11"/>
      <c r="G12" s="13"/>
      <c r="H12" s="13"/>
      <c r="I12" s="1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6.5" customHeight="1">
      <c r="A13" s="8"/>
      <c r="B13" s="8"/>
      <c r="C13" s="17"/>
      <c r="D13" s="8"/>
      <c r="E13" s="8"/>
      <c r="F13" s="11"/>
      <c r="G13" s="13"/>
      <c r="H13" s="13"/>
      <c r="I13" s="13"/>
      <c r="J13" s="11"/>
      <c r="K13" s="11"/>
      <c r="L13" s="8"/>
      <c r="M13" s="8"/>
      <c r="N13" s="8"/>
      <c r="O13" s="8"/>
      <c r="P13" s="8"/>
      <c r="Q13" s="8"/>
      <c r="R13" s="8"/>
      <c r="S13" s="8"/>
      <c r="T13" s="10"/>
      <c r="U13" s="8"/>
      <c r="V13" s="8"/>
      <c r="W13" s="8"/>
      <c r="X13" s="8"/>
      <c r="Y13" s="8"/>
      <c r="Z13" s="8"/>
      <c r="AA13" s="8"/>
    </row>
    <row r="14" ht="16.5" customHeight="1">
      <c r="A14" s="8"/>
      <c r="B14" s="8"/>
      <c r="C14" s="17"/>
      <c r="D14" s="8"/>
      <c r="E14" s="8"/>
      <c r="F14" s="11"/>
      <c r="G14" s="13"/>
      <c r="H14" s="13"/>
      <c r="I14" s="1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6.5" customHeight="1">
      <c r="A15" s="8"/>
      <c r="B15" s="8"/>
      <c r="C15" s="17"/>
      <c r="D15" s="8"/>
      <c r="E15" s="8"/>
      <c r="F15" s="11"/>
      <c r="G15" s="13"/>
      <c r="H15" s="13"/>
      <c r="I15" s="1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6.5" customHeight="1">
      <c r="A16" s="8"/>
      <c r="B16" s="8"/>
      <c r="C16" s="17"/>
      <c r="D16" s="8"/>
      <c r="E16" s="8"/>
      <c r="F16" s="11"/>
      <c r="G16" s="13"/>
      <c r="H16" s="13"/>
      <c r="I16" s="1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6.5" customHeight="1">
      <c r="A17" s="8"/>
      <c r="B17" s="8"/>
      <c r="C17" s="17"/>
      <c r="D17" s="8"/>
      <c r="E17" s="8"/>
      <c r="F17" s="11"/>
      <c r="G17" s="13"/>
      <c r="H17" s="13"/>
      <c r="I17" s="1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6.5" customHeight="1">
      <c r="A18" s="8"/>
      <c r="B18" s="8"/>
      <c r="C18" s="17"/>
      <c r="D18" s="8"/>
      <c r="E18" s="8"/>
      <c r="F18" s="11"/>
      <c r="G18" s="13"/>
      <c r="H18" s="13"/>
      <c r="I18" s="1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6.5" customHeight="1">
      <c r="A19" s="8"/>
      <c r="B19" s="8"/>
      <c r="C19" s="17"/>
      <c r="D19" s="8"/>
      <c r="E19" s="8"/>
      <c r="F19" s="11"/>
      <c r="G19" s="13"/>
      <c r="H19" s="13"/>
      <c r="I19" s="1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6.5" customHeight="1">
      <c r="A20" s="8"/>
      <c r="B20" s="8"/>
      <c r="C20" s="17"/>
      <c r="D20" s="8"/>
      <c r="E20" s="8"/>
      <c r="F20" s="11"/>
      <c r="G20" s="13"/>
      <c r="H20" s="13"/>
      <c r="I20" s="1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6.5" customHeight="1">
      <c r="A21" s="8"/>
      <c r="B21" s="8"/>
      <c r="C21" s="17"/>
      <c r="D21" s="8"/>
      <c r="E21" s="8"/>
      <c r="F21" s="11"/>
      <c r="G21" s="13"/>
      <c r="H21" s="13"/>
      <c r="I21" s="1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6.5" customHeight="1">
      <c r="A22" s="8"/>
      <c r="B22" s="8"/>
      <c r="C22" s="17"/>
      <c r="D22" s="8"/>
      <c r="E22" s="8"/>
      <c r="F22" s="11"/>
      <c r="G22" s="13"/>
      <c r="H22" s="13"/>
      <c r="I22" s="13"/>
      <c r="J22" s="11"/>
      <c r="K22" s="1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6.5" customHeight="1">
      <c r="A23" s="8"/>
      <c r="B23" s="8"/>
      <c r="C23" s="17"/>
      <c r="D23" s="8"/>
      <c r="E23" s="8"/>
      <c r="F23" s="11"/>
      <c r="G23" s="13"/>
      <c r="H23" s="13"/>
      <c r="I23" s="13"/>
      <c r="J23" s="11"/>
      <c r="K23" s="1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6.5" customHeight="1">
      <c r="A24" s="8"/>
      <c r="B24" s="8"/>
      <c r="C24" s="17"/>
      <c r="D24" s="8"/>
      <c r="E24" s="8"/>
      <c r="F24" s="11"/>
      <c r="G24" s="13"/>
      <c r="H24" s="13"/>
      <c r="I24" s="13"/>
      <c r="J24" s="11"/>
      <c r="K24" s="1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6.5" customHeight="1">
      <c r="A25" s="8"/>
      <c r="B25" s="8"/>
      <c r="C25" s="17"/>
      <c r="D25" s="8"/>
      <c r="E25" s="8"/>
      <c r="F25" s="11"/>
      <c r="G25" s="13"/>
      <c r="H25" s="13"/>
      <c r="I25" s="13"/>
      <c r="J25" s="11"/>
      <c r="K25" s="1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6.5" customHeight="1">
      <c r="A26" s="8"/>
      <c r="B26" s="8"/>
      <c r="C26" s="17"/>
      <c r="D26" s="8"/>
      <c r="E26" s="8"/>
      <c r="F26" s="11"/>
      <c r="G26" s="13"/>
      <c r="H26" s="13"/>
      <c r="I26" s="13"/>
      <c r="J26" s="11"/>
      <c r="K26" s="1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6.5" customHeight="1">
      <c r="A27" s="8"/>
      <c r="B27" s="8"/>
      <c r="C27" s="17"/>
      <c r="D27" s="8"/>
      <c r="E27" s="8"/>
      <c r="F27" s="11"/>
      <c r="G27" s="13"/>
      <c r="H27" s="13"/>
      <c r="I27" s="13"/>
      <c r="J27" s="11"/>
      <c r="K27" s="1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6.5" customHeight="1">
      <c r="A28" s="8"/>
      <c r="B28" s="8"/>
      <c r="C28" s="17"/>
      <c r="D28" s="8"/>
      <c r="E28" s="8"/>
      <c r="F28" s="11"/>
      <c r="G28" s="13"/>
      <c r="H28" s="13"/>
      <c r="I28" s="13"/>
      <c r="J28" s="11"/>
      <c r="K28" s="11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6.5" customHeight="1">
      <c r="A29" s="8"/>
      <c r="B29" s="8"/>
      <c r="C29" s="17"/>
      <c r="D29" s="8"/>
      <c r="E29" s="8"/>
      <c r="F29" s="11"/>
      <c r="G29" s="13"/>
      <c r="H29" s="13"/>
      <c r="I29" s="13"/>
      <c r="J29" s="11"/>
      <c r="K29" s="1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6.5" customHeight="1">
      <c r="A30" s="8"/>
      <c r="B30" s="8"/>
      <c r="C30" s="17"/>
      <c r="D30" s="8"/>
      <c r="E30" s="8"/>
      <c r="F30" s="11"/>
      <c r="G30" s="13"/>
      <c r="H30" s="13"/>
      <c r="I30" s="13"/>
      <c r="J30" s="11"/>
      <c r="K30" s="1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6.5" customHeight="1">
      <c r="A31" s="8"/>
      <c r="B31" s="8"/>
      <c r="C31" s="17"/>
      <c r="D31" s="8"/>
      <c r="E31" s="8"/>
      <c r="F31" s="11"/>
      <c r="G31" s="13"/>
      <c r="H31" s="13"/>
      <c r="I31" s="13"/>
      <c r="J31" s="11"/>
      <c r="K31" s="1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6.5" customHeight="1">
      <c r="A32" s="8"/>
      <c r="B32" s="8"/>
      <c r="C32" s="17"/>
      <c r="D32" s="8"/>
      <c r="E32" s="8"/>
      <c r="F32" s="11"/>
      <c r="G32" s="13"/>
      <c r="H32" s="13"/>
      <c r="I32" s="13"/>
      <c r="J32" s="11"/>
      <c r="K32" s="11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6.5" customHeight="1">
      <c r="A33" s="8"/>
      <c r="B33" s="8"/>
      <c r="C33" s="17"/>
      <c r="D33" s="8"/>
      <c r="E33" s="8"/>
      <c r="F33" s="11"/>
      <c r="G33" s="13"/>
      <c r="H33" s="13"/>
      <c r="I33" s="13"/>
      <c r="J33" s="11"/>
      <c r="K33" s="1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6.5" customHeight="1">
      <c r="A34" s="8"/>
      <c r="B34" s="8"/>
      <c r="C34" s="17"/>
      <c r="D34" s="8"/>
      <c r="E34" s="8"/>
      <c r="F34" s="11"/>
      <c r="G34" s="13"/>
      <c r="H34" s="13"/>
      <c r="I34" s="13"/>
      <c r="J34" s="11"/>
      <c r="K34" s="1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6.5" customHeight="1">
      <c r="A35" s="8"/>
      <c r="B35" s="8"/>
      <c r="C35" s="17"/>
      <c r="D35" s="8"/>
      <c r="E35" s="8"/>
      <c r="F35" s="11"/>
      <c r="G35" s="13"/>
      <c r="H35" s="13"/>
      <c r="I35" s="13"/>
      <c r="J35" s="11"/>
      <c r="K35" s="1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6.5" customHeight="1">
      <c r="A36" s="8"/>
      <c r="B36" s="8"/>
      <c r="C36" s="17"/>
      <c r="D36" s="8"/>
      <c r="E36" s="8"/>
      <c r="F36" s="11"/>
      <c r="G36" s="13"/>
      <c r="H36" s="13"/>
      <c r="I36" s="13"/>
      <c r="J36" s="11"/>
      <c r="K36" s="1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6.5" customHeight="1">
      <c r="A37" s="8"/>
      <c r="B37" s="8"/>
      <c r="C37" s="17"/>
      <c r="D37" s="8"/>
      <c r="E37" s="8"/>
      <c r="F37" s="11"/>
      <c r="G37" s="13"/>
      <c r="H37" s="13"/>
      <c r="I37" s="13"/>
      <c r="J37" s="11"/>
      <c r="K37" s="1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6.5" customHeight="1">
      <c r="A38" s="8"/>
      <c r="B38" s="8"/>
      <c r="C38" s="17"/>
      <c r="D38" s="8"/>
      <c r="E38" s="8"/>
      <c r="F38" s="11"/>
      <c r="G38" s="13"/>
      <c r="H38" s="13"/>
      <c r="I38" s="13"/>
      <c r="J38" s="11"/>
      <c r="K38" s="1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6.5" customHeight="1">
      <c r="A39" s="8"/>
      <c r="B39" s="8"/>
      <c r="C39" s="17"/>
      <c r="D39" s="8"/>
      <c r="E39" s="8"/>
      <c r="F39" s="11"/>
      <c r="G39" s="13"/>
      <c r="H39" s="13"/>
      <c r="I39" s="13"/>
      <c r="J39" s="11"/>
      <c r="K39" s="1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6.5" customHeight="1">
      <c r="A40" s="8"/>
      <c r="B40" s="8"/>
      <c r="C40" s="17"/>
      <c r="D40" s="8"/>
      <c r="E40" s="8"/>
      <c r="F40" s="11"/>
      <c r="G40" s="13"/>
      <c r="H40" s="13"/>
      <c r="I40" s="13"/>
      <c r="J40" s="11"/>
      <c r="K40" s="1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6.5" customHeight="1">
      <c r="A41" s="8"/>
      <c r="B41" s="8"/>
      <c r="C41" s="17"/>
      <c r="D41" s="8"/>
      <c r="E41" s="8"/>
      <c r="F41" s="11"/>
      <c r="G41" s="13"/>
      <c r="H41" s="13"/>
      <c r="I41" s="13"/>
      <c r="J41" s="11"/>
      <c r="K41" s="1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6.5" customHeight="1">
      <c r="A42" s="8"/>
      <c r="B42" s="8"/>
      <c r="C42" s="17"/>
      <c r="D42" s="8"/>
      <c r="E42" s="8"/>
      <c r="F42" s="11"/>
      <c r="G42" s="13"/>
      <c r="H42" s="13"/>
      <c r="I42" s="13"/>
      <c r="J42" s="11"/>
      <c r="K42" s="1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6.5" customHeight="1">
      <c r="A43" s="8"/>
      <c r="B43" s="8"/>
      <c r="C43" s="17"/>
      <c r="D43" s="8"/>
      <c r="E43" s="8"/>
      <c r="F43" s="11"/>
      <c r="G43" s="13"/>
      <c r="H43" s="13"/>
      <c r="I43" s="13"/>
      <c r="J43" s="11"/>
      <c r="K43" s="1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6.5" customHeight="1">
      <c r="A44" s="8"/>
      <c r="B44" s="8"/>
      <c r="C44" s="17"/>
      <c r="D44" s="8"/>
      <c r="E44" s="8"/>
      <c r="F44" s="11"/>
      <c r="G44" s="13"/>
      <c r="H44" s="13"/>
      <c r="I44" s="13"/>
      <c r="J44" s="11"/>
      <c r="K44" s="1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6.5" customHeight="1">
      <c r="A45" s="8"/>
      <c r="B45" s="8"/>
      <c r="C45" s="17"/>
      <c r="D45" s="8"/>
      <c r="E45" s="8"/>
      <c r="F45" s="11"/>
      <c r="G45" s="13"/>
      <c r="H45" s="13"/>
      <c r="I45" s="13"/>
      <c r="J45" s="11"/>
      <c r="K45" s="1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6.5" customHeight="1">
      <c r="A46" s="8"/>
      <c r="B46" s="8"/>
      <c r="C46" s="17"/>
      <c r="D46" s="8"/>
      <c r="E46" s="8"/>
      <c r="F46" s="11"/>
      <c r="G46" s="13"/>
      <c r="H46" s="13"/>
      <c r="I46" s="13"/>
      <c r="J46" s="11"/>
      <c r="K46" s="1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6.5" customHeight="1">
      <c r="A47" s="8"/>
      <c r="B47" s="8"/>
      <c r="C47" s="17"/>
      <c r="D47" s="8"/>
      <c r="E47" s="8"/>
      <c r="F47" s="11"/>
      <c r="G47" s="13"/>
      <c r="H47" s="13"/>
      <c r="I47" s="13"/>
      <c r="J47" s="11"/>
      <c r="K47" s="1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6.5" customHeight="1">
      <c r="A48" s="8"/>
      <c r="B48" s="8"/>
      <c r="C48" s="17"/>
      <c r="D48" s="8"/>
      <c r="E48" s="8"/>
      <c r="F48" s="11"/>
      <c r="G48" s="13"/>
      <c r="H48" s="13"/>
      <c r="I48" s="13"/>
      <c r="J48" s="11"/>
      <c r="K48" s="1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6.5" customHeight="1">
      <c r="A49" s="8"/>
      <c r="B49" s="8"/>
      <c r="C49" s="17"/>
      <c r="D49" s="8"/>
      <c r="E49" s="8"/>
      <c r="F49" s="11"/>
      <c r="G49" s="13"/>
      <c r="H49" s="13"/>
      <c r="I49" s="13"/>
      <c r="J49" s="11"/>
      <c r="K49" s="1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6.5" customHeight="1">
      <c r="A50" s="8"/>
      <c r="B50" s="8"/>
      <c r="C50" s="17"/>
      <c r="D50" s="8"/>
      <c r="E50" s="8"/>
      <c r="F50" s="11"/>
      <c r="G50" s="13"/>
      <c r="H50" s="13"/>
      <c r="I50" s="13"/>
      <c r="J50" s="11"/>
      <c r="K50" s="1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6.5" customHeight="1">
      <c r="A51" s="8"/>
      <c r="B51" s="8"/>
      <c r="C51" s="8"/>
      <c r="D51" s="8"/>
      <c r="E51" s="8"/>
      <c r="F51" s="1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6.5" customHeight="1">
      <c r="A251" s="8"/>
      <c r="B251" s="9"/>
      <c r="C251" s="8"/>
      <c r="D251" s="8"/>
      <c r="E251" s="8"/>
      <c r="F251" s="11"/>
      <c r="G251" s="27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6.5" customHeight="1">
      <c r="A252" s="8"/>
      <c r="B252" s="9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6.5" customHeight="1">
      <c r="A253" s="8"/>
      <c r="B253" s="9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6.5" customHeight="1">
      <c r="A254" s="8"/>
      <c r="B254" s="9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6.5" customHeight="1">
      <c r="A255" s="8"/>
      <c r="B255" s="9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6.5" customHeight="1">
      <c r="A256" s="8"/>
      <c r="B256" s="9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6.5" customHeight="1">
      <c r="A257" s="8"/>
      <c r="B257" s="9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6.5" customHeight="1">
      <c r="A258" s="8"/>
      <c r="B258" s="9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6.5" customHeight="1">
      <c r="A259" s="8"/>
      <c r="B259" s="9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6.5" customHeight="1">
      <c r="A260" s="8"/>
      <c r="B260" s="9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6.5" customHeight="1">
      <c r="A261" s="8"/>
      <c r="B261" s="9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6.5" customHeight="1">
      <c r="A262" s="8"/>
      <c r="B262" s="9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6.5" customHeight="1">
      <c r="A263" s="8"/>
      <c r="B263" s="9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6.5" customHeight="1">
      <c r="A264" s="8"/>
      <c r="B264" s="9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6.5" customHeight="1">
      <c r="A265" s="8"/>
      <c r="B265" s="9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6.5" customHeight="1">
      <c r="A266" s="8"/>
      <c r="B266" s="9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6.5" customHeight="1">
      <c r="A267" s="8"/>
      <c r="B267" s="9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6.5" customHeight="1">
      <c r="A268" s="8"/>
      <c r="B268" s="9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6.5" customHeight="1">
      <c r="A269" s="8"/>
      <c r="B269" s="9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6.5" customHeight="1">
      <c r="A270" s="8"/>
      <c r="B270" s="9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6.5" customHeight="1">
      <c r="A271" s="8"/>
      <c r="B271" s="9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6.5" customHeight="1">
      <c r="A272" s="8"/>
      <c r="B272" s="9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6.5" customHeight="1">
      <c r="A273" s="8"/>
      <c r="B273" s="9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6.5" customHeight="1">
      <c r="A274" s="8"/>
      <c r="B274" s="9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6.5" customHeight="1">
      <c r="A275" s="8"/>
      <c r="B275" s="9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6.5" customHeight="1">
      <c r="A276" s="8"/>
      <c r="B276" s="9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6.5" customHeight="1">
      <c r="A277" s="8"/>
      <c r="B277" s="9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6.5" customHeight="1">
      <c r="A278" s="8"/>
      <c r="B278" s="9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6.5" customHeight="1">
      <c r="A279" s="8"/>
      <c r="B279" s="9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6.5" customHeight="1">
      <c r="A280" s="8"/>
      <c r="B280" s="9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6.5" customHeight="1">
      <c r="A281" s="8"/>
      <c r="B281" s="9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6.5" customHeight="1">
      <c r="A282" s="8"/>
      <c r="B282" s="9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6.5" customHeight="1">
      <c r="A283" s="8"/>
      <c r="B283" s="9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6.5" customHeight="1">
      <c r="A284" s="8"/>
      <c r="B284" s="9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6.5" customHeight="1">
      <c r="A285" s="8"/>
      <c r="B285" s="9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6.5" customHeight="1">
      <c r="A286" s="8"/>
      <c r="B286" s="9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6.5" customHeight="1">
      <c r="A287" s="8"/>
      <c r="B287" s="9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6.5" customHeight="1">
      <c r="A288" s="8"/>
      <c r="B288" s="9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6.5" customHeight="1">
      <c r="A289" s="8"/>
      <c r="B289" s="9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6.5" customHeight="1">
      <c r="A290" s="8"/>
      <c r="B290" s="9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6.5" customHeight="1">
      <c r="A291" s="8"/>
      <c r="B291" s="9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6.5" customHeight="1">
      <c r="A292" s="8"/>
      <c r="B292" s="9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6.5" customHeight="1">
      <c r="A293" s="8"/>
      <c r="B293" s="9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6.5" customHeight="1">
      <c r="A294" s="8"/>
      <c r="B294" s="9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6.5" customHeight="1">
      <c r="A295" s="8"/>
      <c r="B295" s="9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6.5" customHeight="1">
      <c r="A296" s="8"/>
      <c r="B296" s="9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6.5" customHeight="1">
      <c r="A297" s="8"/>
      <c r="B297" s="9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6.5" customHeight="1">
      <c r="A298" s="8"/>
      <c r="B298" s="9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6.5" customHeight="1">
      <c r="A299" s="8"/>
      <c r="B299" s="9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6.5" customHeight="1">
      <c r="A300" s="8"/>
      <c r="B300" s="9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6.5" customHeight="1">
      <c r="A301" s="8"/>
      <c r="B301" s="9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6.5" customHeight="1">
      <c r="A302" s="8"/>
      <c r="B302" s="9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6.5" customHeight="1">
      <c r="A303" s="8"/>
      <c r="B303" s="9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6.5" customHeight="1">
      <c r="A304" s="8"/>
      <c r="B304" s="9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6.5" customHeight="1">
      <c r="A305" s="8"/>
      <c r="B305" s="9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6.5" customHeight="1">
      <c r="A306" s="8"/>
      <c r="B306" s="9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6.5" customHeight="1">
      <c r="A307" s="8"/>
      <c r="B307" s="9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6.5" customHeight="1">
      <c r="A308" s="8"/>
      <c r="B308" s="9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6.5" customHeight="1">
      <c r="A309" s="8"/>
      <c r="B309" s="9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6.5" customHeight="1">
      <c r="A310" s="8"/>
      <c r="B310" s="9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6.5" customHeight="1">
      <c r="A311" s="8"/>
      <c r="B311" s="9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6.5" customHeight="1">
      <c r="A312" s="8"/>
      <c r="B312" s="9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6.5" customHeight="1">
      <c r="A313" s="8"/>
      <c r="B313" s="9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6.5" customHeight="1">
      <c r="A314" s="8"/>
      <c r="B314" s="9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6.5" customHeight="1">
      <c r="A315" s="8"/>
      <c r="B315" s="9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6.5" customHeight="1">
      <c r="A316" s="8"/>
      <c r="B316" s="9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6.5" customHeight="1">
      <c r="A317" s="8"/>
      <c r="B317" s="9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6.5" customHeight="1">
      <c r="A318" s="8"/>
      <c r="B318" s="9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6.5" customHeight="1">
      <c r="A319" s="8"/>
      <c r="B319" s="9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6.5" customHeight="1">
      <c r="A320" s="8"/>
      <c r="B320" s="9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6.5" customHeight="1">
      <c r="A321" s="8"/>
      <c r="B321" s="9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6.5" customHeight="1">
      <c r="A322" s="8"/>
      <c r="B322" s="9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6.5" customHeight="1">
      <c r="A323" s="8"/>
      <c r="B323" s="9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6.5" customHeight="1">
      <c r="A324" s="8"/>
      <c r="B324" s="9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6.5" customHeight="1">
      <c r="A325" s="8"/>
      <c r="B325" s="9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6.5" customHeight="1">
      <c r="A326" s="8"/>
      <c r="B326" s="9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6.5" customHeight="1">
      <c r="A327" s="8"/>
      <c r="B327" s="9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6.5" customHeight="1">
      <c r="A328" s="8"/>
      <c r="B328" s="9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6.5" customHeight="1">
      <c r="A329" s="8"/>
      <c r="B329" s="9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6.5" customHeight="1">
      <c r="A330" s="8"/>
      <c r="B330" s="9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6.5" customHeight="1">
      <c r="A331" s="8"/>
      <c r="B331" s="9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6.5" customHeight="1">
      <c r="A332" s="8"/>
      <c r="B332" s="9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6.5" customHeight="1">
      <c r="A333" s="8"/>
      <c r="B333" s="9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6.5" customHeight="1">
      <c r="A334" s="8"/>
      <c r="B334" s="9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6.5" customHeight="1">
      <c r="A335" s="8"/>
      <c r="B335" s="9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6.5" customHeight="1">
      <c r="A336" s="8"/>
      <c r="B336" s="9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6.5" customHeight="1">
      <c r="A337" s="8"/>
      <c r="B337" s="9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6.5" customHeight="1">
      <c r="A338" s="8"/>
      <c r="B338" s="9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6.5" customHeight="1">
      <c r="A339" s="8"/>
      <c r="B339" s="9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6.5" customHeight="1">
      <c r="A340" s="8"/>
      <c r="B340" s="9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6.5" customHeight="1">
      <c r="A341" s="8"/>
      <c r="B341" s="9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6.5" customHeight="1">
      <c r="A342" s="8"/>
      <c r="B342" s="9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6.5" customHeight="1">
      <c r="A343" s="8"/>
      <c r="B343" s="9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6.5" customHeight="1">
      <c r="A344" s="8"/>
      <c r="B344" s="9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6.5" customHeight="1">
      <c r="A345" s="8"/>
      <c r="B345" s="9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6.5" customHeight="1">
      <c r="A346" s="8"/>
      <c r="B346" s="9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6.5" customHeight="1">
      <c r="A347" s="8"/>
      <c r="B347" s="9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6.5" customHeight="1">
      <c r="A348" s="8"/>
      <c r="B348" s="9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6.5" customHeight="1">
      <c r="A349" s="8"/>
      <c r="B349" s="9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6.5" customHeight="1">
      <c r="A350" s="8"/>
      <c r="B350" s="9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6.5" customHeight="1">
      <c r="A351" s="8"/>
      <c r="B351" s="9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6.5" customHeight="1">
      <c r="A352" s="8"/>
      <c r="B352" s="9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6.5" customHeight="1">
      <c r="A353" s="8"/>
      <c r="B353" s="9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6.5" customHeight="1">
      <c r="A354" s="8"/>
      <c r="B354" s="9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6.5" customHeight="1">
      <c r="A355" s="8"/>
      <c r="B355" s="9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6.5" customHeight="1">
      <c r="A356" s="8"/>
      <c r="B356" s="9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6.5" customHeight="1">
      <c r="A357" s="8"/>
      <c r="B357" s="9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6.5" customHeight="1">
      <c r="A358" s="8"/>
      <c r="B358" s="9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6.5" customHeight="1">
      <c r="A359" s="8"/>
      <c r="B359" s="9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6.5" customHeight="1">
      <c r="A360" s="8"/>
      <c r="B360" s="9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6.5" customHeight="1">
      <c r="A361" s="8"/>
      <c r="B361" s="9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6.5" customHeight="1">
      <c r="A362" s="8"/>
      <c r="B362" s="9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6.5" customHeight="1">
      <c r="A363" s="8"/>
      <c r="B363" s="9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6.5" customHeight="1">
      <c r="A364" s="8"/>
      <c r="B364" s="9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6.5" customHeight="1">
      <c r="A365" s="8"/>
      <c r="B365" s="9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6.5" customHeight="1">
      <c r="A366" s="8"/>
      <c r="B366" s="9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6.5" customHeight="1">
      <c r="A367" s="8"/>
      <c r="B367" s="9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6.5" customHeight="1">
      <c r="A368" s="8"/>
      <c r="B368" s="9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6.5" customHeight="1">
      <c r="A369" s="8"/>
      <c r="B369" s="9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6.5" customHeight="1">
      <c r="A370" s="8"/>
      <c r="B370" s="9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6.5" customHeight="1">
      <c r="A371" s="8"/>
      <c r="B371" s="9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6.5" customHeight="1">
      <c r="A372" s="8"/>
      <c r="B372" s="9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6.5" customHeight="1">
      <c r="A373" s="8"/>
      <c r="B373" s="9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6.5" customHeight="1">
      <c r="A374" s="8"/>
      <c r="B374" s="9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6.5" customHeight="1">
      <c r="A375" s="8"/>
      <c r="B375" s="9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6.5" customHeight="1">
      <c r="A376" s="8"/>
      <c r="B376" s="9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6.5" customHeight="1">
      <c r="A377" s="8"/>
      <c r="B377" s="9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6.5" customHeight="1">
      <c r="A378" s="8"/>
      <c r="B378" s="9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6.5" customHeight="1">
      <c r="A379" s="8"/>
      <c r="B379" s="9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6.5" customHeight="1">
      <c r="A380" s="8"/>
      <c r="B380" s="9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6.5" customHeight="1">
      <c r="A381" s="8"/>
      <c r="B381" s="9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6.5" customHeight="1">
      <c r="A382" s="8"/>
      <c r="B382" s="9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6.5" customHeight="1">
      <c r="A383" s="8"/>
      <c r="B383" s="9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6.5" customHeight="1">
      <c r="A384" s="8"/>
      <c r="B384" s="9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6.5" customHeight="1">
      <c r="A385" s="8"/>
      <c r="B385" s="9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6.5" customHeight="1">
      <c r="A386" s="8"/>
      <c r="B386" s="9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6.5" customHeight="1">
      <c r="A387" s="8"/>
      <c r="B387" s="9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6.5" customHeight="1">
      <c r="A388" s="8"/>
      <c r="B388" s="9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6.5" customHeight="1">
      <c r="A389" s="8"/>
      <c r="B389" s="9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6.5" customHeight="1">
      <c r="A390" s="8"/>
      <c r="B390" s="9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6.5" customHeight="1">
      <c r="A391" s="8"/>
      <c r="B391" s="9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6.5" customHeight="1">
      <c r="A392" s="8"/>
      <c r="B392" s="9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6.5" customHeight="1">
      <c r="A393" s="8"/>
      <c r="B393" s="9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6.5" customHeight="1">
      <c r="A394" s="8"/>
      <c r="B394" s="9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6.5" customHeight="1">
      <c r="A395" s="8"/>
      <c r="B395" s="9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6.5" customHeight="1">
      <c r="A396" s="8"/>
      <c r="B396" s="9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6.5" customHeight="1">
      <c r="A397" s="8"/>
      <c r="B397" s="9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6.5" customHeight="1">
      <c r="A398" s="8"/>
      <c r="B398" s="9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6.5" customHeight="1">
      <c r="A399" s="8"/>
      <c r="B399" s="9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6.5" customHeight="1">
      <c r="A400" s="8"/>
      <c r="B400" s="9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6.5" customHeight="1">
      <c r="A401" s="8"/>
      <c r="B401" s="9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6.5" customHeight="1">
      <c r="A402" s="8"/>
      <c r="B402" s="9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6.5" customHeight="1">
      <c r="A403" s="8"/>
      <c r="B403" s="9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6.5" customHeight="1">
      <c r="A404" s="8"/>
      <c r="B404" s="9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6.5" customHeight="1">
      <c r="A405" s="8"/>
      <c r="B405" s="9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6.5" customHeight="1">
      <c r="A406" s="8"/>
      <c r="B406" s="9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6.5" customHeight="1">
      <c r="A407" s="8"/>
      <c r="B407" s="9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6.5" customHeight="1">
      <c r="A408" s="8"/>
      <c r="B408" s="9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6.5" customHeight="1">
      <c r="A409" s="8"/>
      <c r="B409" s="9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6.5" customHeight="1">
      <c r="A410" s="8"/>
      <c r="B410" s="9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6.5" customHeight="1">
      <c r="A411" s="8"/>
      <c r="B411" s="9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6.5" customHeight="1">
      <c r="A412" s="8"/>
      <c r="B412" s="9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6.5" customHeight="1">
      <c r="A413" s="8"/>
      <c r="B413" s="9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6.5" customHeight="1">
      <c r="A414" s="8"/>
      <c r="B414" s="9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6.5" customHeight="1">
      <c r="A415" s="8"/>
      <c r="B415" s="9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6.5" customHeight="1">
      <c r="A416" s="8"/>
      <c r="B416" s="9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6.5" customHeight="1">
      <c r="A417" s="8"/>
      <c r="B417" s="9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6.5" customHeight="1">
      <c r="A418" s="8"/>
      <c r="B418" s="9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6.5" customHeight="1">
      <c r="A419" s="8"/>
      <c r="B419" s="9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6.5" customHeight="1">
      <c r="A420" s="8"/>
      <c r="B420" s="9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6.5" customHeight="1">
      <c r="A421" s="8"/>
      <c r="B421" s="9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6.5" customHeight="1">
      <c r="A422" s="8"/>
      <c r="B422" s="9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6.5" customHeight="1">
      <c r="A423" s="8"/>
      <c r="B423" s="9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6.5" customHeight="1">
      <c r="A424" s="8"/>
      <c r="B424" s="9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6.5" customHeight="1">
      <c r="A425" s="8"/>
      <c r="B425" s="9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6.5" customHeight="1">
      <c r="A426" s="8"/>
      <c r="B426" s="9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6.5" customHeight="1">
      <c r="A427" s="8"/>
      <c r="B427" s="9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6.5" customHeight="1">
      <c r="A428" s="8"/>
      <c r="B428" s="9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6.5" customHeight="1">
      <c r="A429" s="8"/>
      <c r="B429" s="9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6.5" customHeight="1">
      <c r="A430" s="8"/>
      <c r="B430" s="9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6.5" customHeight="1">
      <c r="A431" s="8"/>
      <c r="B431" s="9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6.5" customHeight="1">
      <c r="A432" s="8"/>
      <c r="B432" s="9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6.5" customHeight="1">
      <c r="A433" s="8"/>
      <c r="B433" s="9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6.5" customHeight="1">
      <c r="A434" s="8"/>
      <c r="B434" s="9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6.5" customHeight="1">
      <c r="A435" s="8"/>
      <c r="B435" s="9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6.5" customHeight="1">
      <c r="A436" s="8"/>
      <c r="B436" s="9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6.5" customHeight="1">
      <c r="A437" s="8"/>
      <c r="B437" s="9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6.5" customHeight="1">
      <c r="A438" s="8"/>
      <c r="B438" s="9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6.5" customHeight="1">
      <c r="A439" s="8"/>
      <c r="B439" s="9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6.5" customHeight="1">
      <c r="A440" s="8"/>
      <c r="B440" s="9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6.5" customHeight="1">
      <c r="A441" s="8"/>
      <c r="B441" s="9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6.5" customHeight="1">
      <c r="A442" s="8"/>
      <c r="B442" s="9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6.5" customHeight="1">
      <c r="A443" s="8"/>
      <c r="B443" s="9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6.5" customHeight="1">
      <c r="A444" s="8"/>
      <c r="B444" s="9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6.5" customHeight="1">
      <c r="A445" s="8"/>
      <c r="B445" s="9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6.5" customHeight="1">
      <c r="A446" s="8"/>
      <c r="B446" s="9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6.5" customHeight="1">
      <c r="A447" s="8"/>
      <c r="B447" s="9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6.5" customHeight="1">
      <c r="A448" s="8"/>
      <c r="B448" s="9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6.5" customHeight="1">
      <c r="A449" s="8"/>
      <c r="B449" s="9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6.5" customHeight="1">
      <c r="A450" s="8"/>
      <c r="B450" s="9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6.5" customHeight="1">
      <c r="A451" s="8"/>
      <c r="B451" s="9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6.5" customHeight="1">
      <c r="A452" s="8"/>
      <c r="B452" s="9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6.5" customHeight="1">
      <c r="A453" s="8"/>
      <c r="B453" s="9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6.5" customHeight="1">
      <c r="A454" s="8"/>
      <c r="B454" s="9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6.5" customHeight="1">
      <c r="A455" s="8"/>
      <c r="B455" s="9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6.5" customHeight="1">
      <c r="A456" s="8"/>
      <c r="B456" s="9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6.5" customHeight="1">
      <c r="A457" s="8"/>
      <c r="B457" s="9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6.5" customHeight="1">
      <c r="A458" s="8"/>
      <c r="B458" s="9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6.5" customHeight="1">
      <c r="A459" s="8"/>
      <c r="B459" s="9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6.5" customHeight="1">
      <c r="A460" s="8"/>
      <c r="B460" s="9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6.5" customHeight="1">
      <c r="A461" s="8"/>
      <c r="B461" s="9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6.5" customHeight="1">
      <c r="A462" s="8"/>
      <c r="B462" s="9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6.5" customHeight="1">
      <c r="A463" s="8"/>
      <c r="B463" s="9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6.5" customHeight="1">
      <c r="A464" s="8"/>
      <c r="B464" s="9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6.5" customHeight="1">
      <c r="A465" s="8"/>
      <c r="B465" s="9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6.5" customHeight="1">
      <c r="A466" s="8"/>
      <c r="B466" s="9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6.5" customHeight="1">
      <c r="A467" s="8"/>
      <c r="B467" s="9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6.5" customHeight="1">
      <c r="A468" s="8"/>
      <c r="B468" s="9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6.5" customHeight="1">
      <c r="A469" s="8"/>
      <c r="B469" s="9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6.5" customHeight="1">
      <c r="A470" s="8"/>
      <c r="B470" s="9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6.5" customHeight="1">
      <c r="A471" s="8"/>
      <c r="B471" s="9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6.5" customHeight="1">
      <c r="A472" s="8"/>
      <c r="B472" s="9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6.5" customHeight="1">
      <c r="A473" s="8"/>
      <c r="B473" s="9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6.5" customHeight="1">
      <c r="A474" s="8"/>
      <c r="B474" s="9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6.5" customHeight="1">
      <c r="A475" s="8"/>
      <c r="B475" s="9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6.5" customHeight="1">
      <c r="A476" s="8"/>
      <c r="B476" s="9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6.5" customHeight="1">
      <c r="A477" s="8"/>
      <c r="B477" s="9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6.5" customHeight="1">
      <c r="A478" s="8"/>
      <c r="B478" s="9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6.5" customHeight="1">
      <c r="A479" s="8"/>
      <c r="B479" s="9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6.5" customHeight="1">
      <c r="A480" s="8"/>
      <c r="B480" s="9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6.5" customHeight="1">
      <c r="A481" s="8"/>
      <c r="B481" s="9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6.5" customHeight="1">
      <c r="A482" s="8"/>
      <c r="B482" s="9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6.5" customHeight="1">
      <c r="A483" s="8"/>
      <c r="B483" s="9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6.5" customHeight="1">
      <c r="A484" s="8"/>
      <c r="B484" s="9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6.5" customHeight="1">
      <c r="A485" s="8"/>
      <c r="B485" s="9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6.5" customHeight="1">
      <c r="A486" s="8"/>
      <c r="B486" s="9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6.5" customHeight="1">
      <c r="A487" s="8"/>
      <c r="B487" s="9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6.5" customHeight="1">
      <c r="A488" s="8"/>
      <c r="B488" s="9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6.5" customHeight="1">
      <c r="A489" s="8"/>
      <c r="B489" s="9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6.5" customHeight="1">
      <c r="A490" s="8"/>
      <c r="B490" s="9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6.5" customHeight="1">
      <c r="A491" s="8"/>
      <c r="B491" s="9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6.5" customHeight="1">
      <c r="A492" s="8"/>
      <c r="B492" s="9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6.5" customHeight="1">
      <c r="A493" s="8"/>
      <c r="B493" s="9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6.5" customHeight="1">
      <c r="A494" s="8"/>
      <c r="B494" s="9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6.5" customHeight="1">
      <c r="A495" s="8"/>
      <c r="B495" s="9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6.5" customHeight="1">
      <c r="A496" s="8"/>
      <c r="B496" s="9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6.5" customHeight="1">
      <c r="A497" s="8"/>
      <c r="B497" s="9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6.5" customHeight="1">
      <c r="A498" s="8"/>
      <c r="B498" s="9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6.5" customHeight="1">
      <c r="A499" s="8"/>
      <c r="B499" s="9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6.5" customHeight="1">
      <c r="A500" s="8"/>
      <c r="B500" s="9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6.5" customHeight="1">
      <c r="A501" s="8"/>
      <c r="B501" s="9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6.5" customHeight="1">
      <c r="A502" s="8"/>
      <c r="B502" s="9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6.5" customHeight="1">
      <c r="A503" s="8"/>
      <c r="B503" s="9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6.5" customHeight="1">
      <c r="A504" s="8"/>
      <c r="B504" s="9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6.5" customHeight="1">
      <c r="A505" s="8"/>
      <c r="B505" s="9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6.5" customHeight="1">
      <c r="A506" s="8"/>
      <c r="B506" s="9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6.5" customHeight="1">
      <c r="A507" s="8"/>
      <c r="B507" s="9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6.5" customHeight="1">
      <c r="A508" s="8"/>
      <c r="B508" s="9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6.5" customHeight="1">
      <c r="A509" s="8"/>
      <c r="B509" s="9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6.5" customHeight="1">
      <c r="A510" s="8"/>
      <c r="B510" s="9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6.5" customHeight="1">
      <c r="A511" s="8"/>
      <c r="B511" s="9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6.5" customHeight="1">
      <c r="A512" s="8"/>
      <c r="B512" s="9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6.5" customHeight="1">
      <c r="A513" s="8"/>
      <c r="B513" s="9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6.5" customHeight="1">
      <c r="A514" s="8"/>
      <c r="B514" s="9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6.5" customHeight="1">
      <c r="A515" s="8"/>
      <c r="B515" s="9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6.5" customHeight="1">
      <c r="A516" s="8"/>
      <c r="B516" s="9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6.5" customHeight="1">
      <c r="A517" s="8"/>
      <c r="B517" s="9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6.5" customHeight="1">
      <c r="A518" s="8"/>
      <c r="B518" s="9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6.5" customHeight="1">
      <c r="A519" s="8"/>
      <c r="B519" s="9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6.5" customHeight="1">
      <c r="A520" s="8"/>
      <c r="B520" s="9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6.5" customHeight="1">
      <c r="A521" s="8"/>
      <c r="B521" s="9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6.5" customHeight="1">
      <c r="A522" s="8"/>
      <c r="B522" s="9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6.5" customHeight="1">
      <c r="A523" s="8"/>
      <c r="B523" s="9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6.5" customHeight="1">
      <c r="A524" s="8"/>
      <c r="B524" s="9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6.5" customHeight="1">
      <c r="A525" s="8"/>
      <c r="B525" s="9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6.5" customHeight="1">
      <c r="A526" s="8"/>
      <c r="B526" s="9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6.5" customHeight="1">
      <c r="A527" s="8"/>
      <c r="B527" s="9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6.5" customHeight="1">
      <c r="A528" s="8"/>
      <c r="B528" s="9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6.5" customHeight="1">
      <c r="A529" s="8"/>
      <c r="B529" s="9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6.5" customHeight="1">
      <c r="A530" s="8"/>
      <c r="B530" s="9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6.5" customHeight="1">
      <c r="A531" s="8"/>
      <c r="B531" s="9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6.5" customHeight="1">
      <c r="A532" s="8"/>
      <c r="B532" s="9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6.5" customHeight="1">
      <c r="A533" s="8"/>
      <c r="B533" s="9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6.5" customHeight="1">
      <c r="A534" s="8"/>
      <c r="B534" s="9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6.5" customHeight="1">
      <c r="A535" s="8"/>
      <c r="B535" s="9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6.5" customHeight="1">
      <c r="A536" s="8"/>
      <c r="B536" s="9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6.5" customHeight="1">
      <c r="A537" s="8"/>
      <c r="B537" s="9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6.5" customHeight="1">
      <c r="A538" s="8"/>
      <c r="B538" s="9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6.5" customHeight="1">
      <c r="A539" s="8"/>
      <c r="B539" s="9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6.5" customHeight="1">
      <c r="A540" s="8"/>
      <c r="B540" s="9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6.5" customHeight="1">
      <c r="A541" s="8"/>
      <c r="B541" s="9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6.5" customHeight="1">
      <c r="A542" s="8"/>
      <c r="B542" s="9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6.5" customHeight="1">
      <c r="A543" s="8"/>
      <c r="B543" s="9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6.5" customHeight="1">
      <c r="A544" s="8"/>
      <c r="B544" s="9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6.5" customHeight="1">
      <c r="A545" s="8"/>
      <c r="B545" s="9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6.5" customHeight="1">
      <c r="A546" s="8"/>
      <c r="B546" s="9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6.5" customHeight="1">
      <c r="A547" s="8"/>
      <c r="B547" s="9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6.5" customHeight="1">
      <c r="A548" s="8"/>
      <c r="B548" s="9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6.5" customHeight="1">
      <c r="A549" s="8"/>
      <c r="B549" s="9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6.5" customHeight="1">
      <c r="A550" s="8"/>
      <c r="B550" s="9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6.5" customHeight="1">
      <c r="A551" s="8"/>
      <c r="B551" s="9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6.5" customHeight="1">
      <c r="A552" s="8"/>
      <c r="B552" s="9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6.5" customHeight="1">
      <c r="A553" s="8"/>
      <c r="B553" s="9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6.5" customHeight="1">
      <c r="A554" s="8"/>
      <c r="B554" s="9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6.5" customHeight="1">
      <c r="A555" s="8"/>
      <c r="B555" s="9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6.5" customHeight="1">
      <c r="A556" s="8"/>
      <c r="B556" s="9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6.5" customHeight="1">
      <c r="A557" s="8"/>
      <c r="B557" s="9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6.5" customHeight="1">
      <c r="A558" s="8"/>
      <c r="B558" s="9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6.5" customHeight="1">
      <c r="A559" s="8"/>
      <c r="B559" s="9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6.5" customHeight="1">
      <c r="A560" s="8"/>
      <c r="B560" s="9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6.5" customHeight="1">
      <c r="A561" s="8"/>
      <c r="B561" s="9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6.5" customHeight="1">
      <c r="A562" s="8"/>
      <c r="B562" s="9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6.5" customHeight="1">
      <c r="A563" s="8"/>
      <c r="B563" s="9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6.5" customHeight="1">
      <c r="A564" s="8"/>
      <c r="B564" s="9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6.5" customHeight="1">
      <c r="A565" s="8"/>
      <c r="B565" s="9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6.5" customHeight="1">
      <c r="A566" s="8"/>
      <c r="B566" s="9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6.5" customHeight="1">
      <c r="A567" s="8"/>
      <c r="B567" s="9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6.5" customHeight="1">
      <c r="A568" s="8"/>
      <c r="B568" s="9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6.5" customHeight="1">
      <c r="A569" s="8"/>
      <c r="B569" s="9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6.5" customHeight="1">
      <c r="A570" s="8"/>
      <c r="B570" s="9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6.5" customHeight="1">
      <c r="A571" s="8"/>
      <c r="B571" s="9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6.5" customHeight="1">
      <c r="A572" s="8"/>
      <c r="B572" s="9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6.5" customHeight="1">
      <c r="A573" s="8"/>
      <c r="B573" s="9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6.5" customHeight="1">
      <c r="A574" s="8"/>
      <c r="B574" s="9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6.5" customHeight="1">
      <c r="A575" s="8"/>
      <c r="B575" s="9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6.5" customHeight="1">
      <c r="A576" s="8"/>
      <c r="B576" s="9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6.5" customHeight="1">
      <c r="A577" s="8"/>
      <c r="B577" s="9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6.5" customHeight="1">
      <c r="A578" s="8"/>
      <c r="B578" s="9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6.5" customHeight="1">
      <c r="A579" s="8"/>
      <c r="B579" s="9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6.5" customHeight="1">
      <c r="A580" s="8"/>
      <c r="B580" s="9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6.5" customHeight="1">
      <c r="A581" s="8"/>
      <c r="B581" s="9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6.5" customHeight="1">
      <c r="A582" s="8"/>
      <c r="B582" s="9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6.5" customHeight="1">
      <c r="A583" s="8"/>
      <c r="B583" s="9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6.5" customHeight="1">
      <c r="A584" s="8"/>
      <c r="B584" s="9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6.5" customHeight="1">
      <c r="A585" s="8"/>
      <c r="B585" s="9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6.5" customHeight="1">
      <c r="A586" s="8"/>
      <c r="B586" s="9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6.5" customHeight="1">
      <c r="A587" s="8"/>
      <c r="B587" s="9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6.5" customHeight="1">
      <c r="A588" s="8"/>
      <c r="B588" s="9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6.5" customHeight="1">
      <c r="A589" s="8"/>
      <c r="B589" s="9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6.5" customHeight="1">
      <c r="A590" s="8"/>
      <c r="B590" s="9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6.5" customHeight="1">
      <c r="A591" s="8"/>
      <c r="B591" s="9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6.5" customHeight="1">
      <c r="A592" s="8"/>
      <c r="B592" s="9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6.5" customHeight="1">
      <c r="A593" s="8"/>
      <c r="B593" s="9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6.5" customHeight="1">
      <c r="A594" s="8"/>
      <c r="B594" s="9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6.5" customHeight="1">
      <c r="A595" s="8"/>
      <c r="B595" s="9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6.5" customHeight="1">
      <c r="A596" s="8"/>
      <c r="B596" s="9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6.5" customHeight="1">
      <c r="A597" s="8"/>
      <c r="B597" s="9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6.5" customHeight="1">
      <c r="A598" s="8"/>
      <c r="B598" s="9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6.5" customHeight="1">
      <c r="A599" s="8"/>
      <c r="B599" s="9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6.5" customHeight="1">
      <c r="A600" s="8"/>
      <c r="B600" s="9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6.5" customHeight="1">
      <c r="A601" s="8"/>
      <c r="B601" s="9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6.5" customHeight="1">
      <c r="A602" s="8"/>
      <c r="B602" s="9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6.5" customHeight="1">
      <c r="A603" s="8"/>
      <c r="B603" s="9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6.5" customHeight="1">
      <c r="A604" s="8"/>
      <c r="B604" s="9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6.5" customHeight="1">
      <c r="A605" s="8"/>
      <c r="B605" s="9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6.5" customHeight="1">
      <c r="A606" s="8"/>
      <c r="B606" s="9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6.5" customHeight="1">
      <c r="A607" s="8"/>
      <c r="B607" s="9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6.5" customHeight="1">
      <c r="A608" s="8"/>
      <c r="B608" s="9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6.5" customHeight="1">
      <c r="A609" s="8"/>
      <c r="B609" s="9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6.5" customHeight="1">
      <c r="A610" s="8"/>
      <c r="B610" s="9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6.5" customHeight="1">
      <c r="A611" s="8"/>
      <c r="B611" s="9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6.5" customHeight="1">
      <c r="A612" s="8"/>
      <c r="B612" s="9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6.5" customHeight="1">
      <c r="A613" s="8"/>
      <c r="B613" s="9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6.5" customHeight="1">
      <c r="A614" s="8"/>
      <c r="B614" s="9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6.5" customHeight="1">
      <c r="A615" s="8"/>
      <c r="B615" s="9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6.5" customHeight="1">
      <c r="A616" s="8"/>
      <c r="B616" s="9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6.5" customHeight="1">
      <c r="A617" s="8"/>
      <c r="B617" s="9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6.5" customHeight="1">
      <c r="A618" s="8"/>
      <c r="B618" s="9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6.5" customHeight="1">
      <c r="A619" s="8"/>
      <c r="B619" s="9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6.5" customHeight="1">
      <c r="A620" s="8"/>
      <c r="B620" s="9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6.5" customHeight="1">
      <c r="A621" s="8"/>
      <c r="B621" s="9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6.5" customHeight="1">
      <c r="A622" s="8"/>
      <c r="B622" s="9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6.5" customHeight="1">
      <c r="A623" s="8"/>
      <c r="B623" s="9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6.5" customHeight="1">
      <c r="A624" s="8"/>
      <c r="B624" s="9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6.5" customHeight="1">
      <c r="A625" s="8"/>
      <c r="B625" s="9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6.5" customHeight="1">
      <c r="A626" s="8"/>
      <c r="B626" s="9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6.5" customHeight="1">
      <c r="A627" s="8"/>
      <c r="B627" s="9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6.5" customHeight="1">
      <c r="A628" s="8"/>
      <c r="B628" s="9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6.5" customHeight="1">
      <c r="A629" s="8"/>
      <c r="B629" s="9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6.5" customHeight="1">
      <c r="A630" s="8"/>
      <c r="B630" s="9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6.5" customHeight="1">
      <c r="A631" s="8"/>
      <c r="B631" s="9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6.5" customHeight="1">
      <c r="A632" s="8"/>
      <c r="B632" s="9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6.5" customHeight="1">
      <c r="A633" s="8"/>
      <c r="B633" s="9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6.5" customHeight="1">
      <c r="A634" s="8"/>
      <c r="B634" s="9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6.5" customHeight="1">
      <c r="A635" s="8"/>
      <c r="B635" s="9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6.5" customHeight="1">
      <c r="A636" s="8"/>
      <c r="B636" s="9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6.5" customHeight="1">
      <c r="A637" s="8"/>
      <c r="B637" s="9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6.5" customHeight="1">
      <c r="A638" s="8"/>
      <c r="B638" s="9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6.5" customHeight="1">
      <c r="A639" s="8"/>
      <c r="B639" s="9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6.5" customHeight="1">
      <c r="A640" s="8"/>
      <c r="B640" s="9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6.5" customHeight="1">
      <c r="A641" s="8"/>
      <c r="B641" s="9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6.5" customHeight="1">
      <c r="A642" s="8"/>
      <c r="B642" s="9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6.5" customHeight="1">
      <c r="A643" s="8"/>
      <c r="B643" s="9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6.5" customHeight="1">
      <c r="A644" s="8"/>
      <c r="B644" s="9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6.5" customHeight="1">
      <c r="A645" s="8"/>
      <c r="B645" s="9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6.5" customHeight="1">
      <c r="A646" s="8"/>
      <c r="B646" s="9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6.5" customHeight="1">
      <c r="A647" s="8"/>
      <c r="B647" s="9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6.5" customHeight="1">
      <c r="A648" s="8"/>
      <c r="B648" s="9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6.5" customHeight="1">
      <c r="A649" s="8"/>
      <c r="B649" s="9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6.5" customHeight="1">
      <c r="A650" s="8"/>
      <c r="B650" s="9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6.5" customHeight="1">
      <c r="A651" s="8"/>
      <c r="B651" s="9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6.5" customHeight="1">
      <c r="A652" s="8"/>
      <c r="B652" s="9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6.5" customHeight="1">
      <c r="A653" s="8"/>
      <c r="B653" s="9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6.5" customHeight="1">
      <c r="A654" s="8"/>
      <c r="B654" s="9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6.5" customHeight="1">
      <c r="A655" s="8"/>
      <c r="B655" s="9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6.5" customHeight="1">
      <c r="A656" s="8"/>
      <c r="B656" s="9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6.5" customHeight="1">
      <c r="A657" s="8"/>
      <c r="B657" s="9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6.5" customHeight="1">
      <c r="A658" s="8"/>
      <c r="B658" s="9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6.5" customHeight="1">
      <c r="A659" s="8"/>
      <c r="B659" s="9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6.5" customHeight="1">
      <c r="A660" s="8"/>
      <c r="B660" s="9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6.5" customHeight="1">
      <c r="A661" s="8"/>
      <c r="B661" s="9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6.5" customHeight="1">
      <c r="A662" s="8"/>
      <c r="B662" s="9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6.5" customHeight="1">
      <c r="A663" s="8"/>
      <c r="B663" s="9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6.5" customHeight="1">
      <c r="A664" s="8"/>
      <c r="B664" s="9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6.5" customHeight="1">
      <c r="A665" s="8"/>
      <c r="B665" s="9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6.5" customHeight="1">
      <c r="A666" s="8"/>
      <c r="B666" s="9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6.5" customHeight="1">
      <c r="A667" s="8"/>
      <c r="B667" s="9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6.5" customHeight="1">
      <c r="A668" s="8"/>
      <c r="B668" s="9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6.5" customHeight="1">
      <c r="A669" s="8"/>
      <c r="B669" s="9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6.5" customHeight="1">
      <c r="A670" s="8"/>
      <c r="B670" s="9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6.5" customHeight="1">
      <c r="A671" s="8"/>
      <c r="B671" s="9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6.5" customHeight="1">
      <c r="A672" s="8"/>
      <c r="B672" s="9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6.5" customHeight="1">
      <c r="A673" s="8"/>
      <c r="B673" s="9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6.5" customHeight="1">
      <c r="A674" s="8"/>
      <c r="B674" s="9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6.5" customHeight="1">
      <c r="A675" s="8"/>
      <c r="B675" s="9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6.5" customHeight="1">
      <c r="A676" s="8"/>
      <c r="B676" s="9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6.5" customHeight="1">
      <c r="A677" s="8"/>
      <c r="B677" s="9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6.5" customHeight="1">
      <c r="A678" s="8"/>
      <c r="B678" s="9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6.5" customHeight="1">
      <c r="A679" s="8"/>
      <c r="B679" s="9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6.5" customHeight="1">
      <c r="A680" s="8"/>
      <c r="B680" s="9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6.5" customHeight="1">
      <c r="A681" s="8"/>
      <c r="B681" s="9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6.5" customHeight="1">
      <c r="A682" s="8"/>
      <c r="B682" s="9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6.5" customHeight="1">
      <c r="A683" s="8"/>
      <c r="B683" s="9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6.5" customHeight="1">
      <c r="A684" s="8"/>
      <c r="B684" s="9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6.5" customHeight="1">
      <c r="A685" s="8"/>
      <c r="B685" s="9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6.5" customHeight="1">
      <c r="A686" s="8"/>
      <c r="B686" s="9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6.5" customHeight="1">
      <c r="A687" s="8"/>
      <c r="B687" s="9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6.5" customHeight="1">
      <c r="A688" s="8"/>
      <c r="B688" s="9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6.5" customHeight="1">
      <c r="A689" s="8"/>
      <c r="B689" s="9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6.5" customHeight="1">
      <c r="A690" s="8"/>
      <c r="B690" s="9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6.5" customHeight="1">
      <c r="A691" s="8"/>
      <c r="B691" s="9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6.5" customHeight="1">
      <c r="A692" s="8"/>
      <c r="B692" s="9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6.5" customHeight="1">
      <c r="A693" s="8"/>
      <c r="B693" s="9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6.5" customHeight="1">
      <c r="A694" s="8"/>
      <c r="B694" s="9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6.5" customHeight="1">
      <c r="A695" s="8"/>
      <c r="B695" s="9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6.5" customHeight="1">
      <c r="A696" s="8"/>
      <c r="B696" s="9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6.5" customHeight="1">
      <c r="A697" s="8"/>
      <c r="B697" s="9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6.5" customHeight="1">
      <c r="A698" s="8"/>
      <c r="B698" s="9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6.5" customHeight="1">
      <c r="A699" s="8"/>
      <c r="B699" s="9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6.5" customHeight="1">
      <c r="A700" s="8"/>
      <c r="B700" s="9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6.5" customHeight="1">
      <c r="A701" s="8"/>
      <c r="B701" s="9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6.5" customHeight="1">
      <c r="A702" s="8"/>
      <c r="B702" s="9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6.5" customHeight="1">
      <c r="A703" s="8"/>
      <c r="B703" s="9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6.5" customHeight="1">
      <c r="A704" s="8"/>
      <c r="B704" s="9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6.5" customHeight="1">
      <c r="A705" s="8"/>
      <c r="B705" s="9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6.5" customHeight="1">
      <c r="A706" s="8"/>
      <c r="B706" s="9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6.5" customHeight="1">
      <c r="A707" s="8"/>
      <c r="B707" s="9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6.5" customHeight="1">
      <c r="A708" s="8"/>
      <c r="B708" s="9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6.5" customHeight="1">
      <c r="A709" s="8"/>
      <c r="B709" s="9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6.5" customHeight="1">
      <c r="A710" s="8"/>
      <c r="B710" s="9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6.5" customHeight="1">
      <c r="A711" s="8"/>
      <c r="B711" s="9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6.5" customHeight="1">
      <c r="A712" s="8"/>
      <c r="B712" s="9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6.5" customHeight="1">
      <c r="A713" s="8"/>
      <c r="B713" s="9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6.5" customHeight="1">
      <c r="A714" s="8"/>
      <c r="B714" s="9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6.5" customHeight="1">
      <c r="A715" s="8"/>
      <c r="B715" s="9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6.5" customHeight="1">
      <c r="A716" s="8"/>
      <c r="B716" s="9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6.5" customHeight="1">
      <c r="A717" s="8"/>
      <c r="B717" s="9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6.5" customHeight="1">
      <c r="A718" s="8"/>
      <c r="B718" s="9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6.5" customHeight="1">
      <c r="A719" s="8"/>
      <c r="B719" s="9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6.5" customHeight="1">
      <c r="A720" s="8"/>
      <c r="B720" s="9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6.5" customHeight="1">
      <c r="A721" s="8"/>
      <c r="B721" s="9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6.5" customHeight="1">
      <c r="A722" s="8"/>
      <c r="B722" s="9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6.5" customHeight="1">
      <c r="A723" s="8"/>
      <c r="B723" s="9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6.5" customHeight="1">
      <c r="A724" s="8"/>
      <c r="B724" s="9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6.5" customHeight="1">
      <c r="A725" s="8"/>
      <c r="B725" s="9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6.5" customHeight="1">
      <c r="A726" s="8"/>
      <c r="B726" s="9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6.5" customHeight="1">
      <c r="A727" s="8"/>
      <c r="B727" s="9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6.5" customHeight="1">
      <c r="A728" s="8"/>
      <c r="B728" s="9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6.5" customHeight="1">
      <c r="A729" s="8"/>
      <c r="B729" s="9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6.5" customHeight="1">
      <c r="A730" s="8"/>
      <c r="B730" s="9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6.5" customHeight="1">
      <c r="A731" s="8"/>
      <c r="B731" s="9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6.5" customHeight="1">
      <c r="A732" s="8"/>
      <c r="B732" s="9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6.5" customHeight="1">
      <c r="A733" s="8"/>
      <c r="B733" s="9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6.5" customHeight="1">
      <c r="A734" s="8"/>
      <c r="B734" s="9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6.5" customHeight="1">
      <c r="A735" s="8"/>
      <c r="B735" s="9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6.5" customHeight="1">
      <c r="A736" s="8"/>
      <c r="B736" s="9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6.5" customHeight="1">
      <c r="A737" s="8"/>
      <c r="B737" s="9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6.5" customHeight="1">
      <c r="A738" s="8"/>
      <c r="B738" s="9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6.5" customHeight="1">
      <c r="A739" s="8"/>
      <c r="B739" s="9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6.5" customHeight="1">
      <c r="A740" s="8"/>
      <c r="B740" s="9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6.5" customHeight="1">
      <c r="A741" s="8"/>
      <c r="B741" s="9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6.5" customHeight="1">
      <c r="A742" s="8"/>
      <c r="B742" s="9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6.5" customHeight="1">
      <c r="A743" s="8"/>
      <c r="B743" s="9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6.5" customHeight="1">
      <c r="A744" s="8"/>
      <c r="B744" s="9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6.5" customHeight="1">
      <c r="A745" s="8"/>
      <c r="B745" s="9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6.5" customHeight="1">
      <c r="A746" s="8"/>
      <c r="B746" s="9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6.5" customHeight="1">
      <c r="A747" s="8"/>
      <c r="B747" s="9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6.5" customHeight="1">
      <c r="A748" s="8"/>
      <c r="B748" s="9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6.5" customHeight="1">
      <c r="A749" s="8"/>
      <c r="B749" s="9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6.5" customHeight="1">
      <c r="A750" s="8"/>
      <c r="B750" s="9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6.5" customHeight="1">
      <c r="A751" s="8"/>
      <c r="B751" s="9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6.5" customHeight="1">
      <c r="A752" s="8"/>
      <c r="B752" s="9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6.5" customHeight="1">
      <c r="A753" s="8"/>
      <c r="B753" s="9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6.5" customHeight="1">
      <c r="A754" s="8"/>
      <c r="B754" s="9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6.5" customHeight="1">
      <c r="A755" s="8"/>
      <c r="B755" s="9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6.5" customHeight="1">
      <c r="A756" s="8"/>
      <c r="B756" s="9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6.5" customHeight="1">
      <c r="A757" s="8"/>
      <c r="B757" s="9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6.5" customHeight="1">
      <c r="A758" s="8"/>
      <c r="B758" s="9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6.5" customHeight="1">
      <c r="A759" s="8"/>
      <c r="B759" s="9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6.5" customHeight="1">
      <c r="A760" s="8"/>
      <c r="B760" s="9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6.5" customHeight="1">
      <c r="A761" s="8"/>
      <c r="B761" s="9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6.5" customHeight="1">
      <c r="A762" s="8"/>
      <c r="B762" s="9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6.5" customHeight="1">
      <c r="A763" s="8"/>
      <c r="B763" s="9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6.5" customHeight="1">
      <c r="A764" s="8"/>
      <c r="B764" s="9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6.5" customHeight="1">
      <c r="A765" s="8"/>
      <c r="B765" s="9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6.5" customHeight="1">
      <c r="A766" s="8"/>
      <c r="B766" s="9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6.5" customHeight="1">
      <c r="A767" s="8"/>
      <c r="B767" s="9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6.5" customHeight="1">
      <c r="A768" s="8"/>
      <c r="B768" s="9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6.5" customHeight="1">
      <c r="A769" s="8"/>
      <c r="B769" s="9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6.5" customHeight="1">
      <c r="A770" s="8"/>
      <c r="B770" s="9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6.5" customHeight="1">
      <c r="A771" s="8"/>
      <c r="B771" s="9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6.5" customHeight="1">
      <c r="A772" s="8"/>
      <c r="B772" s="9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6.5" customHeight="1">
      <c r="A773" s="8"/>
      <c r="B773" s="9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6.5" customHeight="1">
      <c r="A774" s="8"/>
      <c r="B774" s="9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6.5" customHeight="1">
      <c r="A775" s="8"/>
      <c r="B775" s="9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6.5" customHeight="1">
      <c r="A776" s="8"/>
      <c r="B776" s="9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6.5" customHeight="1">
      <c r="A777" s="8"/>
      <c r="B777" s="9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6.5" customHeight="1">
      <c r="A778" s="8"/>
      <c r="B778" s="9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6.5" customHeight="1">
      <c r="A779" s="8"/>
      <c r="B779" s="9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6.5" customHeight="1">
      <c r="A780" s="8"/>
      <c r="B780" s="9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6.5" customHeight="1">
      <c r="A781" s="8"/>
      <c r="B781" s="9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6.5" customHeight="1">
      <c r="A782" s="8"/>
      <c r="B782" s="9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6.5" customHeight="1">
      <c r="A783" s="8"/>
      <c r="B783" s="9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6.5" customHeight="1">
      <c r="A784" s="8"/>
      <c r="B784" s="9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6.5" customHeight="1">
      <c r="A785" s="8"/>
      <c r="B785" s="9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6.5" customHeight="1">
      <c r="A786" s="8"/>
      <c r="B786" s="9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6.5" customHeight="1">
      <c r="A787" s="8"/>
      <c r="B787" s="9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6.5" customHeight="1">
      <c r="A788" s="8"/>
      <c r="B788" s="9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6.5" customHeight="1">
      <c r="A789" s="8"/>
      <c r="B789" s="9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6.5" customHeight="1">
      <c r="A790" s="8"/>
      <c r="B790" s="9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6.5" customHeight="1">
      <c r="A791" s="8"/>
      <c r="B791" s="9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6.5" customHeight="1">
      <c r="A792" s="8"/>
      <c r="B792" s="9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6.5" customHeight="1">
      <c r="A793" s="8"/>
      <c r="B793" s="9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6.5" customHeight="1">
      <c r="A794" s="8"/>
      <c r="B794" s="9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6.5" customHeight="1">
      <c r="A795" s="8"/>
      <c r="B795" s="9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6.5" customHeight="1">
      <c r="A796" s="8"/>
      <c r="B796" s="9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6.5" customHeight="1">
      <c r="A797" s="8"/>
      <c r="B797" s="9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6.5" customHeight="1">
      <c r="A798" s="8"/>
      <c r="B798" s="9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6.5" customHeight="1">
      <c r="A799" s="8"/>
      <c r="B799" s="9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6.5" customHeight="1">
      <c r="A800" s="8"/>
      <c r="B800" s="9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6.5" customHeight="1">
      <c r="A801" s="8"/>
      <c r="B801" s="9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6.5" customHeight="1">
      <c r="A802" s="8"/>
      <c r="B802" s="9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6.5" customHeight="1">
      <c r="A803" s="8"/>
      <c r="B803" s="9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6.5" customHeight="1">
      <c r="A804" s="8"/>
      <c r="B804" s="9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6.5" customHeight="1">
      <c r="A805" s="8"/>
      <c r="B805" s="9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6.5" customHeight="1">
      <c r="A806" s="8"/>
      <c r="B806" s="9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6.5" customHeight="1">
      <c r="A807" s="8"/>
      <c r="B807" s="9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6.5" customHeight="1">
      <c r="A808" s="8"/>
      <c r="B808" s="9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6.5" customHeight="1">
      <c r="A809" s="8"/>
      <c r="B809" s="9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6.5" customHeight="1">
      <c r="A810" s="8"/>
      <c r="B810" s="9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6.5" customHeight="1">
      <c r="A811" s="8"/>
      <c r="B811" s="9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6.5" customHeight="1">
      <c r="A812" s="8"/>
      <c r="B812" s="9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6.5" customHeight="1">
      <c r="A813" s="8"/>
      <c r="B813" s="9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6.5" customHeight="1">
      <c r="A814" s="8"/>
      <c r="B814" s="9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6.5" customHeight="1">
      <c r="A815" s="8"/>
      <c r="B815" s="9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6.5" customHeight="1">
      <c r="A816" s="8"/>
      <c r="B816" s="9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6.5" customHeight="1">
      <c r="A817" s="8"/>
      <c r="B817" s="9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6.5" customHeight="1">
      <c r="A818" s="8"/>
      <c r="B818" s="9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6.5" customHeight="1">
      <c r="A819" s="8"/>
      <c r="B819" s="9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6.5" customHeight="1">
      <c r="A820" s="8"/>
      <c r="B820" s="9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6.5" customHeight="1">
      <c r="A821" s="8"/>
      <c r="B821" s="9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6.5" customHeight="1">
      <c r="A822" s="8"/>
      <c r="B822" s="9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6.5" customHeight="1">
      <c r="A823" s="8"/>
      <c r="B823" s="9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6.5" customHeight="1">
      <c r="A824" s="8"/>
      <c r="B824" s="9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6.5" customHeight="1">
      <c r="A825" s="8"/>
      <c r="B825" s="9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6.5" customHeight="1">
      <c r="A826" s="8"/>
      <c r="B826" s="9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6.5" customHeight="1">
      <c r="A827" s="8"/>
      <c r="B827" s="9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6.5" customHeight="1">
      <c r="A828" s="8"/>
      <c r="B828" s="9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6.5" customHeight="1">
      <c r="A829" s="8"/>
      <c r="B829" s="9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6.5" customHeight="1">
      <c r="A830" s="8"/>
      <c r="B830" s="9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6.5" customHeight="1">
      <c r="A831" s="8"/>
      <c r="B831" s="9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6.5" customHeight="1">
      <c r="A832" s="8"/>
      <c r="B832" s="9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6.5" customHeight="1">
      <c r="A833" s="8"/>
      <c r="B833" s="9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6.5" customHeight="1">
      <c r="A834" s="8"/>
      <c r="B834" s="9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6.5" customHeight="1">
      <c r="A835" s="8"/>
      <c r="B835" s="9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6.5" customHeight="1">
      <c r="A836" s="8"/>
      <c r="B836" s="9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6.5" customHeight="1">
      <c r="A837" s="8"/>
      <c r="B837" s="9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6.5" customHeight="1">
      <c r="A838" s="8"/>
      <c r="B838" s="9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6.5" customHeight="1">
      <c r="A839" s="8"/>
      <c r="B839" s="9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6.5" customHeight="1">
      <c r="A840" s="8"/>
      <c r="B840" s="9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6.5" customHeight="1">
      <c r="A841" s="8"/>
      <c r="B841" s="9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6.5" customHeight="1">
      <c r="A842" s="8"/>
      <c r="B842" s="9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6.5" customHeight="1">
      <c r="A843" s="8"/>
      <c r="B843" s="9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6.5" customHeight="1">
      <c r="A844" s="8"/>
      <c r="B844" s="9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6.5" customHeight="1">
      <c r="A845" s="8"/>
      <c r="B845" s="9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6.5" customHeight="1">
      <c r="A846" s="8"/>
      <c r="B846" s="9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6.5" customHeight="1">
      <c r="A847" s="8"/>
      <c r="B847" s="9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6.5" customHeight="1">
      <c r="A848" s="8"/>
      <c r="B848" s="9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6.5" customHeight="1">
      <c r="A849" s="8"/>
      <c r="B849" s="9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6.5" customHeight="1">
      <c r="A850" s="8"/>
      <c r="B850" s="9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6.5" customHeight="1">
      <c r="A851" s="8"/>
      <c r="B851" s="9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6.5" customHeight="1">
      <c r="A852" s="8"/>
      <c r="B852" s="9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6.5" customHeight="1">
      <c r="A853" s="8"/>
      <c r="B853" s="9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6.5" customHeight="1">
      <c r="A854" s="8"/>
      <c r="B854" s="9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6.5" customHeight="1">
      <c r="A855" s="8"/>
      <c r="B855" s="9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6.5" customHeight="1">
      <c r="A856" s="8"/>
      <c r="B856" s="9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6.5" customHeight="1">
      <c r="A857" s="8"/>
      <c r="B857" s="9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6.5" customHeight="1">
      <c r="A858" s="8"/>
      <c r="B858" s="9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6.5" customHeight="1">
      <c r="A859" s="8"/>
      <c r="B859" s="9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6.5" customHeight="1">
      <c r="A860" s="8"/>
      <c r="B860" s="9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6.5" customHeight="1">
      <c r="A861" s="8"/>
      <c r="B861" s="9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6.5" customHeight="1">
      <c r="A862" s="8"/>
      <c r="B862" s="9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6.5" customHeight="1">
      <c r="A863" s="8"/>
      <c r="B863" s="9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6.5" customHeight="1">
      <c r="A864" s="8"/>
      <c r="B864" s="9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6.5" customHeight="1">
      <c r="A865" s="8"/>
      <c r="B865" s="9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6.5" customHeight="1">
      <c r="A866" s="8"/>
      <c r="B866" s="9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6.5" customHeight="1">
      <c r="A867" s="8"/>
      <c r="B867" s="9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6.5" customHeight="1">
      <c r="A868" s="8"/>
      <c r="B868" s="9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6.5" customHeight="1">
      <c r="A869" s="8"/>
      <c r="B869" s="9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6.5" customHeight="1">
      <c r="A870" s="8"/>
      <c r="B870" s="9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6.5" customHeight="1">
      <c r="A871" s="8"/>
      <c r="B871" s="9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6.5" customHeight="1">
      <c r="A872" s="8"/>
      <c r="B872" s="9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6.5" customHeight="1">
      <c r="A873" s="8"/>
      <c r="B873" s="9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6.5" customHeight="1">
      <c r="A874" s="8"/>
      <c r="B874" s="9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6.5" customHeight="1">
      <c r="A875" s="8"/>
      <c r="B875" s="9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6.5" customHeight="1">
      <c r="A876" s="8"/>
      <c r="B876" s="9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6.5" customHeight="1">
      <c r="A877" s="8"/>
      <c r="B877" s="9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6.5" customHeight="1">
      <c r="A878" s="8"/>
      <c r="B878" s="9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6.5" customHeight="1">
      <c r="A879" s="8"/>
      <c r="B879" s="9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6.5" customHeight="1">
      <c r="A880" s="8"/>
      <c r="B880" s="9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6.5" customHeight="1">
      <c r="A881" s="8"/>
      <c r="B881" s="9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6.5" customHeight="1">
      <c r="A882" s="8"/>
      <c r="B882" s="9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6.5" customHeight="1">
      <c r="A883" s="8"/>
      <c r="B883" s="9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6.5" customHeight="1">
      <c r="A884" s="8"/>
      <c r="B884" s="9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6.5" customHeight="1">
      <c r="A885" s="8"/>
      <c r="B885" s="9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6.5" customHeight="1">
      <c r="A886" s="8"/>
      <c r="B886" s="9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6.5" customHeight="1">
      <c r="A887" s="8"/>
      <c r="B887" s="9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6.5" customHeight="1">
      <c r="A888" s="8"/>
      <c r="B888" s="9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6.5" customHeight="1">
      <c r="A889" s="8"/>
      <c r="B889" s="9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6.5" customHeight="1">
      <c r="A890" s="8"/>
      <c r="B890" s="9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6.5" customHeight="1">
      <c r="A891" s="8"/>
      <c r="B891" s="9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6.5" customHeight="1">
      <c r="A892" s="8"/>
      <c r="B892" s="9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6.5" customHeight="1">
      <c r="A893" s="8"/>
      <c r="B893" s="9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6.5" customHeight="1">
      <c r="A894" s="8"/>
      <c r="B894" s="9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6.5" customHeight="1">
      <c r="A895" s="8"/>
      <c r="B895" s="9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6.5" customHeight="1">
      <c r="A896" s="8"/>
      <c r="B896" s="9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6.5" customHeight="1">
      <c r="A897" s="8"/>
      <c r="B897" s="9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6.5" customHeight="1">
      <c r="A898" s="8"/>
      <c r="B898" s="9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6.5" customHeight="1">
      <c r="A899" s="8"/>
      <c r="B899" s="9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6.5" customHeight="1">
      <c r="A900" s="8"/>
      <c r="B900" s="9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6.5" customHeight="1">
      <c r="A901" s="8"/>
      <c r="B901" s="9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6.5" customHeight="1">
      <c r="A902" s="8"/>
      <c r="B902" s="9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6.5" customHeight="1">
      <c r="A903" s="8"/>
      <c r="B903" s="9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6.5" customHeight="1">
      <c r="A904" s="8"/>
      <c r="B904" s="9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6.5" customHeight="1">
      <c r="A905" s="8"/>
      <c r="B905" s="9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6.5" customHeight="1">
      <c r="A906" s="8"/>
      <c r="B906" s="9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6.5" customHeight="1">
      <c r="A907" s="8"/>
      <c r="B907" s="9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6.5" customHeight="1">
      <c r="A908" s="8"/>
      <c r="B908" s="9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6.5" customHeight="1">
      <c r="A909" s="8"/>
      <c r="B909" s="9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6.5" customHeight="1">
      <c r="A910" s="8"/>
      <c r="B910" s="9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6.5" customHeight="1">
      <c r="A911" s="8"/>
      <c r="B911" s="9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6.5" customHeight="1">
      <c r="A912" s="8"/>
      <c r="B912" s="9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6.5" customHeight="1">
      <c r="A913" s="8"/>
      <c r="B913" s="9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6.5" customHeight="1">
      <c r="A914" s="8"/>
      <c r="B914" s="9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6.5" customHeight="1">
      <c r="A915" s="8"/>
      <c r="B915" s="9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6.5" customHeight="1">
      <c r="A916" s="8"/>
      <c r="B916" s="9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6.5" customHeight="1">
      <c r="A917" s="8"/>
      <c r="B917" s="9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6.5" customHeight="1">
      <c r="A918" s="8"/>
      <c r="B918" s="9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6.5" customHeight="1">
      <c r="A919" s="8"/>
      <c r="B919" s="9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6.5" customHeight="1">
      <c r="A920" s="8"/>
      <c r="B920" s="9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6.5" customHeight="1">
      <c r="A921" s="8"/>
      <c r="B921" s="9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6.5" customHeight="1">
      <c r="A922" s="8"/>
      <c r="B922" s="9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6.5" customHeight="1">
      <c r="A923" s="8"/>
      <c r="B923" s="9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6.5" customHeight="1">
      <c r="A924" s="8"/>
      <c r="B924" s="9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6.5" customHeight="1">
      <c r="A925" s="8"/>
      <c r="B925" s="9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6.5" customHeight="1">
      <c r="A926" s="8"/>
      <c r="B926" s="9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6.5" customHeight="1">
      <c r="A927" s="8"/>
      <c r="B927" s="9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6.5" customHeight="1">
      <c r="A928" s="8"/>
      <c r="B928" s="9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6.5" customHeight="1">
      <c r="A929" s="8"/>
      <c r="B929" s="9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6.5" customHeight="1">
      <c r="A930" s="8"/>
      <c r="B930" s="9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6.5" customHeight="1">
      <c r="A931" s="8"/>
      <c r="B931" s="9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6.5" customHeight="1">
      <c r="A932" s="8"/>
      <c r="B932" s="9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6.5" customHeight="1">
      <c r="A933" s="8"/>
      <c r="B933" s="9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6.5" customHeight="1">
      <c r="A934" s="8"/>
      <c r="B934" s="9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6.5" customHeight="1">
      <c r="A935" s="8"/>
      <c r="B935" s="9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6.5" customHeight="1">
      <c r="A936" s="8"/>
      <c r="B936" s="9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6.5" customHeight="1">
      <c r="A937" s="8"/>
      <c r="B937" s="9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6.5" customHeight="1">
      <c r="A938" s="8"/>
      <c r="B938" s="9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6.5" customHeight="1">
      <c r="A939" s="8"/>
      <c r="B939" s="9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6.5" customHeight="1">
      <c r="A940" s="8"/>
      <c r="B940" s="9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6.5" customHeight="1">
      <c r="A941" s="8"/>
      <c r="B941" s="9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6.5" customHeight="1">
      <c r="A942" s="8"/>
      <c r="B942" s="9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6.5" customHeight="1">
      <c r="A943" s="8"/>
      <c r="B943" s="9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6.5" customHeight="1">
      <c r="A944" s="8"/>
      <c r="B944" s="9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6.5" customHeight="1">
      <c r="A945" s="8"/>
      <c r="B945" s="9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6.5" customHeight="1">
      <c r="A946" s="8"/>
      <c r="B946" s="9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6.5" customHeight="1">
      <c r="A947" s="8"/>
      <c r="B947" s="9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6.5" customHeight="1">
      <c r="A948" s="8"/>
      <c r="B948" s="9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6.5" customHeight="1">
      <c r="A949" s="8"/>
      <c r="B949" s="9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6.5" customHeight="1">
      <c r="A950" s="8"/>
      <c r="B950" s="9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6.5" customHeight="1">
      <c r="A951" s="8"/>
      <c r="B951" s="9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6.5" customHeight="1">
      <c r="A952" s="8"/>
      <c r="B952" s="9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6.5" customHeight="1">
      <c r="A953" s="8"/>
      <c r="B953" s="9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6.5" customHeight="1">
      <c r="A954" s="8"/>
      <c r="B954" s="9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6.5" customHeight="1">
      <c r="A955" s="8"/>
      <c r="B955" s="9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6.5" customHeight="1">
      <c r="A956" s="8"/>
      <c r="B956" s="9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6.5" customHeight="1">
      <c r="A957" s="8"/>
      <c r="B957" s="9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6.5" customHeight="1">
      <c r="A958" s="8"/>
      <c r="B958" s="9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6.5" customHeight="1">
      <c r="A959" s="8"/>
      <c r="B959" s="9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6.5" customHeight="1">
      <c r="A960" s="8"/>
      <c r="B960" s="9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6.5" customHeight="1">
      <c r="A961" s="8"/>
      <c r="B961" s="9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6.5" customHeight="1">
      <c r="A962" s="8"/>
      <c r="B962" s="9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6.5" customHeight="1">
      <c r="A963" s="8"/>
      <c r="B963" s="9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6.5" customHeight="1">
      <c r="A964" s="8"/>
      <c r="B964" s="9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6.5" customHeight="1">
      <c r="A965" s="8"/>
      <c r="B965" s="9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6.5" customHeight="1">
      <c r="A966" s="8"/>
      <c r="B966" s="9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6.5" customHeight="1">
      <c r="A967" s="8"/>
      <c r="B967" s="9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6.5" customHeight="1">
      <c r="A968" s="8"/>
      <c r="B968" s="9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6.5" customHeight="1">
      <c r="A969" s="8"/>
      <c r="B969" s="9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6.5" customHeight="1">
      <c r="A970" s="8"/>
      <c r="B970" s="9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6.5" customHeight="1">
      <c r="A971" s="8"/>
      <c r="B971" s="9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6.5" customHeight="1">
      <c r="A972" s="8"/>
      <c r="B972" s="9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6.5" customHeight="1">
      <c r="A973" s="8"/>
      <c r="B973" s="9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6.5" customHeight="1">
      <c r="A974" s="8"/>
      <c r="B974" s="9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6.5" customHeight="1">
      <c r="A975" s="8"/>
      <c r="B975" s="9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6.5" customHeight="1">
      <c r="A976" s="8"/>
      <c r="B976" s="9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6.5" customHeight="1">
      <c r="A977" s="8"/>
      <c r="B977" s="9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6.5" customHeight="1">
      <c r="A978" s="8"/>
      <c r="B978" s="9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6.5" customHeight="1">
      <c r="A979" s="8"/>
      <c r="B979" s="9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6.5" customHeight="1">
      <c r="A980" s="8"/>
      <c r="B980" s="9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6.5" customHeight="1">
      <c r="A981" s="8"/>
      <c r="B981" s="9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6.5" customHeight="1">
      <c r="A982" s="8"/>
      <c r="B982" s="9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6.5" customHeight="1">
      <c r="A983" s="8"/>
      <c r="B983" s="9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6.5" customHeight="1">
      <c r="A984" s="8"/>
      <c r="B984" s="9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6.5" customHeight="1">
      <c r="A985" s="8"/>
      <c r="B985" s="9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6.5" customHeight="1">
      <c r="A986" s="8"/>
      <c r="B986" s="9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6.5" customHeight="1">
      <c r="A987" s="8"/>
      <c r="B987" s="9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6.5" customHeight="1">
      <c r="A988" s="8"/>
      <c r="B988" s="9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6.5" customHeight="1">
      <c r="A989" s="8"/>
      <c r="B989" s="9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6.5" customHeight="1">
      <c r="A990" s="8"/>
      <c r="B990" s="9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6.5" customHeight="1">
      <c r="A991" s="8"/>
      <c r="B991" s="9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6.5" customHeight="1">
      <c r="A992" s="8"/>
      <c r="B992" s="9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6.5" customHeight="1">
      <c r="A993" s="8"/>
      <c r="B993" s="9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6.5" customHeight="1">
      <c r="A994" s="8"/>
      <c r="B994" s="9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6.5" customHeight="1">
      <c r="A995" s="8"/>
      <c r="B995" s="9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6.5" customHeight="1">
      <c r="A996" s="8"/>
      <c r="B996" s="9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6.5" customHeight="1">
      <c r="A997" s="8"/>
      <c r="B997" s="9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6.5" customHeight="1">
      <c r="A998" s="8"/>
      <c r="B998" s="9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6.5" customHeight="1">
      <c r="A999" s="8"/>
      <c r="B999" s="9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88"/>
  </cols>
  <sheetData>
    <row r="1">
      <c r="A1" s="65" t="s">
        <v>380</v>
      </c>
      <c r="B1" s="65" t="s">
        <v>21</v>
      </c>
      <c r="C1" s="67" t="s">
        <v>381</v>
      </c>
      <c r="D1" s="65" t="s">
        <v>417</v>
      </c>
      <c r="E1" s="65" t="s">
        <v>418</v>
      </c>
      <c r="F1" s="65" t="s">
        <v>383</v>
      </c>
      <c r="G1" s="31" t="s">
        <v>31</v>
      </c>
      <c r="H1" s="31" t="s">
        <v>32</v>
      </c>
      <c r="I1" s="31" t="s">
        <v>33</v>
      </c>
      <c r="J1" s="31" t="s">
        <v>34</v>
      </c>
      <c r="K1" s="31" t="s">
        <v>35</v>
      </c>
      <c r="L1" s="31" t="s">
        <v>36</v>
      </c>
      <c r="M1" s="31" t="s">
        <v>37</v>
      </c>
      <c r="N1" s="31" t="s">
        <v>38</v>
      </c>
      <c r="O1" s="31" t="s">
        <v>39</v>
      </c>
      <c r="P1" s="31" t="s">
        <v>40</v>
      </c>
      <c r="Q1" s="31" t="s">
        <v>41</v>
      </c>
      <c r="R1" s="31" t="s">
        <v>42</v>
      </c>
      <c r="S1" s="31" t="s">
        <v>43</v>
      </c>
      <c r="T1" s="31" t="s">
        <v>44</v>
      </c>
      <c r="U1" s="31" t="s">
        <v>45</v>
      </c>
      <c r="V1" s="31" t="s">
        <v>46</v>
      </c>
      <c r="W1" s="31" t="s">
        <v>47</v>
      </c>
      <c r="X1" s="31" t="s">
        <v>48</v>
      </c>
      <c r="Y1" s="31" t="s">
        <v>49</v>
      </c>
      <c r="Z1" s="31" t="s">
        <v>50</v>
      </c>
      <c r="AA1" s="31" t="s">
        <v>51</v>
      </c>
      <c r="AB1" s="31" t="s">
        <v>52</v>
      </c>
      <c r="AC1" s="31" t="s">
        <v>53</v>
      </c>
      <c r="AD1" s="30" t="s">
        <v>54</v>
      </c>
    </row>
    <row r="2">
      <c r="A2" s="125" t="s">
        <v>411</v>
      </c>
      <c r="B2" s="90" t="s">
        <v>386</v>
      </c>
      <c r="C2" s="126" t="s">
        <v>385</v>
      </c>
      <c r="D2" s="94"/>
      <c r="E2" s="94"/>
      <c r="F2" s="90">
        <v>100.0</v>
      </c>
      <c r="G2" s="87" t="b">
        <v>0</v>
      </c>
      <c r="H2" s="92" t="b">
        <v>0</v>
      </c>
      <c r="I2" s="92" t="b">
        <v>0</v>
      </c>
      <c r="J2" s="92" t="b">
        <v>0</v>
      </c>
      <c r="K2" s="92" t="b">
        <v>0</v>
      </c>
      <c r="L2" s="92" t="b">
        <v>0</v>
      </c>
      <c r="M2" s="92" t="b">
        <v>1</v>
      </c>
      <c r="N2" s="92" t="b">
        <v>0</v>
      </c>
      <c r="O2" s="92" t="b">
        <v>0</v>
      </c>
      <c r="P2" s="92" t="b">
        <v>0</v>
      </c>
      <c r="Q2" s="92" t="b">
        <v>0</v>
      </c>
      <c r="R2" s="92" t="b">
        <v>0</v>
      </c>
      <c r="S2" s="92" t="b">
        <v>0</v>
      </c>
      <c r="T2" s="92" t="b">
        <v>1</v>
      </c>
      <c r="U2" s="92" t="b">
        <v>0</v>
      </c>
      <c r="V2" s="92" t="b">
        <v>0</v>
      </c>
      <c r="W2" s="92" t="b">
        <v>1</v>
      </c>
      <c r="X2" s="92" t="b">
        <v>0</v>
      </c>
      <c r="Y2" s="92" t="b">
        <v>0</v>
      </c>
      <c r="Z2" s="92" t="b">
        <v>0</v>
      </c>
      <c r="AA2" s="92" t="b">
        <v>0</v>
      </c>
      <c r="AB2" s="92" t="b">
        <v>0</v>
      </c>
      <c r="AC2" s="92" t="b">
        <v>0</v>
      </c>
      <c r="AD2" s="87" t="b">
        <v>0</v>
      </c>
    </row>
    <row r="3">
      <c r="A3" s="127" t="s">
        <v>370</v>
      </c>
      <c r="B3" s="90" t="s">
        <v>384</v>
      </c>
      <c r="C3" s="126" t="s">
        <v>385</v>
      </c>
      <c r="D3" s="94"/>
      <c r="E3" s="94"/>
      <c r="F3" s="90">
        <v>100.0</v>
      </c>
      <c r="G3" s="87" t="b">
        <v>0</v>
      </c>
      <c r="H3" s="92" t="b">
        <v>0</v>
      </c>
      <c r="I3" s="92" t="b">
        <v>0</v>
      </c>
      <c r="J3" s="92" t="b">
        <v>0</v>
      </c>
      <c r="K3" s="92" t="b">
        <v>0</v>
      </c>
      <c r="L3" s="92" t="b">
        <v>0</v>
      </c>
      <c r="M3" s="92" t="b">
        <v>1</v>
      </c>
      <c r="N3" s="92" t="b">
        <v>0</v>
      </c>
      <c r="O3" s="92" t="b">
        <v>0</v>
      </c>
      <c r="P3" s="92" t="b">
        <v>0</v>
      </c>
      <c r="Q3" s="92" t="b">
        <v>0</v>
      </c>
      <c r="R3" s="92" t="b">
        <v>0</v>
      </c>
      <c r="S3" s="92" t="b">
        <v>0</v>
      </c>
      <c r="T3" s="92" t="b">
        <v>1</v>
      </c>
      <c r="U3" s="92" t="b">
        <v>0</v>
      </c>
      <c r="V3" s="92" t="b">
        <v>0</v>
      </c>
      <c r="W3" s="92" t="b">
        <v>0</v>
      </c>
      <c r="X3" s="92" t="b">
        <v>1</v>
      </c>
      <c r="Y3" s="92" t="b">
        <v>0</v>
      </c>
      <c r="Z3" s="92" t="b">
        <v>0</v>
      </c>
      <c r="AA3" s="92" t="b">
        <v>0</v>
      </c>
      <c r="AB3" s="92" t="b">
        <v>0</v>
      </c>
      <c r="AC3" s="92" t="b">
        <v>0</v>
      </c>
      <c r="AD3" s="87" t="b">
        <v>0</v>
      </c>
    </row>
    <row r="4">
      <c r="A4" s="127" t="s">
        <v>375</v>
      </c>
      <c r="B4" s="76" t="s">
        <v>395</v>
      </c>
      <c r="C4" s="78" t="s">
        <v>385</v>
      </c>
      <c r="D4" s="80"/>
      <c r="E4" s="80"/>
      <c r="F4" s="76">
        <v>70.0</v>
      </c>
      <c r="G4" s="37" t="b">
        <v>0</v>
      </c>
      <c r="H4" s="38" t="b">
        <v>0</v>
      </c>
      <c r="I4" s="38" t="b">
        <v>0</v>
      </c>
      <c r="J4" s="38" t="b">
        <v>0</v>
      </c>
      <c r="K4" s="38" t="b">
        <v>0</v>
      </c>
      <c r="L4" s="38" t="b">
        <v>0</v>
      </c>
      <c r="M4" s="38" t="b">
        <v>1</v>
      </c>
      <c r="N4" s="38" t="b">
        <v>0</v>
      </c>
      <c r="O4" s="38" t="b">
        <v>0</v>
      </c>
      <c r="P4" s="38" t="b">
        <v>0</v>
      </c>
      <c r="Q4" s="38" t="b">
        <v>0</v>
      </c>
      <c r="R4" s="38" t="b">
        <v>0</v>
      </c>
      <c r="S4" s="38" t="b">
        <v>0</v>
      </c>
      <c r="T4" s="38" t="b">
        <v>0</v>
      </c>
      <c r="U4" s="38" t="b">
        <v>0</v>
      </c>
      <c r="V4" s="38" t="b">
        <v>0</v>
      </c>
      <c r="W4" s="38" t="b">
        <v>0</v>
      </c>
      <c r="X4" s="38" t="b">
        <v>0</v>
      </c>
      <c r="Y4" s="38" t="b">
        <v>0</v>
      </c>
      <c r="Z4" s="38" t="b">
        <v>0</v>
      </c>
      <c r="AA4" s="38" t="b">
        <v>0</v>
      </c>
      <c r="AB4" s="38" t="b">
        <v>0</v>
      </c>
      <c r="AC4" s="38" t="b">
        <v>0</v>
      </c>
      <c r="AD4" s="37" t="b">
        <v>0</v>
      </c>
    </row>
    <row r="5">
      <c r="A5" s="128" t="s">
        <v>375</v>
      </c>
      <c r="B5" s="65" t="s">
        <v>389</v>
      </c>
      <c r="C5" s="67" t="s">
        <v>396</v>
      </c>
      <c r="D5" s="81"/>
      <c r="E5" s="81"/>
      <c r="F5" s="65">
        <v>30.0</v>
      </c>
      <c r="G5" s="30" t="b">
        <v>0</v>
      </c>
      <c r="H5" s="31" t="b">
        <v>0</v>
      </c>
      <c r="I5" s="31" t="b">
        <v>0</v>
      </c>
      <c r="J5" s="31" t="b">
        <v>0</v>
      </c>
      <c r="K5" s="31" t="b">
        <v>0</v>
      </c>
      <c r="L5" s="31" t="b">
        <v>0</v>
      </c>
      <c r="M5" s="31" t="b">
        <v>1</v>
      </c>
      <c r="N5" s="31" t="b">
        <v>0</v>
      </c>
      <c r="O5" s="31" t="b">
        <v>0</v>
      </c>
      <c r="P5" s="31" t="b">
        <v>0</v>
      </c>
      <c r="Q5" s="31" t="b">
        <v>0</v>
      </c>
      <c r="R5" s="31" t="b">
        <v>1</v>
      </c>
      <c r="S5" s="31" t="b">
        <v>0</v>
      </c>
      <c r="T5" s="31" t="b">
        <v>1</v>
      </c>
      <c r="U5" s="31" t="b">
        <v>0</v>
      </c>
      <c r="V5" s="31" t="b">
        <v>1</v>
      </c>
      <c r="W5" s="31" t="b">
        <v>0</v>
      </c>
      <c r="X5" s="31" t="b">
        <v>0</v>
      </c>
      <c r="Y5" s="31" t="b">
        <v>0</v>
      </c>
      <c r="Z5" s="31" t="b">
        <v>0</v>
      </c>
      <c r="AA5" s="31" t="b">
        <v>0</v>
      </c>
      <c r="AB5" s="31" t="b">
        <v>0</v>
      </c>
      <c r="AC5" s="31" t="b">
        <v>0</v>
      </c>
      <c r="AD5" s="30" t="b">
        <v>0</v>
      </c>
    </row>
    <row r="6">
      <c r="A6" s="129" t="s">
        <v>419</v>
      </c>
      <c r="B6" s="37" t="s">
        <v>388</v>
      </c>
      <c r="C6" s="130" t="s">
        <v>385</v>
      </c>
      <c r="D6" s="73"/>
      <c r="E6" s="73"/>
      <c r="F6" s="37">
        <v>70.0</v>
      </c>
      <c r="G6" s="37" t="b">
        <v>0</v>
      </c>
      <c r="H6" s="38" t="b">
        <v>0</v>
      </c>
      <c r="I6" s="38" t="b">
        <v>0</v>
      </c>
      <c r="J6" s="38" t="b">
        <v>0</v>
      </c>
      <c r="K6" s="38" t="b">
        <v>0</v>
      </c>
      <c r="L6" s="38" t="b">
        <v>0</v>
      </c>
      <c r="M6" s="38" t="b">
        <v>1</v>
      </c>
      <c r="N6" s="38" t="b">
        <v>0</v>
      </c>
      <c r="O6" s="38" t="b">
        <v>0</v>
      </c>
      <c r="P6" s="38" t="b">
        <v>0</v>
      </c>
      <c r="Q6" s="38" t="b">
        <v>0</v>
      </c>
      <c r="R6" s="38" t="b">
        <v>0</v>
      </c>
      <c r="S6" s="38" t="b">
        <v>0</v>
      </c>
      <c r="T6" s="38" t="b">
        <v>1</v>
      </c>
      <c r="U6" s="38" t="b">
        <v>0</v>
      </c>
      <c r="V6" s="38" t="b">
        <v>1</v>
      </c>
      <c r="W6" s="38" t="b">
        <v>0</v>
      </c>
      <c r="X6" s="38" t="b">
        <v>0</v>
      </c>
      <c r="Y6" s="38" t="b">
        <v>0</v>
      </c>
      <c r="Z6" s="38" t="b">
        <v>0</v>
      </c>
      <c r="AA6" s="38" t="b">
        <v>0</v>
      </c>
      <c r="AB6" s="38" t="b">
        <v>0</v>
      </c>
      <c r="AC6" s="38" t="b">
        <v>0</v>
      </c>
      <c r="AD6" s="37" t="b">
        <v>0</v>
      </c>
    </row>
    <row r="7">
      <c r="A7" s="129" t="s">
        <v>419</v>
      </c>
      <c r="B7" s="29" t="s">
        <v>420</v>
      </c>
      <c r="C7" s="29" t="s">
        <v>421</v>
      </c>
      <c r="D7" s="82"/>
      <c r="E7" s="82"/>
      <c r="F7" s="29">
        <v>30.0</v>
      </c>
      <c r="G7" s="29" t="b">
        <v>0</v>
      </c>
      <c r="H7" s="34" t="b">
        <v>0</v>
      </c>
      <c r="I7" s="34" t="b">
        <v>0</v>
      </c>
      <c r="J7" s="34" t="b">
        <v>0</v>
      </c>
      <c r="K7" s="34" t="b">
        <v>0</v>
      </c>
      <c r="L7" s="34" t="b">
        <v>0</v>
      </c>
      <c r="M7" s="34" t="b">
        <v>1</v>
      </c>
      <c r="N7" s="34" t="b">
        <v>0</v>
      </c>
      <c r="O7" s="34" t="b">
        <v>0</v>
      </c>
      <c r="P7" s="34" t="b">
        <v>0</v>
      </c>
      <c r="Q7" s="34" t="b">
        <v>0</v>
      </c>
      <c r="R7" s="34" t="b">
        <v>0</v>
      </c>
      <c r="S7" s="34" t="b">
        <v>0</v>
      </c>
      <c r="T7" s="34" t="b">
        <v>1</v>
      </c>
      <c r="U7" s="34" t="b">
        <v>0</v>
      </c>
      <c r="V7" s="34" t="b">
        <v>1</v>
      </c>
      <c r="W7" s="34" t="b">
        <v>1</v>
      </c>
      <c r="X7" s="34" t="b">
        <v>0</v>
      </c>
      <c r="Y7" s="34" t="b">
        <v>0</v>
      </c>
      <c r="Z7" s="34" t="b">
        <v>0</v>
      </c>
      <c r="AA7" s="34" t="b">
        <v>0</v>
      </c>
      <c r="AB7" s="34" t="b">
        <v>0</v>
      </c>
      <c r="AC7" s="34" t="b">
        <v>0</v>
      </c>
      <c r="AD7" s="29" t="b">
        <v>0</v>
      </c>
    </row>
    <row r="8">
      <c r="A8" s="127" t="s">
        <v>422</v>
      </c>
      <c r="B8" s="76" t="s">
        <v>180</v>
      </c>
      <c r="C8" s="130" t="s">
        <v>385</v>
      </c>
      <c r="D8" s="79"/>
      <c r="E8" s="79"/>
      <c r="F8" s="76">
        <v>70.0</v>
      </c>
      <c r="G8" s="37" t="b">
        <v>0</v>
      </c>
      <c r="H8" s="38" t="b">
        <v>0</v>
      </c>
      <c r="I8" s="38" t="b">
        <v>0</v>
      </c>
      <c r="J8" s="38" t="b">
        <v>0</v>
      </c>
      <c r="K8" s="38" t="b">
        <v>0</v>
      </c>
      <c r="L8" s="38" t="b">
        <v>0</v>
      </c>
      <c r="M8" s="38" t="b">
        <v>1</v>
      </c>
      <c r="N8" s="38" t="b">
        <v>0</v>
      </c>
      <c r="O8" s="38" t="b">
        <v>0</v>
      </c>
      <c r="P8" s="38" t="b">
        <v>0</v>
      </c>
      <c r="Q8" s="38" t="b">
        <v>0</v>
      </c>
      <c r="R8" s="38" t="b">
        <v>0</v>
      </c>
      <c r="S8" s="38" t="b">
        <v>0</v>
      </c>
      <c r="T8" s="38" t="b">
        <v>0</v>
      </c>
      <c r="U8" s="38" t="b">
        <v>1</v>
      </c>
      <c r="V8" s="38" t="b">
        <v>0</v>
      </c>
      <c r="W8" s="38" t="b">
        <v>1</v>
      </c>
      <c r="X8" s="38" t="b">
        <v>0</v>
      </c>
      <c r="Y8" s="38" t="b">
        <v>0</v>
      </c>
      <c r="Z8" s="38" t="b">
        <v>0</v>
      </c>
      <c r="AA8" s="38" t="b">
        <v>0</v>
      </c>
      <c r="AB8" s="38" t="b">
        <v>0</v>
      </c>
      <c r="AC8" s="38" t="b">
        <v>0</v>
      </c>
      <c r="AD8" s="37" t="b">
        <v>0</v>
      </c>
    </row>
    <row r="9">
      <c r="A9" s="129" t="s">
        <v>422</v>
      </c>
      <c r="B9" s="68" t="s">
        <v>423</v>
      </c>
      <c r="C9" s="70" t="s">
        <v>424</v>
      </c>
      <c r="D9" s="71"/>
      <c r="E9" s="71"/>
      <c r="F9" s="68">
        <v>30.0</v>
      </c>
      <c r="G9" s="29" t="b">
        <v>0</v>
      </c>
      <c r="H9" s="34" t="b">
        <v>0</v>
      </c>
      <c r="I9" s="34" t="b">
        <v>0</v>
      </c>
      <c r="J9" s="34" t="b">
        <v>0</v>
      </c>
      <c r="K9" s="34" t="b">
        <v>0</v>
      </c>
      <c r="L9" s="34" t="b">
        <v>0</v>
      </c>
      <c r="M9" s="34" t="b">
        <v>1</v>
      </c>
      <c r="N9" s="34" t="b">
        <v>0</v>
      </c>
      <c r="O9" s="34" t="b">
        <v>0</v>
      </c>
      <c r="P9" s="34" t="b">
        <v>0</v>
      </c>
      <c r="Q9" s="34" t="b">
        <v>0</v>
      </c>
      <c r="R9" s="34" t="b">
        <v>1</v>
      </c>
      <c r="S9" s="34" t="b">
        <v>0</v>
      </c>
      <c r="T9" s="34" t="b">
        <v>0</v>
      </c>
      <c r="U9" s="34" t="b">
        <v>1</v>
      </c>
      <c r="V9" s="34" t="b">
        <v>0</v>
      </c>
      <c r="W9" s="34" t="b">
        <v>1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0</v>
      </c>
      <c r="AD9" s="29" t="b">
        <v>0</v>
      </c>
    </row>
    <row r="10">
      <c r="A10" s="127" t="s">
        <v>425</v>
      </c>
      <c r="B10" s="37" t="s">
        <v>31</v>
      </c>
      <c r="C10" s="37" t="s">
        <v>426</v>
      </c>
      <c r="D10" s="98"/>
      <c r="E10" s="98"/>
      <c r="F10" s="131" t="s">
        <v>17</v>
      </c>
      <c r="G10" s="37" t="b">
        <v>1</v>
      </c>
      <c r="H10" s="38" t="b">
        <v>0</v>
      </c>
      <c r="I10" s="38" t="b">
        <v>0</v>
      </c>
      <c r="J10" s="38" t="b">
        <v>0</v>
      </c>
      <c r="K10" s="38" t="b">
        <v>0</v>
      </c>
      <c r="L10" s="38" t="b">
        <v>0</v>
      </c>
      <c r="M10" s="38" t="b">
        <v>0</v>
      </c>
      <c r="N10" s="38" t="b">
        <v>0</v>
      </c>
      <c r="O10" s="38" t="b">
        <v>0</v>
      </c>
      <c r="P10" s="38" t="b">
        <v>0</v>
      </c>
      <c r="Q10" s="38" t="b">
        <v>0</v>
      </c>
      <c r="R10" s="38" t="b">
        <v>0</v>
      </c>
      <c r="S10" s="38" t="b">
        <v>0</v>
      </c>
      <c r="T10" s="38" t="b">
        <v>0</v>
      </c>
      <c r="U10" s="38" t="b">
        <v>0</v>
      </c>
      <c r="V10" s="38" t="b">
        <v>0</v>
      </c>
      <c r="W10" s="38" t="b">
        <v>0</v>
      </c>
      <c r="X10" s="38" t="b">
        <v>0</v>
      </c>
      <c r="Y10" s="38" t="b">
        <v>0</v>
      </c>
      <c r="Z10" s="38" t="b">
        <v>0</v>
      </c>
      <c r="AA10" s="38" t="b">
        <v>0</v>
      </c>
      <c r="AB10" s="38" t="b">
        <v>0</v>
      </c>
      <c r="AC10" s="38" t="b">
        <v>0</v>
      </c>
      <c r="AD10" s="37" t="b">
        <v>0</v>
      </c>
    </row>
    <row r="11">
      <c r="A11" s="129" t="s">
        <v>425</v>
      </c>
      <c r="B11" s="29" t="s">
        <v>388</v>
      </c>
      <c r="C11" s="132" t="s">
        <v>385</v>
      </c>
      <c r="D11" s="93"/>
      <c r="E11" s="93"/>
      <c r="F11" s="68">
        <v>70.0</v>
      </c>
      <c r="G11" s="29" t="b">
        <v>0</v>
      </c>
      <c r="H11" s="34" t="b">
        <v>0</v>
      </c>
      <c r="I11" s="34" t="b">
        <v>0</v>
      </c>
      <c r="J11" s="34" t="b">
        <v>0</v>
      </c>
      <c r="K11" s="34" t="b">
        <v>0</v>
      </c>
      <c r="L11" s="34" t="b">
        <v>0</v>
      </c>
      <c r="M11" s="34" t="b">
        <v>1</v>
      </c>
      <c r="N11" s="34" t="b">
        <v>0</v>
      </c>
      <c r="O11" s="34" t="b">
        <v>0</v>
      </c>
      <c r="P11" s="34" t="b">
        <v>0</v>
      </c>
      <c r="Q11" s="34" t="b">
        <v>0</v>
      </c>
      <c r="R11" s="34" t="b">
        <v>0</v>
      </c>
      <c r="S11" s="34" t="b">
        <v>0</v>
      </c>
      <c r="T11" s="34" t="b">
        <v>1</v>
      </c>
      <c r="U11" s="34" t="b">
        <v>0</v>
      </c>
      <c r="V11" s="34" t="b">
        <v>1</v>
      </c>
      <c r="W11" s="34" t="b">
        <v>0</v>
      </c>
      <c r="X11" s="34" t="b">
        <v>0</v>
      </c>
      <c r="Y11" s="34" t="b">
        <v>0</v>
      </c>
      <c r="Z11" s="34" t="b">
        <v>0</v>
      </c>
      <c r="AA11" s="34" t="b">
        <v>0</v>
      </c>
      <c r="AB11" s="34" t="b">
        <v>0</v>
      </c>
      <c r="AC11" s="34" t="b">
        <v>0</v>
      </c>
      <c r="AD11" s="29" t="b">
        <v>0</v>
      </c>
    </row>
    <row r="12">
      <c r="A12" s="129" t="s">
        <v>425</v>
      </c>
      <c r="B12" s="29" t="s">
        <v>388</v>
      </c>
      <c r="C12" s="68" t="s">
        <v>427</v>
      </c>
      <c r="D12" s="93"/>
      <c r="E12" s="93"/>
      <c r="F12" s="68">
        <v>30.0</v>
      </c>
      <c r="G12" s="29" t="b">
        <v>0</v>
      </c>
      <c r="H12" s="34" t="b">
        <v>0</v>
      </c>
      <c r="I12" s="34" t="b">
        <v>0</v>
      </c>
      <c r="J12" s="34" t="b">
        <v>0</v>
      </c>
      <c r="K12" s="34" t="b">
        <v>0</v>
      </c>
      <c r="L12" s="34" t="b">
        <v>0</v>
      </c>
      <c r="M12" s="34" t="b">
        <v>1</v>
      </c>
      <c r="N12" s="34" t="b">
        <v>0</v>
      </c>
      <c r="O12" s="34" t="b">
        <v>0</v>
      </c>
      <c r="P12" s="34" t="b">
        <v>0</v>
      </c>
      <c r="Q12" s="34" t="b">
        <v>0</v>
      </c>
      <c r="R12" s="34" t="b">
        <v>0</v>
      </c>
      <c r="S12" s="34" t="b">
        <v>0</v>
      </c>
      <c r="T12" s="34" t="b">
        <v>1</v>
      </c>
      <c r="U12" s="34" t="b">
        <v>0</v>
      </c>
      <c r="V12" s="34" t="b">
        <v>1</v>
      </c>
      <c r="W12" s="34" t="b">
        <v>0</v>
      </c>
      <c r="X12" s="34" t="b">
        <v>0</v>
      </c>
      <c r="Y12" s="34" t="b">
        <v>0</v>
      </c>
      <c r="Z12" s="34" t="b">
        <v>0</v>
      </c>
      <c r="AA12" s="34" t="b">
        <v>0</v>
      </c>
      <c r="AB12" s="34" t="b">
        <v>0</v>
      </c>
      <c r="AC12" s="34" t="b">
        <v>0</v>
      </c>
      <c r="AD12" s="29" t="b">
        <v>0</v>
      </c>
    </row>
    <row r="13">
      <c r="A13" s="127" t="s">
        <v>428</v>
      </c>
      <c r="B13" s="76" t="s">
        <v>388</v>
      </c>
      <c r="C13" s="76" t="s">
        <v>385</v>
      </c>
      <c r="D13" s="98"/>
      <c r="E13" s="98"/>
      <c r="F13" s="37">
        <v>50.0</v>
      </c>
      <c r="G13" s="37" t="b">
        <v>0</v>
      </c>
      <c r="H13" s="38" t="b">
        <v>0</v>
      </c>
      <c r="I13" s="38" t="b">
        <v>0</v>
      </c>
      <c r="J13" s="38" t="b">
        <v>0</v>
      </c>
      <c r="K13" s="38" t="b">
        <v>0</v>
      </c>
      <c r="L13" s="38" t="b">
        <v>0</v>
      </c>
      <c r="M13" s="38" t="b">
        <v>1</v>
      </c>
      <c r="N13" s="38" t="b">
        <v>0</v>
      </c>
      <c r="O13" s="38" t="b">
        <v>0</v>
      </c>
      <c r="P13" s="38" t="b">
        <v>0</v>
      </c>
      <c r="Q13" s="38" t="b">
        <v>0</v>
      </c>
      <c r="R13" s="38" t="b">
        <v>0</v>
      </c>
      <c r="S13" s="38" t="b">
        <v>0</v>
      </c>
      <c r="T13" s="38" t="b">
        <v>1</v>
      </c>
      <c r="U13" s="38" t="b">
        <v>0</v>
      </c>
      <c r="V13" s="38" t="b">
        <v>1</v>
      </c>
      <c r="W13" s="38" t="b">
        <v>0</v>
      </c>
      <c r="X13" s="38" t="b">
        <v>0</v>
      </c>
      <c r="Y13" s="38" t="b">
        <v>0</v>
      </c>
      <c r="Z13" s="38" t="b">
        <v>0</v>
      </c>
      <c r="AA13" s="38" t="b">
        <v>0</v>
      </c>
      <c r="AB13" s="38" t="b">
        <v>0</v>
      </c>
      <c r="AC13" s="38" t="b">
        <v>0</v>
      </c>
      <c r="AD13" s="37" t="b">
        <v>0</v>
      </c>
    </row>
    <row r="14">
      <c r="A14" s="129" t="s">
        <v>428</v>
      </c>
      <c r="B14" s="68" t="s">
        <v>404</v>
      </c>
      <c r="C14" s="68" t="s">
        <v>405</v>
      </c>
      <c r="D14" s="75"/>
      <c r="E14" s="75"/>
      <c r="F14" s="29">
        <v>25.0</v>
      </c>
      <c r="G14" s="29" t="b">
        <v>0</v>
      </c>
      <c r="H14" s="34" t="b">
        <v>0</v>
      </c>
      <c r="I14" s="34" t="b">
        <v>0</v>
      </c>
      <c r="J14" s="34" t="b">
        <v>0</v>
      </c>
      <c r="K14" s="34" t="b">
        <v>0</v>
      </c>
      <c r="L14" s="34" t="b">
        <v>0</v>
      </c>
      <c r="M14" s="34" t="b">
        <v>0</v>
      </c>
      <c r="N14" s="34" t="b">
        <v>0</v>
      </c>
      <c r="O14" s="34" t="b">
        <v>1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1</v>
      </c>
      <c r="U14" s="34" t="b">
        <v>0</v>
      </c>
      <c r="V14" s="34" t="b">
        <v>1</v>
      </c>
      <c r="W14" s="34" t="b">
        <v>0</v>
      </c>
      <c r="X14" s="34" t="b">
        <v>0</v>
      </c>
      <c r="Y14" s="34" t="b">
        <v>0</v>
      </c>
      <c r="Z14" s="34" t="b">
        <v>0</v>
      </c>
      <c r="AA14" s="34" t="b">
        <v>0</v>
      </c>
      <c r="AB14" s="34" t="b">
        <v>0</v>
      </c>
      <c r="AC14" s="34" t="b">
        <v>0</v>
      </c>
      <c r="AD14" s="29" t="b">
        <v>0</v>
      </c>
    </row>
    <row r="15">
      <c r="A15" s="129" t="s">
        <v>428</v>
      </c>
      <c r="B15" s="65" t="s">
        <v>406</v>
      </c>
      <c r="C15" s="65" t="s">
        <v>407</v>
      </c>
      <c r="D15" s="133"/>
      <c r="E15" s="133"/>
      <c r="F15" s="30">
        <v>25.0</v>
      </c>
      <c r="G15" s="30" t="b">
        <v>0</v>
      </c>
      <c r="H15" s="31" t="b">
        <v>0</v>
      </c>
      <c r="I15" s="31" t="b">
        <v>0</v>
      </c>
      <c r="J15" s="31" t="b">
        <v>0</v>
      </c>
      <c r="K15" s="31" t="b">
        <v>0</v>
      </c>
      <c r="L15" s="31" t="b">
        <v>0</v>
      </c>
      <c r="M15" s="31" t="b">
        <v>0</v>
      </c>
      <c r="N15" s="31" t="b">
        <v>1</v>
      </c>
      <c r="O15" s="31" t="b">
        <v>0</v>
      </c>
      <c r="P15" s="31" t="b">
        <v>0</v>
      </c>
      <c r="Q15" s="31" t="b">
        <v>0</v>
      </c>
      <c r="R15" s="31" t="b">
        <v>0</v>
      </c>
      <c r="S15" s="31" t="b">
        <v>0</v>
      </c>
      <c r="T15" s="31" t="b">
        <v>1</v>
      </c>
      <c r="U15" s="31" t="b">
        <v>0</v>
      </c>
      <c r="V15" s="31" t="b">
        <v>1</v>
      </c>
      <c r="W15" s="31" t="b">
        <v>0</v>
      </c>
      <c r="X15" s="31" t="b">
        <v>0</v>
      </c>
      <c r="Y15" s="31" t="b">
        <v>0</v>
      </c>
      <c r="Z15" s="31" t="b">
        <v>0</v>
      </c>
      <c r="AA15" s="31" t="b">
        <v>0</v>
      </c>
      <c r="AB15" s="31" t="b">
        <v>0</v>
      </c>
      <c r="AC15" s="31" t="b">
        <v>0</v>
      </c>
      <c r="AD15" s="30" t="b">
        <v>0</v>
      </c>
    </row>
    <row r="16">
      <c r="A16" s="127" t="s">
        <v>429</v>
      </c>
      <c r="B16" s="76" t="s">
        <v>31</v>
      </c>
      <c r="C16" s="76" t="s">
        <v>430</v>
      </c>
      <c r="D16" s="98"/>
      <c r="E16" s="98"/>
      <c r="F16" s="131" t="s">
        <v>17</v>
      </c>
      <c r="G16" s="37" t="b">
        <v>1</v>
      </c>
      <c r="H16" s="38" t="b">
        <v>1</v>
      </c>
      <c r="I16" s="38" t="b">
        <v>0</v>
      </c>
      <c r="J16" s="38" t="b">
        <v>0</v>
      </c>
      <c r="K16" s="38" t="b">
        <v>0</v>
      </c>
      <c r="L16" s="38" t="b">
        <v>0</v>
      </c>
      <c r="M16" s="38" t="b">
        <v>0</v>
      </c>
      <c r="N16" s="38" t="b">
        <v>0</v>
      </c>
      <c r="O16" s="38" t="b">
        <v>0</v>
      </c>
      <c r="P16" s="38" t="b">
        <v>0</v>
      </c>
      <c r="Q16" s="38" t="b">
        <v>1</v>
      </c>
      <c r="R16" s="38" t="b">
        <v>0</v>
      </c>
      <c r="S16" s="38" t="b">
        <v>0</v>
      </c>
      <c r="T16" s="38" t="b">
        <v>0</v>
      </c>
      <c r="U16" s="38" t="b">
        <v>0</v>
      </c>
      <c r="V16" s="38" t="b">
        <v>0</v>
      </c>
      <c r="W16" s="38" t="b">
        <v>0</v>
      </c>
      <c r="X16" s="38" t="b">
        <v>0</v>
      </c>
      <c r="Y16" s="38" t="b">
        <v>0</v>
      </c>
      <c r="Z16" s="38" t="b">
        <v>0</v>
      </c>
      <c r="AA16" s="38" t="b">
        <v>0</v>
      </c>
      <c r="AB16" s="38" t="b">
        <v>0</v>
      </c>
      <c r="AC16" s="38" t="b">
        <v>0</v>
      </c>
      <c r="AD16" s="37" t="b">
        <v>0</v>
      </c>
    </row>
    <row r="17">
      <c r="A17" s="129" t="s">
        <v>429</v>
      </c>
      <c r="B17" s="68" t="s">
        <v>31</v>
      </c>
      <c r="C17" s="68" t="s">
        <v>431</v>
      </c>
      <c r="D17" s="75"/>
      <c r="E17" s="75"/>
      <c r="F17" s="29" t="s">
        <v>17</v>
      </c>
      <c r="G17" s="29" t="b">
        <v>1</v>
      </c>
      <c r="H17" s="34" t="b">
        <v>1</v>
      </c>
      <c r="I17" s="34" t="b">
        <v>0</v>
      </c>
      <c r="J17" s="34" t="b">
        <v>0</v>
      </c>
      <c r="K17" s="34" t="b">
        <v>0</v>
      </c>
      <c r="L17" s="34" t="b">
        <v>0</v>
      </c>
      <c r="M17" s="34" t="b">
        <v>0</v>
      </c>
      <c r="N17" s="34" t="b">
        <v>0</v>
      </c>
      <c r="O17" s="34" t="b">
        <v>0</v>
      </c>
      <c r="P17" s="34" t="b">
        <v>0</v>
      </c>
      <c r="Q17" s="34" t="b">
        <v>1</v>
      </c>
      <c r="R17" s="34" t="b">
        <v>0</v>
      </c>
      <c r="S17" s="34" t="b">
        <v>0</v>
      </c>
      <c r="T17" s="34" t="b">
        <v>0</v>
      </c>
      <c r="U17" s="34" t="b">
        <v>0</v>
      </c>
      <c r="V17" s="34" t="b">
        <v>0</v>
      </c>
      <c r="W17" s="34" t="b">
        <v>0</v>
      </c>
      <c r="X17" s="34" t="b">
        <v>0</v>
      </c>
      <c r="Y17" s="34" t="b">
        <v>0</v>
      </c>
      <c r="Z17" s="34" t="b">
        <v>0</v>
      </c>
      <c r="AA17" s="34" t="b">
        <v>0</v>
      </c>
      <c r="AB17" s="34" t="b">
        <v>0</v>
      </c>
      <c r="AC17" s="34" t="b">
        <v>0</v>
      </c>
      <c r="AD17" s="29" t="b">
        <v>0</v>
      </c>
    </row>
    <row r="18">
      <c r="A18" s="129" t="s">
        <v>429</v>
      </c>
      <c r="B18" s="68" t="s">
        <v>404</v>
      </c>
      <c r="C18" s="68" t="s">
        <v>385</v>
      </c>
      <c r="D18" s="75"/>
      <c r="E18" s="75"/>
      <c r="F18" s="29">
        <v>70.0</v>
      </c>
      <c r="G18" s="29" t="b">
        <v>0</v>
      </c>
      <c r="H18" s="34" t="b">
        <v>0</v>
      </c>
      <c r="I18" s="34" t="b">
        <v>0</v>
      </c>
      <c r="J18" s="34" t="b">
        <v>0</v>
      </c>
      <c r="K18" s="34" t="b">
        <v>0</v>
      </c>
      <c r="L18" s="34" t="b">
        <v>0</v>
      </c>
      <c r="M18" s="34" t="b">
        <v>0</v>
      </c>
      <c r="N18" s="34" t="b">
        <v>0</v>
      </c>
      <c r="O18" s="34" t="b">
        <v>1</v>
      </c>
      <c r="P18" s="34" t="b">
        <v>0</v>
      </c>
      <c r="Q18" s="34" t="b">
        <v>0</v>
      </c>
      <c r="R18" s="34" t="b">
        <v>0</v>
      </c>
      <c r="S18" s="34" t="b">
        <v>0</v>
      </c>
      <c r="T18" s="34" t="b">
        <v>1</v>
      </c>
      <c r="U18" s="34" t="b">
        <v>0</v>
      </c>
      <c r="V18" s="34" t="b">
        <v>1</v>
      </c>
      <c r="W18" s="34" t="b">
        <v>0</v>
      </c>
      <c r="X18" s="34" t="b">
        <v>0</v>
      </c>
      <c r="Y18" s="34" t="b">
        <v>0</v>
      </c>
      <c r="Z18" s="34" t="b">
        <v>0</v>
      </c>
      <c r="AA18" s="34" t="b">
        <v>0</v>
      </c>
      <c r="AB18" s="34" t="b">
        <v>0</v>
      </c>
      <c r="AC18" s="34" t="b">
        <v>0</v>
      </c>
      <c r="AD18" s="29" t="b">
        <v>0</v>
      </c>
    </row>
    <row r="19">
      <c r="A19" s="128" t="s">
        <v>429</v>
      </c>
      <c r="B19" s="65" t="s">
        <v>272</v>
      </c>
      <c r="C19" s="65" t="s">
        <v>432</v>
      </c>
      <c r="D19" s="133"/>
      <c r="E19" s="133"/>
      <c r="F19" s="30">
        <v>30.0</v>
      </c>
      <c r="G19" s="30" t="b">
        <v>0</v>
      </c>
      <c r="H19" s="31" t="b">
        <v>0</v>
      </c>
      <c r="I19" s="31" t="b">
        <v>0</v>
      </c>
      <c r="J19" s="31" t="b">
        <v>0</v>
      </c>
      <c r="K19" s="31" t="b">
        <v>0</v>
      </c>
      <c r="L19" s="31" t="b">
        <v>0</v>
      </c>
      <c r="M19" s="31" t="b">
        <v>0</v>
      </c>
      <c r="N19" s="31" t="b">
        <v>0</v>
      </c>
      <c r="O19" s="31" t="b">
        <v>0</v>
      </c>
      <c r="P19" s="31" t="b">
        <v>1</v>
      </c>
      <c r="Q19" s="31" t="b">
        <v>0</v>
      </c>
      <c r="R19" s="31" t="b">
        <v>0</v>
      </c>
      <c r="S19" s="31" t="b">
        <v>0</v>
      </c>
      <c r="T19" s="31" t="b">
        <v>0</v>
      </c>
      <c r="U19" s="31" t="b">
        <v>1</v>
      </c>
      <c r="V19" s="31" t="b">
        <v>0</v>
      </c>
      <c r="W19" s="31" t="b">
        <v>0</v>
      </c>
      <c r="X19" s="31" t="b">
        <v>0</v>
      </c>
      <c r="Y19" s="31" t="b">
        <v>0</v>
      </c>
      <c r="Z19" s="31" t="b">
        <v>0</v>
      </c>
      <c r="AA19" s="31" t="b">
        <v>0</v>
      </c>
      <c r="AB19" s="31" t="b">
        <v>0</v>
      </c>
      <c r="AC19" s="31" t="b">
        <v>0</v>
      </c>
      <c r="AD19" s="30" t="b">
        <v>1</v>
      </c>
    </row>
    <row r="20">
      <c r="F20" s="134"/>
    </row>
    <row r="21">
      <c r="F21" s="134"/>
    </row>
    <row r="22">
      <c r="F22" s="134"/>
    </row>
    <row r="23">
      <c r="F23" s="134"/>
    </row>
    <row r="24">
      <c r="F24" s="134"/>
    </row>
    <row r="25">
      <c r="F25" s="134"/>
    </row>
    <row r="26">
      <c r="F26" s="134"/>
    </row>
    <row r="27">
      <c r="F27" s="134"/>
    </row>
    <row r="28">
      <c r="F28" s="134"/>
    </row>
    <row r="29">
      <c r="F29" s="134"/>
    </row>
    <row r="30">
      <c r="F30" s="134"/>
    </row>
    <row r="31">
      <c r="F31" s="134"/>
    </row>
    <row r="32">
      <c r="F32" s="134"/>
    </row>
    <row r="33">
      <c r="F33" s="134"/>
    </row>
    <row r="34">
      <c r="F34" s="134"/>
    </row>
    <row r="35">
      <c r="F35" s="134"/>
    </row>
    <row r="36">
      <c r="F36" s="134"/>
    </row>
    <row r="37">
      <c r="F37" s="134"/>
    </row>
    <row r="38">
      <c r="F38" s="134"/>
    </row>
    <row r="39">
      <c r="F39" s="134"/>
    </row>
    <row r="40">
      <c r="F40" s="134"/>
    </row>
    <row r="41">
      <c r="F41" s="134"/>
    </row>
    <row r="42">
      <c r="F42" s="134"/>
    </row>
    <row r="43">
      <c r="F43" s="134"/>
    </row>
    <row r="44">
      <c r="F44" s="134"/>
    </row>
    <row r="45">
      <c r="F45" s="134"/>
    </row>
    <row r="46">
      <c r="F46" s="134"/>
    </row>
    <row r="47">
      <c r="F47" s="134"/>
    </row>
    <row r="48">
      <c r="F48" s="134"/>
    </row>
    <row r="49">
      <c r="F49" s="134"/>
    </row>
    <row r="50">
      <c r="F50" s="134"/>
    </row>
    <row r="51">
      <c r="F51" s="134"/>
    </row>
    <row r="52">
      <c r="F52" s="134"/>
    </row>
    <row r="53">
      <c r="F53" s="134"/>
    </row>
    <row r="54">
      <c r="F54" s="134"/>
    </row>
    <row r="55">
      <c r="F55" s="134"/>
    </row>
    <row r="56">
      <c r="F56" s="134"/>
    </row>
    <row r="57">
      <c r="F57" s="134"/>
    </row>
    <row r="58">
      <c r="F58" s="134"/>
    </row>
    <row r="59">
      <c r="F59" s="134"/>
    </row>
    <row r="60">
      <c r="F60" s="134"/>
    </row>
    <row r="61">
      <c r="F61" s="134"/>
    </row>
    <row r="62">
      <c r="F62" s="134"/>
    </row>
    <row r="63">
      <c r="F63" s="134"/>
    </row>
    <row r="64">
      <c r="F64" s="134"/>
    </row>
    <row r="65">
      <c r="F65" s="134"/>
    </row>
    <row r="66">
      <c r="F66" s="134"/>
    </row>
    <row r="67">
      <c r="F67" s="134"/>
    </row>
    <row r="68">
      <c r="F68" s="134"/>
    </row>
    <row r="69">
      <c r="F69" s="134"/>
    </row>
    <row r="70">
      <c r="F70" s="134"/>
    </row>
    <row r="71">
      <c r="F71" s="134"/>
    </row>
    <row r="72">
      <c r="F72" s="134"/>
    </row>
    <row r="73">
      <c r="F73" s="134"/>
    </row>
    <row r="74">
      <c r="F74" s="134"/>
    </row>
    <row r="75">
      <c r="F75" s="134"/>
    </row>
    <row r="76">
      <c r="F76" s="134"/>
    </row>
    <row r="77">
      <c r="F77" s="134"/>
    </row>
    <row r="78">
      <c r="F78" s="134"/>
    </row>
    <row r="79">
      <c r="F79" s="134"/>
    </row>
    <row r="80">
      <c r="F80" s="134"/>
    </row>
    <row r="81">
      <c r="F81" s="134"/>
    </row>
    <row r="82">
      <c r="F82" s="134"/>
    </row>
    <row r="83">
      <c r="F83" s="134"/>
    </row>
    <row r="84">
      <c r="F84" s="134"/>
    </row>
    <row r="85">
      <c r="F85" s="134"/>
    </row>
    <row r="86">
      <c r="F86" s="134"/>
    </row>
    <row r="87">
      <c r="F87" s="134"/>
    </row>
    <row r="88">
      <c r="F88" s="134"/>
    </row>
    <row r="89">
      <c r="F89" s="134"/>
    </row>
    <row r="90">
      <c r="F90" s="134"/>
    </row>
    <row r="91">
      <c r="F91" s="134"/>
    </row>
    <row r="92">
      <c r="F92" s="134"/>
    </row>
    <row r="93">
      <c r="F93" s="134"/>
    </row>
    <row r="94">
      <c r="F94" s="134"/>
    </row>
    <row r="95">
      <c r="F95" s="134"/>
    </row>
    <row r="96">
      <c r="F96" s="134"/>
    </row>
    <row r="97">
      <c r="F97" s="134"/>
    </row>
    <row r="98">
      <c r="F98" s="134"/>
    </row>
    <row r="99">
      <c r="F99" s="134"/>
    </row>
    <row r="100">
      <c r="F100" s="134"/>
    </row>
    <row r="101">
      <c r="F101" s="134"/>
    </row>
    <row r="102">
      <c r="F102" s="134"/>
    </row>
    <row r="103">
      <c r="F103" s="134"/>
    </row>
    <row r="104">
      <c r="F104" s="134"/>
    </row>
    <row r="105">
      <c r="F105" s="134"/>
    </row>
    <row r="106">
      <c r="F106" s="134"/>
    </row>
    <row r="107">
      <c r="F107" s="134"/>
    </row>
    <row r="108">
      <c r="F108" s="134"/>
    </row>
    <row r="109">
      <c r="F109" s="134"/>
    </row>
    <row r="110">
      <c r="F110" s="134"/>
    </row>
    <row r="111">
      <c r="F111" s="134"/>
    </row>
    <row r="112">
      <c r="F112" s="134"/>
    </row>
    <row r="113">
      <c r="F113" s="134"/>
    </row>
    <row r="114">
      <c r="F114" s="134"/>
    </row>
    <row r="115">
      <c r="F115" s="134"/>
    </row>
    <row r="116">
      <c r="F116" s="134"/>
    </row>
    <row r="117">
      <c r="F117" s="134"/>
    </row>
    <row r="118">
      <c r="F118" s="134"/>
    </row>
    <row r="119">
      <c r="F119" s="134"/>
    </row>
    <row r="120">
      <c r="F120" s="134"/>
    </row>
    <row r="121">
      <c r="F121" s="134"/>
    </row>
    <row r="122">
      <c r="F122" s="134"/>
    </row>
    <row r="123">
      <c r="F123" s="134"/>
    </row>
    <row r="124">
      <c r="F124" s="134"/>
    </row>
    <row r="125">
      <c r="F125" s="134"/>
    </row>
    <row r="126">
      <c r="F126" s="134"/>
    </row>
    <row r="127">
      <c r="F127" s="134"/>
    </row>
    <row r="128">
      <c r="F128" s="134"/>
    </row>
    <row r="129">
      <c r="F129" s="134"/>
    </row>
    <row r="130">
      <c r="F130" s="134"/>
    </row>
    <row r="131">
      <c r="F131" s="134"/>
    </row>
    <row r="132">
      <c r="F132" s="134"/>
    </row>
    <row r="133">
      <c r="F133" s="134"/>
    </row>
    <row r="134">
      <c r="F134" s="134"/>
    </row>
    <row r="135">
      <c r="F135" s="134"/>
    </row>
    <row r="136">
      <c r="F136" s="134"/>
    </row>
    <row r="137">
      <c r="F137" s="134"/>
    </row>
    <row r="138">
      <c r="F138" s="134"/>
    </row>
    <row r="139">
      <c r="F139" s="134"/>
    </row>
    <row r="140">
      <c r="F140" s="134"/>
    </row>
    <row r="141">
      <c r="F141" s="134"/>
    </row>
    <row r="142">
      <c r="F142" s="134"/>
    </row>
    <row r="143">
      <c r="F143" s="134"/>
    </row>
    <row r="144">
      <c r="F144" s="134"/>
    </row>
    <row r="145">
      <c r="F145" s="134"/>
    </row>
    <row r="146">
      <c r="F146" s="134"/>
    </row>
    <row r="147">
      <c r="F147" s="134"/>
    </row>
    <row r="148">
      <c r="F148" s="134"/>
    </row>
    <row r="149">
      <c r="F149" s="134"/>
    </row>
    <row r="150">
      <c r="F150" s="134"/>
    </row>
    <row r="151">
      <c r="F151" s="134"/>
    </row>
    <row r="152">
      <c r="F152" s="134"/>
    </row>
    <row r="153">
      <c r="F153" s="134"/>
    </row>
    <row r="154">
      <c r="F154" s="134"/>
    </row>
    <row r="155">
      <c r="F155" s="134"/>
    </row>
    <row r="156">
      <c r="F156" s="134"/>
    </row>
    <row r="157">
      <c r="F157" s="134"/>
    </row>
    <row r="158">
      <c r="F158" s="134"/>
    </row>
    <row r="159">
      <c r="F159" s="134"/>
    </row>
    <row r="160">
      <c r="F160" s="134"/>
    </row>
    <row r="161">
      <c r="F161" s="134"/>
    </row>
    <row r="162">
      <c r="F162" s="134"/>
    </row>
    <row r="163">
      <c r="F163" s="134"/>
    </row>
    <row r="164">
      <c r="F164" s="134"/>
    </row>
    <row r="165">
      <c r="F165" s="134"/>
    </row>
    <row r="166">
      <c r="F166" s="134"/>
    </row>
    <row r="167">
      <c r="F167" s="134"/>
    </row>
    <row r="168">
      <c r="F168" s="134"/>
    </row>
    <row r="169">
      <c r="F169" s="134"/>
    </row>
    <row r="170">
      <c r="F170" s="134"/>
    </row>
    <row r="171">
      <c r="F171" s="134"/>
    </row>
    <row r="172">
      <c r="F172" s="134"/>
    </row>
    <row r="173">
      <c r="F173" s="134"/>
    </row>
    <row r="174">
      <c r="F174" s="134"/>
    </row>
    <row r="175">
      <c r="F175" s="134"/>
    </row>
    <row r="176">
      <c r="F176" s="134"/>
    </row>
    <row r="177">
      <c r="F177" s="134"/>
    </row>
    <row r="178">
      <c r="F178" s="134"/>
    </row>
    <row r="179">
      <c r="F179" s="134"/>
    </row>
    <row r="180">
      <c r="F180" s="134"/>
    </row>
    <row r="181">
      <c r="F181" s="134"/>
    </row>
    <row r="182">
      <c r="F182" s="134"/>
    </row>
    <row r="183">
      <c r="F183" s="134"/>
    </row>
    <row r="184">
      <c r="F184" s="134"/>
    </row>
    <row r="185">
      <c r="F185" s="134"/>
    </row>
    <row r="186">
      <c r="F186" s="134"/>
    </row>
    <row r="187">
      <c r="F187" s="134"/>
    </row>
    <row r="188">
      <c r="F188" s="134"/>
    </row>
    <row r="189">
      <c r="F189" s="134"/>
    </row>
    <row r="190">
      <c r="F190" s="134"/>
    </row>
    <row r="191">
      <c r="F191" s="134"/>
    </row>
    <row r="192">
      <c r="F192" s="134"/>
    </row>
    <row r="193">
      <c r="F193" s="134"/>
    </row>
    <row r="194">
      <c r="F194" s="134"/>
    </row>
    <row r="195">
      <c r="F195" s="134"/>
    </row>
    <row r="196">
      <c r="F196" s="134"/>
    </row>
    <row r="197">
      <c r="F197" s="134"/>
    </row>
    <row r="198">
      <c r="F198" s="134"/>
    </row>
    <row r="199">
      <c r="F199" s="134"/>
    </row>
    <row r="200">
      <c r="F200" s="134"/>
    </row>
    <row r="201">
      <c r="F201" s="134"/>
    </row>
    <row r="202">
      <c r="F202" s="134"/>
    </row>
    <row r="203">
      <c r="F203" s="134"/>
    </row>
    <row r="204">
      <c r="F204" s="134"/>
    </row>
    <row r="205">
      <c r="F205" s="134"/>
    </row>
    <row r="206">
      <c r="F206" s="134"/>
    </row>
    <row r="207">
      <c r="F207" s="134"/>
    </row>
    <row r="208">
      <c r="F208" s="134"/>
    </row>
    <row r="209">
      <c r="F209" s="134"/>
    </row>
    <row r="210">
      <c r="F210" s="134"/>
    </row>
    <row r="211">
      <c r="F211" s="134"/>
    </row>
    <row r="212">
      <c r="F212" s="134"/>
    </row>
    <row r="213">
      <c r="F213" s="134"/>
    </row>
    <row r="214">
      <c r="F214" s="134"/>
    </row>
    <row r="215">
      <c r="F215" s="134"/>
    </row>
    <row r="216">
      <c r="F216" s="134"/>
    </row>
    <row r="217">
      <c r="F217" s="134"/>
    </row>
    <row r="218">
      <c r="F218" s="134"/>
    </row>
    <row r="219">
      <c r="F219" s="134"/>
    </row>
    <row r="220">
      <c r="F220" s="134"/>
    </row>
    <row r="221">
      <c r="F221" s="134"/>
    </row>
    <row r="222">
      <c r="F222" s="134"/>
    </row>
    <row r="223">
      <c r="F223" s="134"/>
    </row>
    <row r="224">
      <c r="F224" s="134"/>
    </row>
    <row r="225">
      <c r="F225" s="134"/>
    </row>
    <row r="226">
      <c r="F226" s="134"/>
    </row>
    <row r="227">
      <c r="F227" s="134"/>
    </row>
    <row r="228">
      <c r="F228" s="134"/>
    </row>
    <row r="229">
      <c r="F229" s="134"/>
    </row>
    <row r="230">
      <c r="F230" s="134"/>
    </row>
    <row r="231">
      <c r="F231" s="134"/>
    </row>
    <row r="232">
      <c r="F232" s="134"/>
    </row>
    <row r="233">
      <c r="F233" s="134"/>
    </row>
    <row r="234">
      <c r="F234" s="134"/>
    </row>
    <row r="235">
      <c r="F235" s="134"/>
    </row>
    <row r="236">
      <c r="F236" s="134"/>
    </row>
    <row r="237">
      <c r="F237" s="134"/>
    </row>
    <row r="238">
      <c r="F238" s="134"/>
    </row>
    <row r="239">
      <c r="F239" s="134"/>
    </row>
    <row r="240">
      <c r="F240" s="134"/>
    </row>
    <row r="241">
      <c r="F241" s="134"/>
    </row>
    <row r="242">
      <c r="F242" s="134"/>
    </row>
    <row r="243">
      <c r="F243" s="134"/>
    </row>
    <row r="244">
      <c r="F244" s="134"/>
    </row>
    <row r="245">
      <c r="F245" s="134"/>
    </row>
    <row r="246">
      <c r="F246" s="134"/>
    </row>
    <row r="247">
      <c r="F247" s="134"/>
    </row>
    <row r="248">
      <c r="F248" s="134"/>
    </row>
    <row r="249">
      <c r="F249" s="134"/>
    </row>
    <row r="250">
      <c r="F250" s="134"/>
    </row>
    <row r="251">
      <c r="F251" s="134"/>
    </row>
    <row r="252">
      <c r="F252" s="134"/>
    </row>
    <row r="253">
      <c r="F253" s="134"/>
    </row>
    <row r="254">
      <c r="F254" s="134"/>
    </row>
    <row r="255">
      <c r="F255" s="134"/>
    </row>
    <row r="256">
      <c r="F256" s="134"/>
    </row>
    <row r="257">
      <c r="F257" s="134"/>
    </row>
    <row r="258">
      <c r="F258" s="134"/>
    </row>
    <row r="259">
      <c r="F259" s="134"/>
    </row>
    <row r="260">
      <c r="F260" s="134"/>
    </row>
    <row r="261">
      <c r="F261" s="134"/>
    </row>
    <row r="262">
      <c r="F262" s="134"/>
    </row>
    <row r="263">
      <c r="F263" s="134"/>
    </row>
    <row r="264">
      <c r="F264" s="134"/>
    </row>
    <row r="265">
      <c r="F265" s="134"/>
    </row>
    <row r="266">
      <c r="F266" s="134"/>
    </row>
    <row r="267">
      <c r="F267" s="134"/>
    </row>
    <row r="268">
      <c r="F268" s="134"/>
    </row>
    <row r="269">
      <c r="F269" s="134"/>
    </row>
    <row r="270">
      <c r="F270" s="134"/>
    </row>
    <row r="271">
      <c r="F271" s="134"/>
    </row>
    <row r="272">
      <c r="F272" s="134"/>
    </row>
    <row r="273">
      <c r="F273" s="134"/>
    </row>
    <row r="274">
      <c r="F274" s="134"/>
    </row>
    <row r="275">
      <c r="F275" s="134"/>
    </row>
    <row r="276">
      <c r="F276" s="134"/>
    </row>
    <row r="277">
      <c r="F277" s="134"/>
    </row>
    <row r="278">
      <c r="F278" s="134"/>
    </row>
    <row r="279">
      <c r="F279" s="134"/>
    </row>
    <row r="280">
      <c r="F280" s="134"/>
    </row>
    <row r="281">
      <c r="F281" s="134"/>
    </row>
    <row r="282">
      <c r="F282" s="134"/>
    </row>
    <row r="283">
      <c r="F283" s="134"/>
    </row>
    <row r="284">
      <c r="F284" s="134"/>
    </row>
    <row r="285">
      <c r="F285" s="134"/>
    </row>
    <row r="286">
      <c r="F286" s="134"/>
    </row>
    <row r="287">
      <c r="F287" s="134"/>
    </row>
    <row r="288">
      <c r="F288" s="134"/>
    </row>
    <row r="289">
      <c r="F289" s="134"/>
    </row>
    <row r="290">
      <c r="F290" s="134"/>
    </row>
    <row r="291">
      <c r="F291" s="134"/>
    </row>
    <row r="292">
      <c r="F292" s="134"/>
    </row>
    <row r="293">
      <c r="F293" s="134"/>
    </row>
    <row r="294">
      <c r="F294" s="134"/>
    </row>
    <row r="295">
      <c r="F295" s="134"/>
    </row>
    <row r="296">
      <c r="F296" s="134"/>
    </row>
    <row r="297">
      <c r="F297" s="134"/>
    </row>
    <row r="298">
      <c r="F298" s="134"/>
    </row>
    <row r="299">
      <c r="F299" s="134"/>
    </row>
    <row r="300">
      <c r="F300" s="134"/>
    </row>
    <row r="301">
      <c r="F301" s="134"/>
    </row>
    <row r="302">
      <c r="F302" s="134"/>
    </row>
    <row r="303">
      <c r="F303" s="134"/>
    </row>
    <row r="304">
      <c r="F304" s="134"/>
    </row>
    <row r="305">
      <c r="F305" s="134"/>
    </row>
    <row r="306">
      <c r="F306" s="134"/>
    </row>
    <row r="307">
      <c r="F307" s="134"/>
    </row>
    <row r="308">
      <c r="F308" s="134"/>
    </row>
    <row r="309">
      <c r="F309" s="134"/>
    </row>
    <row r="310">
      <c r="F310" s="134"/>
    </row>
    <row r="311">
      <c r="F311" s="134"/>
    </row>
    <row r="312">
      <c r="F312" s="134"/>
    </row>
    <row r="313">
      <c r="F313" s="134"/>
    </row>
    <row r="314">
      <c r="F314" s="134"/>
    </row>
    <row r="315">
      <c r="F315" s="134"/>
    </row>
    <row r="316">
      <c r="F316" s="134"/>
    </row>
    <row r="317">
      <c r="F317" s="134"/>
    </row>
    <row r="318">
      <c r="F318" s="134"/>
    </row>
    <row r="319">
      <c r="F319" s="134"/>
    </row>
    <row r="320">
      <c r="F320" s="134"/>
    </row>
    <row r="321">
      <c r="F321" s="134"/>
    </row>
    <row r="322">
      <c r="F322" s="134"/>
    </row>
    <row r="323">
      <c r="F323" s="134"/>
    </row>
    <row r="324">
      <c r="F324" s="134"/>
    </row>
    <row r="325">
      <c r="F325" s="134"/>
    </row>
    <row r="326">
      <c r="F326" s="134"/>
    </row>
    <row r="327">
      <c r="F327" s="134"/>
    </row>
    <row r="328">
      <c r="F328" s="134"/>
    </row>
    <row r="329">
      <c r="F329" s="134"/>
    </row>
    <row r="330">
      <c r="F330" s="134"/>
    </row>
    <row r="331">
      <c r="F331" s="134"/>
    </row>
    <row r="332">
      <c r="F332" s="134"/>
    </row>
    <row r="333">
      <c r="F333" s="134"/>
    </row>
    <row r="334">
      <c r="F334" s="134"/>
    </row>
    <row r="335">
      <c r="F335" s="134"/>
    </row>
    <row r="336">
      <c r="F336" s="134"/>
    </row>
    <row r="337">
      <c r="F337" s="134"/>
    </row>
    <row r="338">
      <c r="F338" s="134"/>
    </row>
    <row r="339">
      <c r="F339" s="134"/>
    </row>
    <row r="340">
      <c r="F340" s="134"/>
    </row>
    <row r="341">
      <c r="F341" s="134"/>
    </row>
    <row r="342">
      <c r="F342" s="134"/>
    </row>
    <row r="343">
      <c r="F343" s="134"/>
    </row>
    <row r="344">
      <c r="F344" s="134"/>
    </row>
    <row r="345">
      <c r="F345" s="134"/>
    </row>
    <row r="346">
      <c r="F346" s="134"/>
    </row>
    <row r="347">
      <c r="F347" s="134"/>
    </row>
    <row r="348">
      <c r="F348" s="134"/>
    </row>
    <row r="349">
      <c r="F349" s="134"/>
    </row>
    <row r="350">
      <c r="F350" s="134"/>
    </row>
    <row r="351">
      <c r="F351" s="134"/>
    </row>
    <row r="352">
      <c r="F352" s="134"/>
    </row>
    <row r="353">
      <c r="F353" s="134"/>
    </row>
    <row r="354">
      <c r="F354" s="134"/>
    </row>
    <row r="355">
      <c r="F355" s="134"/>
    </row>
    <row r="356">
      <c r="F356" s="134"/>
    </row>
    <row r="357">
      <c r="F357" s="134"/>
    </row>
    <row r="358">
      <c r="F358" s="134"/>
    </row>
    <row r="359">
      <c r="F359" s="134"/>
    </row>
    <row r="360">
      <c r="F360" s="134"/>
    </row>
    <row r="361">
      <c r="F361" s="134"/>
    </row>
    <row r="362">
      <c r="F362" s="134"/>
    </row>
    <row r="363">
      <c r="F363" s="134"/>
    </row>
    <row r="364">
      <c r="F364" s="134"/>
    </row>
    <row r="365">
      <c r="F365" s="134"/>
    </row>
    <row r="366">
      <c r="F366" s="134"/>
    </row>
    <row r="367">
      <c r="F367" s="134"/>
    </row>
    <row r="368">
      <c r="F368" s="134"/>
    </row>
    <row r="369">
      <c r="F369" s="134"/>
    </row>
    <row r="370">
      <c r="F370" s="134"/>
    </row>
    <row r="371">
      <c r="F371" s="134"/>
    </row>
    <row r="372">
      <c r="F372" s="134"/>
    </row>
    <row r="373">
      <c r="F373" s="134"/>
    </row>
    <row r="374">
      <c r="F374" s="134"/>
    </row>
    <row r="375">
      <c r="F375" s="134"/>
    </row>
    <row r="376">
      <c r="F376" s="134"/>
    </row>
    <row r="377">
      <c r="F377" s="134"/>
    </row>
    <row r="378">
      <c r="F378" s="134"/>
    </row>
    <row r="379">
      <c r="F379" s="134"/>
    </row>
    <row r="380">
      <c r="F380" s="134"/>
    </row>
    <row r="381">
      <c r="F381" s="134"/>
    </row>
    <row r="382">
      <c r="F382" s="134"/>
    </row>
    <row r="383">
      <c r="F383" s="134"/>
    </row>
    <row r="384">
      <c r="F384" s="134"/>
    </row>
    <row r="385">
      <c r="F385" s="134"/>
    </row>
    <row r="386">
      <c r="F386" s="134"/>
    </row>
    <row r="387">
      <c r="F387" s="134"/>
    </row>
    <row r="388">
      <c r="F388" s="134"/>
    </row>
    <row r="389">
      <c r="F389" s="134"/>
    </row>
    <row r="390">
      <c r="F390" s="134"/>
    </row>
    <row r="391">
      <c r="F391" s="134"/>
    </row>
    <row r="392">
      <c r="F392" s="134"/>
    </row>
    <row r="393">
      <c r="F393" s="134"/>
    </row>
    <row r="394">
      <c r="F394" s="134"/>
    </row>
    <row r="395">
      <c r="F395" s="134"/>
    </row>
    <row r="396">
      <c r="F396" s="134"/>
    </row>
    <row r="397">
      <c r="F397" s="134"/>
    </row>
    <row r="398">
      <c r="F398" s="134"/>
    </row>
    <row r="399">
      <c r="F399" s="134"/>
    </row>
    <row r="400">
      <c r="F400" s="134"/>
    </row>
    <row r="401">
      <c r="F401" s="134"/>
    </row>
    <row r="402">
      <c r="F402" s="134"/>
    </row>
    <row r="403">
      <c r="F403" s="134"/>
    </row>
    <row r="404">
      <c r="F404" s="134"/>
    </row>
    <row r="405">
      <c r="F405" s="134"/>
    </row>
    <row r="406">
      <c r="F406" s="134"/>
    </row>
    <row r="407">
      <c r="F407" s="134"/>
    </row>
    <row r="408">
      <c r="F408" s="134"/>
    </row>
    <row r="409">
      <c r="F409" s="134"/>
    </row>
    <row r="410">
      <c r="F410" s="134"/>
    </row>
    <row r="411">
      <c r="F411" s="134"/>
    </row>
    <row r="412">
      <c r="F412" s="134"/>
    </row>
    <row r="413">
      <c r="F413" s="134"/>
    </row>
    <row r="414">
      <c r="F414" s="134"/>
    </row>
    <row r="415">
      <c r="F415" s="134"/>
    </row>
    <row r="416">
      <c r="F416" s="134"/>
    </row>
    <row r="417">
      <c r="F417" s="134"/>
    </row>
    <row r="418">
      <c r="F418" s="134"/>
    </row>
    <row r="419">
      <c r="F419" s="134"/>
    </row>
    <row r="420">
      <c r="F420" s="134"/>
    </row>
    <row r="421">
      <c r="F421" s="134"/>
    </row>
    <row r="422">
      <c r="F422" s="134"/>
    </row>
    <row r="423">
      <c r="F423" s="134"/>
    </row>
    <row r="424">
      <c r="F424" s="134"/>
    </row>
    <row r="425">
      <c r="F425" s="134"/>
    </row>
    <row r="426">
      <c r="F426" s="134"/>
    </row>
    <row r="427">
      <c r="F427" s="134"/>
    </row>
    <row r="428">
      <c r="F428" s="134"/>
    </row>
    <row r="429">
      <c r="F429" s="134"/>
    </row>
    <row r="430">
      <c r="F430" s="134"/>
    </row>
    <row r="431">
      <c r="F431" s="134"/>
    </row>
    <row r="432">
      <c r="F432" s="134"/>
    </row>
    <row r="433">
      <c r="F433" s="134"/>
    </row>
    <row r="434">
      <c r="F434" s="134"/>
    </row>
    <row r="435">
      <c r="F435" s="134"/>
    </row>
    <row r="436">
      <c r="F436" s="134"/>
    </row>
    <row r="437">
      <c r="F437" s="134"/>
    </row>
    <row r="438">
      <c r="F438" s="134"/>
    </row>
    <row r="439">
      <c r="F439" s="134"/>
    </row>
    <row r="440">
      <c r="F440" s="134"/>
    </row>
    <row r="441">
      <c r="F441" s="134"/>
    </row>
    <row r="442">
      <c r="F442" s="134"/>
    </row>
    <row r="443">
      <c r="F443" s="134"/>
    </row>
    <row r="444">
      <c r="F444" s="134"/>
    </row>
    <row r="445">
      <c r="F445" s="134"/>
    </row>
    <row r="446">
      <c r="F446" s="134"/>
    </row>
    <row r="447">
      <c r="F447" s="134"/>
    </row>
    <row r="448">
      <c r="F448" s="134"/>
    </row>
    <row r="449">
      <c r="F449" s="134"/>
    </row>
    <row r="450">
      <c r="F450" s="134"/>
    </row>
    <row r="451">
      <c r="F451" s="134"/>
    </row>
    <row r="452">
      <c r="F452" s="134"/>
    </row>
    <row r="453">
      <c r="F453" s="134"/>
    </row>
    <row r="454">
      <c r="F454" s="134"/>
    </row>
    <row r="455">
      <c r="F455" s="134"/>
    </row>
    <row r="456">
      <c r="F456" s="134"/>
    </row>
    <row r="457">
      <c r="F457" s="134"/>
    </row>
    <row r="458">
      <c r="F458" s="134"/>
    </row>
    <row r="459">
      <c r="F459" s="134"/>
    </row>
    <row r="460">
      <c r="F460" s="134"/>
    </row>
    <row r="461">
      <c r="F461" s="134"/>
    </row>
    <row r="462">
      <c r="F462" s="134"/>
    </row>
    <row r="463">
      <c r="F463" s="134"/>
    </row>
    <row r="464">
      <c r="F464" s="134"/>
    </row>
    <row r="465">
      <c r="F465" s="134"/>
    </row>
    <row r="466">
      <c r="F466" s="134"/>
    </row>
    <row r="467">
      <c r="F467" s="134"/>
    </row>
    <row r="468">
      <c r="F468" s="134"/>
    </row>
    <row r="469">
      <c r="F469" s="134"/>
    </row>
    <row r="470">
      <c r="F470" s="134"/>
    </row>
    <row r="471">
      <c r="F471" s="134"/>
    </row>
    <row r="472">
      <c r="F472" s="134"/>
    </row>
    <row r="473">
      <c r="F473" s="134"/>
    </row>
    <row r="474">
      <c r="F474" s="134"/>
    </row>
    <row r="475">
      <c r="F475" s="134"/>
    </row>
    <row r="476">
      <c r="F476" s="134"/>
    </row>
    <row r="477">
      <c r="F477" s="134"/>
    </row>
    <row r="478">
      <c r="F478" s="134"/>
    </row>
    <row r="479">
      <c r="F479" s="134"/>
    </row>
    <row r="480">
      <c r="F480" s="134"/>
    </row>
    <row r="481">
      <c r="F481" s="134"/>
    </row>
    <row r="482">
      <c r="F482" s="134"/>
    </row>
    <row r="483">
      <c r="F483" s="134"/>
    </row>
    <row r="484">
      <c r="F484" s="134"/>
    </row>
    <row r="485">
      <c r="F485" s="134"/>
    </row>
    <row r="486">
      <c r="F486" s="134"/>
    </row>
    <row r="487">
      <c r="F487" s="134"/>
    </row>
    <row r="488">
      <c r="F488" s="134"/>
    </row>
    <row r="489">
      <c r="F489" s="134"/>
    </row>
    <row r="490">
      <c r="F490" s="134"/>
    </row>
    <row r="491">
      <c r="F491" s="134"/>
    </row>
    <row r="492">
      <c r="F492" s="134"/>
    </row>
    <row r="493">
      <c r="F493" s="134"/>
    </row>
    <row r="494">
      <c r="F494" s="134"/>
    </row>
    <row r="495">
      <c r="F495" s="134"/>
    </row>
    <row r="496">
      <c r="F496" s="134"/>
    </row>
    <row r="497">
      <c r="F497" s="134"/>
    </row>
    <row r="498">
      <c r="F498" s="134"/>
    </row>
    <row r="499">
      <c r="F499" s="134"/>
    </row>
    <row r="500">
      <c r="F500" s="134"/>
    </row>
    <row r="501">
      <c r="F501" s="134"/>
    </row>
    <row r="502">
      <c r="F502" s="134"/>
    </row>
    <row r="503">
      <c r="F503" s="134"/>
    </row>
    <row r="504">
      <c r="F504" s="134"/>
    </row>
    <row r="505">
      <c r="F505" s="134"/>
    </row>
    <row r="506">
      <c r="F506" s="134"/>
    </row>
    <row r="507">
      <c r="F507" s="134"/>
    </row>
    <row r="508">
      <c r="F508" s="134"/>
    </row>
    <row r="509">
      <c r="F509" s="134"/>
    </row>
    <row r="510">
      <c r="F510" s="134"/>
    </row>
    <row r="511">
      <c r="F511" s="134"/>
    </row>
    <row r="512">
      <c r="F512" s="134"/>
    </row>
    <row r="513">
      <c r="F513" s="134"/>
    </row>
    <row r="514">
      <c r="F514" s="134"/>
    </row>
    <row r="515">
      <c r="F515" s="134"/>
    </row>
    <row r="516">
      <c r="F516" s="134"/>
    </row>
    <row r="517">
      <c r="F517" s="134"/>
    </row>
    <row r="518">
      <c r="F518" s="134"/>
    </row>
    <row r="519">
      <c r="F519" s="134"/>
    </row>
    <row r="520">
      <c r="F520" s="134"/>
    </row>
    <row r="521">
      <c r="F521" s="134"/>
    </row>
    <row r="522">
      <c r="F522" s="134"/>
    </row>
    <row r="523">
      <c r="F523" s="134"/>
    </row>
    <row r="524">
      <c r="F524" s="134"/>
    </row>
    <row r="525">
      <c r="F525" s="134"/>
    </row>
    <row r="526">
      <c r="F526" s="134"/>
    </row>
    <row r="527">
      <c r="F527" s="134"/>
    </row>
    <row r="528">
      <c r="F528" s="134"/>
    </row>
    <row r="529">
      <c r="F529" s="134"/>
    </row>
    <row r="530">
      <c r="F530" s="134"/>
    </row>
    <row r="531">
      <c r="F531" s="134"/>
    </row>
    <row r="532">
      <c r="F532" s="134"/>
    </row>
    <row r="533">
      <c r="F533" s="134"/>
    </row>
    <row r="534">
      <c r="F534" s="134"/>
    </row>
    <row r="535">
      <c r="F535" s="134"/>
    </row>
    <row r="536">
      <c r="F536" s="134"/>
    </row>
    <row r="537">
      <c r="F537" s="134"/>
    </row>
    <row r="538">
      <c r="F538" s="134"/>
    </row>
    <row r="539">
      <c r="F539" s="134"/>
    </row>
    <row r="540">
      <c r="F540" s="134"/>
    </row>
    <row r="541">
      <c r="F541" s="134"/>
    </row>
    <row r="542">
      <c r="F542" s="134"/>
    </row>
    <row r="543">
      <c r="F543" s="134"/>
    </row>
    <row r="544">
      <c r="F544" s="134"/>
    </row>
    <row r="545">
      <c r="F545" s="134"/>
    </row>
    <row r="546">
      <c r="F546" s="134"/>
    </row>
    <row r="547">
      <c r="F547" s="134"/>
    </row>
    <row r="548">
      <c r="F548" s="134"/>
    </row>
    <row r="549">
      <c r="F549" s="134"/>
    </row>
    <row r="550">
      <c r="F550" s="134"/>
    </row>
    <row r="551">
      <c r="F551" s="134"/>
    </row>
    <row r="552">
      <c r="F552" s="134"/>
    </row>
    <row r="553">
      <c r="F553" s="134"/>
    </row>
    <row r="554">
      <c r="F554" s="134"/>
    </row>
    <row r="555">
      <c r="F555" s="134"/>
    </row>
    <row r="556">
      <c r="F556" s="134"/>
    </row>
    <row r="557">
      <c r="F557" s="134"/>
    </row>
    <row r="558">
      <c r="F558" s="134"/>
    </row>
    <row r="559">
      <c r="F559" s="134"/>
    </row>
    <row r="560">
      <c r="F560" s="134"/>
    </row>
    <row r="561">
      <c r="F561" s="134"/>
    </row>
    <row r="562">
      <c r="F562" s="134"/>
    </row>
    <row r="563">
      <c r="F563" s="134"/>
    </row>
    <row r="564">
      <c r="F564" s="134"/>
    </row>
    <row r="565">
      <c r="F565" s="134"/>
    </row>
    <row r="566">
      <c r="F566" s="134"/>
    </row>
    <row r="567">
      <c r="F567" s="134"/>
    </row>
    <row r="568">
      <c r="F568" s="134"/>
    </row>
    <row r="569">
      <c r="F569" s="134"/>
    </row>
    <row r="570">
      <c r="F570" s="134"/>
    </row>
    <row r="571">
      <c r="F571" s="134"/>
    </row>
    <row r="572">
      <c r="F572" s="134"/>
    </row>
    <row r="573">
      <c r="F573" s="134"/>
    </row>
    <row r="574">
      <c r="F574" s="134"/>
    </row>
    <row r="575">
      <c r="F575" s="134"/>
    </row>
    <row r="576">
      <c r="F576" s="134"/>
    </row>
    <row r="577">
      <c r="F577" s="134"/>
    </row>
    <row r="578">
      <c r="F578" s="134"/>
    </row>
    <row r="579">
      <c r="F579" s="134"/>
    </row>
    <row r="580">
      <c r="F580" s="134"/>
    </row>
    <row r="581">
      <c r="F581" s="134"/>
    </row>
    <row r="582">
      <c r="F582" s="134"/>
    </row>
    <row r="583">
      <c r="F583" s="134"/>
    </row>
    <row r="584">
      <c r="F584" s="134"/>
    </row>
    <row r="585">
      <c r="F585" s="134"/>
    </row>
    <row r="586">
      <c r="F586" s="134"/>
    </row>
    <row r="587">
      <c r="F587" s="134"/>
    </row>
    <row r="588">
      <c r="F588" s="134"/>
    </row>
    <row r="589">
      <c r="F589" s="134"/>
    </row>
    <row r="590">
      <c r="F590" s="134"/>
    </row>
    <row r="591">
      <c r="F591" s="134"/>
    </row>
    <row r="592">
      <c r="F592" s="134"/>
    </row>
    <row r="593">
      <c r="F593" s="134"/>
    </row>
    <row r="594">
      <c r="F594" s="134"/>
    </row>
    <row r="595">
      <c r="F595" s="134"/>
    </row>
    <row r="596">
      <c r="F596" s="134"/>
    </row>
    <row r="597">
      <c r="F597" s="134"/>
    </row>
    <row r="598">
      <c r="F598" s="134"/>
    </row>
    <row r="599">
      <c r="F599" s="134"/>
    </row>
    <row r="600">
      <c r="F600" s="134"/>
    </row>
    <row r="601">
      <c r="F601" s="134"/>
    </row>
    <row r="602">
      <c r="F602" s="134"/>
    </row>
    <row r="603">
      <c r="F603" s="134"/>
    </row>
    <row r="604">
      <c r="F604" s="134"/>
    </row>
    <row r="605">
      <c r="F605" s="134"/>
    </row>
    <row r="606">
      <c r="F606" s="134"/>
    </row>
    <row r="607">
      <c r="F607" s="134"/>
    </row>
    <row r="608">
      <c r="F608" s="134"/>
    </row>
    <row r="609">
      <c r="F609" s="134"/>
    </row>
    <row r="610">
      <c r="F610" s="134"/>
    </row>
    <row r="611">
      <c r="F611" s="134"/>
    </row>
    <row r="612">
      <c r="F612" s="134"/>
    </row>
    <row r="613">
      <c r="F613" s="134"/>
    </row>
    <row r="614">
      <c r="F614" s="134"/>
    </row>
    <row r="615">
      <c r="F615" s="134"/>
    </row>
    <row r="616">
      <c r="F616" s="134"/>
    </row>
    <row r="617">
      <c r="F617" s="134"/>
    </row>
    <row r="618">
      <c r="F618" s="134"/>
    </row>
    <row r="619">
      <c r="F619" s="134"/>
    </row>
    <row r="620">
      <c r="F620" s="134"/>
    </row>
    <row r="621">
      <c r="F621" s="134"/>
    </row>
    <row r="622">
      <c r="F622" s="134"/>
    </row>
    <row r="623">
      <c r="F623" s="134"/>
    </row>
    <row r="624">
      <c r="F624" s="134"/>
    </row>
    <row r="625">
      <c r="F625" s="134"/>
    </row>
    <row r="626">
      <c r="F626" s="134"/>
    </row>
    <row r="627">
      <c r="F627" s="134"/>
    </row>
    <row r="628">
      <c r="F628" s="134"/>
    </row>
    <row r="629">
      <c r="F629" s="134"/>
    </row>
    <row r="630">
      <c r="F630" s="134"/>
    </row>
    <row r="631">
      <c r="F631" s="134"/>
    </row>
    <row r="632">
      <c r="F632" s="134"/>
    </row>
    <row r="633">
      <c r="F633" s="134"/>
    </row>
    <row r="634">
      <c r="F634" s="134"/>
    </row>
    <row r="635">
      <c r="F635" s="134"/>
    </row>
    <row r="636">
      <c r="F636" s="134"/>
    </row>
    <row r="637">
      <c r="F637" s="134"/>
    </row>
    <row r="638">
      <c r="F638" s="134"/>
    </row>
    <row r="639">
      <c r="F639" s="134"/>
    </row>
    <row r="640">
      <c r="F640" s="134"/>
    </row>
    <row r="641">
      <c r="F641" s="134"/>
    </row>
    <row r="642">
      <c r="F642" s="134"/>
    </row>
    <row r="643">
      <c r="F643" s="134"/>
    </row>
    <row r="644">
      <c r="F644" s="134"/>
    </row>
    <row r="645">
      <c r="F645" s="134"/>
    </row>
    <row r="646">
      <c r="F646" s="134"/>
    </row>
    <row r="647">
      <c r="F647" s="134"/>
    </row>
    <row r="648">
      <c r="F648" s="134"/>
    </row>
    <row r="649">
      <c r="F649" s="134"/>
    </row>
    <row r="650">
      <c r="F650" s="134"/>
    </row>
    <row r="651">
      <c r="F651" s="134"/>
    </row>
    <row r="652">
      <c r="F652" s="134"/>
    </row>
    <row r="653">
      <c r="F653" s="134"/>
    </row>
    <row r="654">
      <c r="F654" s="134"/>
    </row>
    <row r="655">
      <c r="F655" s="134"/>
    </row>
    <row r="656">
      <c r="F656" s="134"/>
    </row>
    <row r="657">
      <c r="F657" s="134"/>
    </row>
    <row r="658">
      <c r="F658" s="134"/>
    </row>
    <row r="659">
      <c r="F659" s="134"/>
    </row>
    <row r="660">
      <c r="F660" s="134"/>
    </row>
    <row r="661">
      <c r="F661" s="134"/>
    </row>
    <row r="662">
      <c r="F662" s="134"/>
    </row>
    <row r="663">
      <c r="F663" s="134"/>
    </row>
    <row r="664">
      <c r="F664" s="134"/>
    </row>
    <row r="665">
      <c r="F665" s="134"/>
    </row>
    <row r="666">
      <c r="F666" s="134"/>
    </row>
    <row r="667">
      <c r="F667" s="134"/>
    </row>
    <row r="668">
      <c r="F668" s="134"/>
    </row>
    <row r="669">
      <c r="F669" s="134"/>
    </row>
    <row r="670">
      <c r="F670" s="134"/>
    </row>
    <row r="671">
      <c r="F671" s="134"/>
    </row>
    <row r="672">
      <c r="F672" s="134"/>
    </row>
    <row r="673">
      <c r="F673" s="134"/>
    </row>
    <row r="674">
      <c r="F674" s="134"/>
    </row>
    <row r="675">
      <c r="F675" s="134"/>
    </row>
    <row r="676">
      <c r="F676" s="134"/>
    </row>
    <row r="677">
      <c r="F677" s="134"/>
    </row>
    <row r="678">
      <c r="F678" s="134"/>
    </row>
    <row r="679">
      <c r="F679" s="134"/>
    </row>
    <row r="680">
      <c r="F680" s="134"/>
    </row>
    <row r="681">
      <c r="F681" s="134"/>
    </row>
    <row r="682">
      <c r="F682" s="134"/>
    </row>
    <row r="683">
      <c r="F683" s="134"/>
    </row>
    <row r="684">
      <c r="F684" s="134"/>
    </row>
    <row r="685">
      <c r="F685" s="134"/>
    </row>
    <row r="686">
      <c r="F686" s="134"/>
    </row>
    <row r="687">
      <c r="F687" s="134"/>
    </row>
    <row r="688">
      <c r="F688" s="134"/>
    </row>
    <row r="689">
      <c r="F689" s="134"/>
    </row>
    <row r="690">
      <c r="F690" s="134"/>
    </row>
    <row r="691">
      <c r="F691" s="134"/>
    </row>
    <row r="692">
      <c r="F692" s="134"/>
    </row>
    <row r="693">
      <c r="F693" s="134"/>
    </row>
    <row r="694">
      <c r="F694" s="134"/>
    </row>
    <row r="695">
      <c r="F695" s="134"/>
    </row>
    <row r="696">
      <c r="F696" s="134"/>
    </row>
    <row r="697">
      <c r="F697" s="134"/>
    </row>
    <row r="698">
      <c r="F698" s="134"/>
    </row>
    <row r="699">
      <c r="F699" s="134"/>
    </row>
    <row r="700">
      <c r="F700" s="134"/>
    </row>
    <row r="701">
      <c r="F701" s="134"/>
    </row>
    <row r="702">
      <c r="F702" s="134"/>
    </row>
    <row r="703">
      <c r="F703" s="134"/>
    </row>
    <row r="704">
      <c r="F704" s="134"/>
    </row>
    <row r="705">
      <c r="F705" s="134"/>
    </row>
    <row r="706">
      <c r="F706" s="134"/>
    </row>
    <row r="707">
      <c r="F707" s="134"/>
    </row>
    <row r="708">
      <c r="F708" s="134"/>
    </row>
    <row r="709">
      <c r="F709" s="134"/>
    </row>
    <row r="710">
      <c r="F710" s="134"/>
    </row>
    <row r="711">
      <c r="F711" s="134"/>
    </row>
    <row r="712">
      <c r="F712" s="134"/>
    </row>
    <row r="713">
      <c r="F713" s="134"/>
    </row>
    <row r="714">
      <c r="F714" s="134"/>
    </row>
    <row r="715">
      <c r="F715" s="134"/>
    </row>
    <row r="716">
      <c r="F716" s="134"/>
    </row>
    <row r="717">
      <c r="F717" s="134"/>
    </row>
    <row r="718">
      <c r="F718" s="134"/>
    </row>
    <row r="719">
      <c r="F719" s="134"/>
    </row>
    <row r="720">
      <c r="F720" s="134"/>
    </row>
    <row r="721">
      <c r="F721" s="134"/>
    </row>
    <row r="722">
      <c r="F722" s="134"/>
    </row>
    <row r="723">
      <c r="F723" s="134"/>
    </row>
    <row r="724">
      <c r="F724" s="134"/>
    </row>
    <row r="725">
      <c r="F725" s="134"/>
    </row>
    <row r="726">
      <c r="F726" s="134"/>
    </row>
    <row r="727">
      <c r="F727" s="134"/>
    </row>
    <row r="728">
      <c r="F728" s="134"/>
    </row>
    <row r="729">
      <c r="F729" s="134"/>
    </row>
    <row r="730">
      <c r="F730" s="134"/>
    </row>
    <row r="731">
      <c r="F731" s="134"/>
    </row>
    <row r="732">
      <c r="F732" s="134"/>
    </row>
    <row r="733">
      <c r="F733" s="134"/>
    </row>
    <row r="734">
      <c r="F734" s="134"/>
    </row>
    <row r="735">
      <c r="F735" s="134"/>
    </row>
    <row r="736">
      <c r="F736" s="134"/>
    </row>
    <row r="737">
      <c r="F737" s="134"/>
    </row>
    <row r="738">
      <c r="F738" s="134"/>
    </row>
    <row r="739">
      <c r="F739" s="134"/>
    </row>
    <row r="740">
      <c r="F740" s="134"/>
    </row>
    <row r="741">
      <c r="F741" s="134"/>
    </row>
    <row r="742">
      <c r="F742" s="134"/>
    </row>
    <row r="743">
      <c r="F743" s="134"/>
    </row>
    <row r="744">
      <c r="F744" s="134"/>
    </row>
    <row r="745">
      <c r="F745" s="134"/>
    </row>
    <row r="746">
      <c r="F746" s="134"/>
    </row>
    <row r="747">
      <c r="F747" s="134"/>
    </row>
    <row r="748">
      <c r="F748" s="134"/>
    </row>
    <row r="749">
      <c r="F749" s="134"/>
    </row>
    <row r="750">
      <c r="F750" s="134"/>
    </row>
    <row r="751">
      <c r="F751" s="134"/>
    </row>
    <row r="752">
      <c r="F752" s="134"/>
    </row>
    <row r="753">
      <c r="F753" s="134"/>
    </row>
    <row r="754">
      <c r="F754" s="134"/>
    </row>
    <row r="755">
      <c r="F755" s="134"/>
    </row>
    <row r="756">
      <c r="F756" s="134"/>
    </row>
    <row r="757">
      <c r="F757" s="134"/>
    </row>
    <row r="758">
      <c r="F758" s="134"/>
    </row>
    <row r="759">
      <c r="F759" s="134"/>
    </row>
    <row r="760">
      <c r="F760" s="134"/>
    </row>
    <row r="761">
      <c r="F761" s="134"/>
    </row>
    <row r="762">
      <c r="F762" s="134"/>
    </row>
    <row r="763">
      <c r="F763" s="134"/>
    </row>
    <row r="764">
      <c r="F764" s="134"/>
    </row>
    <row r="765">
      <c r="F765" s="134"/>
    </row>
    <row r="766">
      <c r="F766" s="134"/>
    </row>
    <row r="767">
      <c r="F767" s="134"/>
    </row>
    <row r="768">
      <c r="F768" s="134"/>
    </row>
    <row r="769">
      <c r="F769" s="134"/>
    </row>
    <row r="770">
      <c r="F770" s="134"/>
    </row>
    <row r="771">
      <c r="F771" s="134"/>
    </row>
    <row r="772">
      <c r="F772" s="134"/>
    </row>
    <row r="773">
      <c r="F773" s="134"/>
    </row>
    <row r="774">
      <c r="F774" s="134"/>
    </row>
    <row r="775">
      <c r="F775" s="134"/>
    </row>
    <row r="776">
      <c r="F776" s="134"/>
    </row>
    <row r="777">
      <c r="F777" s="134"/>
    </row>
    <row r="778">
      <c r="F778" s="134"/>
    </row>
    <row r="779">
      <c r="F779" s="134"/>
    </row>
    <row r="780">
      <c r="F780" s="134"/>
    </row>
    <row r="781">
      <c r="F781" s="134"/>
    </row>
    <row r="782">
      <c r="F782" s="134"/>
    </row>
    <row r="783">
      <c r="F783" s="134"/>
    </row>
    <row r="784">
      <c r="F784" s="134"/>
    </row>
    <row r="785">
      <c r="F785" s="134"/>
    </row>
    <row r="786">
      <c r="F786" s="134"/>
    </row>
    <row r="787">
      <c r="F787" s="134"/>
    </row>
    <row r="788">
      <c r="F788" s="134"/>
    </row>
    <row r="789">
      <c r="F789" s="134"/>
    </row>
    <row r="790">
      <c r="F790" s="134"/>
    </row>
    <row r="791">
      <c r="F791" s="134"/>
    </row>
    <row r="792">
      <c r="F792" s="134"/>
    </row>
    <row r="793">
      <c r="F793" s="134"/>
    </row>
    <row r="794">
      <c r="F794" s="134"/>
    </row>
    <row r="795">
      <c r="F795" s="134"/>
    </row>
    <row r="796">
      <c r="F796" s="134"/>
    </row>
    <row r="797">
      <c r="F797" s="134"/>
    </row>
    <row r="798">
      <c r="F798" s="134"/>
    </row>
    <row r="799">
      <c r="F799" s="134"/>
    </row>
    <row r="800">
      <c r="F800" s="134"/>
    </row>
    <row r="801">
      <c r="F801" s="134"/>
    </row>
    <row r="802">
      <c r="F802" s="134"/>
    </row>
    <row r="803">
      <c r="F803" s="134"/>
    </row>
    <row r="804">
      <c r="F804" s="134"/>
    </row>
    <row r="805">
      <c r="F805" s="134"/>
    </row>
    <row r="806">
      <c r="F806" s="134"/>
    </row>
    <row r="807">
      <c r="F807" s="134"/>
    </row>
    <row r="808">
      <c r="F808" s="134"/>
    </row>
    <row r="809">
      <c r="F809" s="134"/>
    </row>
    <row r="810">
      <c r="F810" s="134"/>
    </row>
    <row r="811">
      <c r="F811" s="134"/>
    </row>
    <row r="812">
      <c r="F812" s="134"/>
    </row>
    <row r="813">
      <c r="F813" s="134"/>
    </row>
    <row r="814">
      <c r="F814" s="134"/>
    </row>
    <row r="815">
      <c r="F815" s="134"/>
    </row>
    <row r="816">
      <c r="F816" s="134"/>
    </row>
    <row r="817">
      <c r="F817" s="134"/>
    </row>
    <row r="818">
      <c r="F818" s="134"/>
    </row>
    <row r="819">
      <c r="F819" s="134"/>
    </row>
    <row r="820">
      <c r="F820" s="134"/>
    </row>
    <row r="821">
      <c r="F821" s="134"/>
    </row>
    <row r="822">
      <c r="F822" s="134"/>
    </row>
    <row r="823">
      <c r="F823" s="134"/>
    </row>
    <row r="824">
      <c r="F824" s="134"/>
    </row>
    <row r="825">
      <c r="F825" s="134"/>
    </row>
    <row r="826">
      <c r="F826" s="134"/>
    </row>
    <row r="827">
      <c r="F827" s="134"/>
    </row>
    <row r="828">
      <c r="F828" s="134"/>
    </row>
    <row r="829">
      <c r="F829" s="134"/>
    </row>
    <row r="830">
      <c r="F830" s="134"/>
    </row>
    <row r="831">
      <c r="F831" s="134"/>
    </row>
    <row r="832">
      <c r="F832" s="134"/>
    </row>
    <row r="833">
      <c r="F833" s="134"/>
    </row>
    <row r="834">
      <c r="F834" s="134"/>
    </row>
    <row r="835">
      <c r="F835" s="134"/>
    </row>
    <row r="836">
      <c r="F836" s="134"/>
    </row>
    <row r="837">
      <c r="F837" s="134"/>
    </row>
    <row r="838">
      <c r="F838" s="134"/>
    </row>
    <row r="839">
      <c r="F839" s="134"/>
    </row>
    <row r="840">
      <c r="F840" s="134"/>
    </row>
    <row r="841">
      <c r="F841" s="134"/>
    </row>
    <row r="842">
      <c r="F842" s="134"/>
    </row>
    <row r="843">
      <c r="F843" s="134"/>
    </row>
    <row r="844">
      <c r="F844" s="134"/>
    </row>
    <row r="845">
      <c r="F845" s="134"/>
    </row>
    <row r="846">
      <c r="F846" s="134"/>
    </row>
    <row r="847">
      <c r="F847" s="134"/>
    </row>
    <row r="848">
      <c r="F848" s="134"/>
    </row>
    <row r="849">
      <c r="F849" s="134"/>
    </row>
    <row r="850">
      <c r="F850" s="134"/>
    </row>
    <row r="851">
      <c r="F851" s="134"/>
    </row>
    <row r="852">
      <c r="F852" s="134"/>
    </row>
    <row r="853">
      <c r="F853" s="134"/>
    </row>
    <row r="854">
      <c r="F854" s="134"/>
    </row>
    <row r="855">
      <c r="F855" s="134"/>
    </row>
    <row r="856">
      <c r="F856" s="134"/>
    </row>
    <row r="857">
      <c r="F857" s="134"/>
    </row>
    <row r="858">
      <c r="F858" s="134"/>
    </row>
    <row r="859">
      <c r="F859" s="134"/>
    </row>
    <row r="860">
      <c r="F860" s="134"/>
    </row>
    <row r="861">
      <c r="F861" s="134"/>
    </row>
    <row r="862">
      <c r="F862" s="134"/>
    </row>
    <row r="863">
      <c r="F863" s="134"/>
    </row>
    <row r="864">
      <c r="F864" s="134"/>
    </row>
    <row r="865">
      <c r="F865" s="134"/>
    </row>
    <row r="866">
      <c r="F866" s="134"/>
    </row>
    <row r="867">
      <c r="F867" s="134"/>
    </row>
    <row r="868">
      <c r="F868" s="134"/>
    </row>
    <row r="869">
      <c r="F869" s="134"/>
    </row>
    <row r="870">
      <c r="F870" s="134"/>
    </row>
    <row r="871">
      <c r="F871" s="134"/>
    </row>
    <row r="872">
      <c r="F872" s="134"/>
    </row>
    <row r="873">
      <c r="F873" s="134"/>
    </row>
    <row r="874">
      <c r="F874" s="134"/>
    </row>
    <row r="875">
      <c r="F875" s="134"/>
    </row>
    <row r="876">
      <c r="F876" s="134"/>
    </row>
    <row r="877">
      <c r="F877" s="134"/>
    </row>
    <row r="878">
      <c r="F878" s="134"/>
    </row>
    <row r="879">
      <c r="F879" s="134"/>
    </row>
    <row r="880">
      <c r="F880" s="134"/>
    </row>
    <row r="881">
      <c r="F881" s="134"/>
    </row>
    <row r="882">
      <c r="F882" s="134"/>
    </row>
    <row r="883">
      <c r="F883" s="134"/>
    </row>
    <row r="884">
      <c r="F884" s="134"/>
    </row>
    <row r="885">
      <c r="F885" s="134"/>
    </row>
    <row r="886">
      <c r="F886" s="134"/>
    </row>
    <row r="887">
      <c r="F887" s="134"/>
    </row>
    <row r="888">
      <c r="F888" s="134"/>
    </row>
    <row r="889">
      <c r="F889" s="134"/>
    </row>
    <row r="890">
      <c r="F890" s="134"/>
    </row>
    <row r="891">
      <c r="F891" s="134"/>
    </row>
    <row r="892">
      <c r="F892" s="134"/>
    </row>
    <row r="893">
      <c r="F893" s="134"/>
    </row>
    <row r="894">
      <c r="F894" s="134"/>
    </row>
    <row r="895">
      <c r="F895" s="134"/>
    </row>
    <row r="896">
      <c r="F896" s="134"/>
    </row>
    <row r="897">
      <c r="F897" s="134"/>
    </row>
    <row r="898">
      <c r="F898" s="134"/>
    </row>
    <row r="899">
      <c r="F899" s="134"/>
    </row>
    <row r="900">
      <c r="F900" s="134"/>
    </row>
    <row r="901">
      <c r="F901" s="134"/>
    </row>
    <row r="902">
      <c r="F902" s="134"/>
    </row>
    <row r="903">
      <c r="F903" s="134"/>
    </row>
    <row r="904">
      <c r="F904" s="134"/>
    </row>
    <row r="905">
      <c r="F905" s="134"/>
    </row>
    <row r="906">
      <c r="F906" s="134"/>
    </row>
    <row r="907">
      <c r="F907" s="134"/>
    </row>
    <row r="908">
      <c r="F908" s="134"/>
    </row>
    <row r="909">
      <c r="F909" s="134"/>
    </row>
    <row r="910">
      <c r="F910" s="134"/>
    </row>
    <row r="911">
      <c r="F911" s="134"/>
    </row>
    <row r="912">
      <c r="F912" s="134"/>
    </row>
    <row r="913">
      <c r="F913" s="134"/>
    </row>
    <row r="914">
      <c r="F914" s="134"/>
    </row>
    <row r="915">
      <c r="F915" s="134"/>
    </row>
    <row r="916">
      <c r="F916" s="134"/>
    </row>
    <row r="917">
      <c r="F917" s="134"/>
    </row>
    <row r="918">
      <c r="F918" s="134"/>
    </row>
    <row r="919">
      <c r="F919" s="134"/>
    </row>
    <row r="920">
      <c r="F920" s="134"/>
    </row>
    <row r="921">
      <c r="F921" s="134"/>
    </row>
    <row r="922">
      <c r="F922" s="134"/>
    </row>
    <row r="923">
      <c r="F923" s="134"/>
    </row>
    <row r="924">
      <c r="F924" s="134"/>
    </row>
    <row r="925">
      <c r="F925" s="134"/>
    </row>
    <row r="926">
      <c r="F926" s="134"/>
    </row>
    <row r="927">
      <c r="F927" s="134"/>
    </row>
    <row r="928">
      <c r="F928" s="134"/>
    </row>
    <row r="929">
      <c r="F929" s="134"/>
    </row>
    <row r="930">
      <c r="F930" s="134"/>
    </row>
    <row r="931">
      <c r="F931" s="134"/>
    </row>
    <row r="932">
      <c r="F932" s="134"/>
    </row>
    <row r="933">
      <c r="F933" s="134"/>
    </row>
    <row r="934">
      <c r="F934" s="134"/>
    </row>
    <row r="935">
      <c r="F935" s="134"/>
    </row>
    <row r="936">
      <c r="F936" s="134"/>
    </row>
    <row r="937">
      <c r="F937" s="134"/>
    </row>
    <row r="938">
      <c r="F938" s="134"/>
    </row>
    <row r="939">
      <c r="F939" s="134"/>
    </row>
    <row r="940">
      <c r="F940" s="134"/>
    </row>
    <row r="941">
      <c r="F941" s="134"/>
    </row>
    <row r="942">
      <c r="F942" s="134"/>
    </row>
    <row r="943">
      <c r="F943" s="134"/>
    </row>
    <row r="944">
      <c r="F944" s="134"/>
    </row>
    <row r="945">
      <c r="F945" s="134"/>
    </row>
    <row r="946">
      <c r="F946" s="134"/>
    </row>
    <row r="947">
      <c r="F947" s="134"/>
    </row>
    <row r="948">
      <c r="F948" s="134"/>
    </row>
    <row r="949">
      <c r="F949" s="134"/>
    </row>
    <row r="950">
      <c r="F950" s="134"/>
    </row>
    <row r="951">
      <c r="F951" s="134"/>
    </row>
    <row r="952">
      <c r="F952" s="134"/>
    </row>
    <row r="953">
      <c r="F953" s="134"/>
    </row>
    <row r="954">
      <c r="F954" s="134"/>
    </row>
    <row r="955">
      <c r="F955" s="134"/>
    </row>
    <row r="956">
      <c r="F956" s="134"/>
    </row>
    <row r="957">
      <c r="F957" s="134"/>
    </row>
    <row r="958">
      <c r="F958" s="134"/>
    </row>
    <row r="959">
      <c r="F959" s="134"/>
    </row>
    <row r="960">
      <c r="F960" s="134"/>
    </row>
    <row r="961">
      <c r="F961" s="134"/>
    </row>
    <row r="962">
      <c r="F962" s="134"/>
    </row>
    <row r="963">
      <c r="F963" s="134"/>
    </row>
    <row r="964">
      <c r="F964" s="134"/>
    </row>
    <row r="965">
      <c r="F965" s="134"/>
    </row>
    <row r="966">
      <c r="F966" s="134"/>
    </row>
    <row r="967">
      <c r="F967" s="134"/>
    </row>
    <row r="968">
      <c r="F968" s="134"/>
    </row>
    <row r="969">
      <c r="F969" s="134"/>
    </row>
    <row r="970">
      <c r="F970" s="134"/>
    </row>
    <row r="971">
      <c r="F971" s="134"/>
    </row>
    <row r="972">
      <c r="F972" s="134"/>
    </row>
    <row r="973">
      <c r="F973" s="134"/>
    </row>
    <row r="974">
      <c r="F974" s="134"/>
    </row>
    <row r="975">
      <c r="F975" s="134"/>
    </row>
    <row r="976">
      <c r="F976" s="134"/>
    </row>
    <row r="977">
      <c r="F977" s="134"/>
    </row>
    <row r="978">
      <c r="F978" s="134"/>
    </row>
    <row r="979">
      <c r="F979" s="134"/>
    </row>
    <row r="980">
      <c r="F980" s="134"/>
    </row>
    <row r="981">
      <c r="F981" s="134"/>
    </row>
    <row r="982">
      <c r="F982" s="134"/>
    </row>
    <row r="983">
      <c r="F983" s="134"/>
    </row>
    <row r="984">
      <c r="F984" s="134"/>
    </row>
    <row r="985">
      <c r="F985" s="134"/>
    </row>
    <row r="986">
      <c r="F986" s="134"/>
    </row>
    <row r="987">
      <c r="F987" s="134"/>
    </row>
    <row r="988">
      <c r="F988" s="134"/>
    </row>
    <row r="989">
      <c r="F989" s="134"/>
    </row>
    <row r="990">
      <c r="F990" s="134"/>
    </row>
    <row r="991">
      <c r="F991" s="134"/>
    </row>
    <row r="992">
      <c r="F992" s="134"/>
    </row>
    <row r="993">
      <c r="F993" s="134"/>
    </row>
    <row r="994">
      <c r="F994" s="134"/>
    </row>
    <row r="995">
      <c r="F995" s="134"/>
    </row>
    <row r="996">
      <c r="F996" s="134"/>
    </row>
    <row r="997">
      <c r="F997" s="13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8.75"/>
    <col customWidth="1" min="2" max="2" width="17.38"/>
    <col customWidth="1" min="3" max="5" width="7.88"/>
    <col customWidth="1" min="6" max="6" width="9.13"/>
    <col customWidth="1" min="7" max="9" width="7.88"/>
    <col customWidth="1" min="10" max="10" width="10.38"/>
    <col customWidth="1" min="11" max="11" width="10.63"/>
    <col customWidth="1" min="12" max="16" width="7.88"/>
    <col customWidth="1" min="17" max="27" width="9.88"/>
  </cols>
  <sheetData>
    <row r="1" ht="16.5" customHeight="1">
      <c r="A1" s="10" t="s">
        <v>363</v>
      </c>
      <c r="B1" s="20" t="s">
        <v>364</v>
      </c>
      <c r="C1" s="2" t="s">
        <v>1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365</v>
      </c>
      <c r="I1" s="5" t="s">
        <v>8</v>
      </c>
      <c r="J1" s="5" t="s">
        <v>433</v>
      </c>
      <c r="K1" s="3" t="s">
        <v>434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5" t="s">
        <v>366</v>
      </c>
      <c r="R1" s="3" t="s">
        <v>410</v>
      </c>
      <c r="S1" s="5" t="s">
        <v>46</v>
      </c>
      <c r="T1" s="5" t="s">
        <v>47</v>
      </c>
      <c r="U1" s="5" t="s">
        <v>48</v>
      </c>
      <c r="V1" s="5" t="s">
        <v>49</v>
      </c>
      <c r="W1" s="5" t="s">
        <v>50</v>
      </c>
      <c r="X1" s="5" t="s">
        <v>51</v>
      </c>
      <c r="Y1" s="5" t="s">
        <v>52</v>
      </c>
      <c r="Z1" s="5" t="s">
        <v>53</v>
      </c>
      <c r="AA1" s="3" t="s">
        <v>54</v>
      </c>
    </row>
    <row r="2" ht="16.5" customHeight="1">
      <c r="A2" s="100"/>
      <c r="B2" s="101" t="s">
        <v>370</v>
      </c>
      <c r="C2" s="10">
        <v>20.0</v>
      </c>
      <c r="D2" s="8">
        <f t="shared" ref="D2:E2" si="1"> 10</f>
        <v>10</v>
      </c>
      <c r="E2" s="8">
        <f t="shared" si="1"/>
        <v>10</v>
      </c>
      <c r="F2" s="11">
        <f t="shared" ref="F2:F9" si="4"> 5%</f>
        <v>0.05</v>
      </c>
      <c r="G2" s="12">
        <f t="shared" ref="G2:G9" si="5"> 90% + (O2-10)/1000</f>
        <v>0.9</v>
      </c>
      <c r="H2" s="13">
        <f t="shared" ref="H2:I2" si="2"> 5% + (O2-10)/1000</f>
        <v>0.05</v>
      </c>
      <c r="I2" s="13">
        <f t="shared" si="2"/>
        <v>0.05</v>
      </c>
      <c r="J2" s="11">
        <f t="shared" ref="J2:J9" si="7"> 0% + (L2-10)/100</f>
        <v>0</v>
      </c>
      <c r="K2" s="14">
        <f t="shared" ref="K2:K9" si="8"> 0% + (N2-10)/100</f>
        <v>0</v>
      </c>
      <c r="L2" s="8">
        <v>10.0</v>
      </c>
      <c r="M2" s="8">
        <v>10.0</v>
      </c>
      <c r="N2" s="8">
        <v>10.0</v>
      </c>
      <c r="O2" s="8">
        <v>10.0</v>
      </c>
      <c r="P2" s="8">
        <v>10.0</v>
      </c>
      <c r="Q2" s="135" t="b">
        <v>1</v>
      </c>
      <c r="R2" s="15" t="b">
        <v>1</v>
      </c>
      <c r="S2" s="10" t="s">
        <v>374</v>
      </c>
      <c r="T2" s="10" t="s">
        <v>17</v>
      </c>
      <c r="U2" s="10" t="s">
        <v>17</v>
      </c>
      <c r="V2" s="10" t="s">
        <v>374</v>
      </c>
      <c r="W2" s="10" t="s">
        <v>369</v>
      </c>
      <c r="X2" s="10" t="s">
        <v>17</v>
      </c>
      <c r="Y2" s="10" t="s">
        <v>374</v>
      </c>
      <c r="Z2" s="10" t="s">
        <v>369</v>
      </c>
      <c r="AA2" s="15" t="s">
        <v>17</v>
      </c>
    </row>
    <row r="3" ht="16.5" customHeight="1">
      <c r="A3" s="10"/>
      <c r="B3" s="101" t="s">
        <v>435</v>
      </c>
      <c r="C3" s="10">
        <v>20.0</v>
      </c>
      <c r="D3" s="8">
        <f t="shared" ref="D3:E3" si="3"> 10</f>
        <v>10</v>
      </c>
      <c r="E3" s="8">
        <f t="shared" si="3"/>
        <v>10</v>
      </c>
      <c r="F3" s="11">
        <f t="shared" si="4"/>
        <v>0.05</v>
      </c>
      <c r="G3" s="12">
        <f t="shared" si="5"/>
        <v>0.9</v>
      </c>
      <c r="H3" s="13">
        <f t="shared" ref="H3:I3" si="6"> 5% + (O3-10)/1000</f>
        <v>0.05</v>
      </c>
      <c r="I3" s="13">
        <f t="shared" si="6"/>
        <v>0.05</v>
      </c>
      <c r="J3" s="11">
        <f t="shared" si="7"/>
        <v>0</v>
      </c>
      <c r="K3" s="14">
        <f t="shared" si="8"/>
        <v>0</v>
      </c>
      <c r="L3" s="8">
        <v>10.0</v>
      </c>
      <c r="M3" s="8">
        <v>10.0</v>
      </c>
      <c r="N3" s="8">
        <v>10.0</v>
      </c>
      <c r="O3" s="8">
        <v>10.0</v>
      </c>
      <c r="P3" s="8">
        <v>10.0</v>
      </c>
      <c r="Q3" s="135" t="b">
        <v>1</v>
      </c>
      <c r="R3" s="15" t="b">
        <v>1</v>
      </c>
      <c r="S3" s="10" t="s">
        <v>17</v>
      </c>
      <c r="T3" s="10" t="s">
        <v>369</v>
      </c>
      <c r="U3" s="10" t="s">
        <v>17</v>
      </c>
      <c r="V3" s="10" t="s">
        <v>17</v>
      </c>
      <c r="W3" s="10" t="s">
        <v>17</v>
      </c>
      <c r="X3" s="10" t="s">
        <v>17</v>
      </c>
      <c r="Y3" s="10" t="s">
        <v>17</v>
      </c>
      <c r="Z3" s="10" t="s">
        <v>369</v>
      </c>
      <c r="AA3" s="15" t="s">
        <v>17</v>
      </c>
    </row>
    <row r="4" ht="16.5" customHeight="1">
      <c r="A4" s="10"/>
      <c r="B4" s="101" t="s">
        <v>436</v>
      </c>
      <c r="C4" s="10">
        <v>20.0</v>
      </c>
      <c r="D4" s="8">
        <f t="shared" ref="D4:E4" si="9"> 10</f>
        <v>10</v>
      </c>
      <c r="E4" s="8">
        <f t="shared" si="9"/>
        <v>10</v>
      </c>
      <c r="F4" s="11">
        <f t="shared" si="4"/>
        <v>0.05</v>
      </c>
      <c r="G4" s="12">
        <f t="shared" si="5"/>
        <v>0.9</v>
      </c>
      <c r="H4" s="13">
        <f t="shared" ref="H4:I4" si="10"> 5% + (O4-10)/1000</f>
        <v>0.05</v>
      </c>
      <c r="I4" s="13">
        <f t="shared" si="10"/>
        <v>0.05</v>
      </c>
      <c r="J4" s="11">
        <f t="shared" si="7"/>
        <v>0</v>
      </c>
      <c r="K4" s="14">
        <f t="shared" si="8"/>
        <v>0</v>
      </c>
      <c r="L4" s="8">
        <v>10.0</v>
      </c>
      <c r="M4" s="8">
        <v>10.0</v>
      </c>
      <c r="N4" s="8">
        <v>10.0</v>
      </c>
      <c r="O4" s="8">
        <v>10.0</v>
      </c>
      <c r="P4" s="8">
        <v>10.0</v>
      </c>
      <c r="Q4" s="135" t="b">
        <v>1</v>
      </c>
      <c r="R4" s="15" t="b">
        <v>1</v>
      </c>
      <c r="S4" s="10" t="s">
        <v>17</v>
      </c>
      <c r="T4" s="10" t="s">
        <v>17</v>
      </c>
      <c r="U4" s="10" t="s">
        <v>17</v>
      </c>
      <c r="V4" s="10" t="s">
        <v>17</v>
      </c>
      <c r="W4" s="10" t="s">
        <v>17</v>
      </c>
      <c r="X4" s="10" t="s">
        <v>17</v>
      </c>
      <c r="Y4" s="10" t="s">
        <v>17</v>
      </c>
      <c r="Z4" s="10" t="s">
        <v>374</v>
      </c>
      <c r="AA4" s="15" t="s">
        <v>17</v>
      </c>
    </row>
    <row r="5" ht="16.5" customHeight="1">
      <c r="A5" s="10"/>
      <c r="B5" s="101" t="s">
        <v>437</v>
      </c>
      <c r="C5" s="10">
        <v>20.0</v>
      </c>
      <c r="D5" s="8">
        <f t="shared" ref="D5:E5" si="11"> 10</f>
        <v>10</v>
      </c>
      <c r="E5" s="8">
        <f t="shared" si="11"/>
        <v>10</v>
      </c>
      <c r="F5" s="11">
        <f t="shared" si="4"/>
        <v>0.05</v>
      </c>
      <c r="G5" s="12">
        <f t="shared" si="5"/>
        <v>0.9</v>
      </c>
      <c r="H5" s="13">
        <f t="shared" ref="H5:I5" si="12"> 5% + (O5-10)/1000</f>
        <v>0.05</v>
      </c>
      <c r="I5" s="13">
        <f t="shared" si="12"/>
        <v>0.05</v>
      </c>
      <c r="J5" s="11">
        <f t="shared" si="7"/>
        <v>0</v>
      </c>
      <c r="K5" s="14">
        <f t="shared" si="8"/>
        <v>0</v>
      </c>
      <c r="L5" s="8">
        <v>10.0</v>
      </c>
      <c r="M5" s="8">
        <v>10.0</v>
      </c>
      <c r="N5" s="8">
        <v>10.0</v>
      </c>
      <c r="O5" s="8">
        <v>10.0</v>
      </c>
      <c r="P5" s="8">
        <v>10.0</v>
      </c>
      <c r="Q5" s="135" t="b">
        <v>1</v>
      </c>
      <c r="R5" s="15" t="b">
        <v>1</v>
      </c>
      <c r="S5" s="10" t="s">
        <v>374</v>
      </c>
      <c r="T5" s="10" t="s">
        <v>17</v>
      </c>
      <c r="U5" s="10" t="s">
        <v>17</v>
      </c>
      <c r="V5" s="10" t="s">
        <v>374</v>
      </c>
      <c r="W5" s="10" t="s">
        <v>369</v>
      </c>
      <c r="X5" s="10" t="s">
        <v>17</v>
      </c>
      <c r="Y5" s="10" t="s">
        <v>374</v>
      </c>
      <c r="Z5" s="10" t="s">
        <v>17</v>
      </c>
      <c r="AA5" s="15" t="s">
        <v>17</v>
      </c>
    </row>
    <row r="6" ht="16.5" customHeight="1">
      <c r="A6" s="10"/>
      <c r="B6" s="101" t="s">
        <v>438</v>
      </c>
      <c r="C6" s="10">
        <v>20.0</v>
      </c>
      <c r="D6" s="8">
        <f t="shared" ref="D6:E6" si="13"> 10</f>
        <v>10</v>
      </c>
      <c r="E6" s="8">
        <f t="shared" si="13"/>
        <v>10</v>
      </c>
      <c r="F6" s="11">
        <f t="shared" si="4"/>
        <v>0.05</v>
      </c>
      <c r="G6" s="12">
        <f t="shared" si="5"/>
        <v>0.9</v>
      </c>
      <c r="H6" s="13">
        <f t="shared" ref="H6:I6" si="14"> 5% + (O6-10)/1000</f>
        <v>0.05</v>
      </c>
      <c r="I6" s="13">
        <f t="shared" si="14"/>
        <v>0.05</v>
      </c>
      <c r="J6" s="11">
        <f t="shared" si="7"/>
        <v>0</v>
      </c>
      <c r="K6" s="14">
        <f t="shared" si="8"/>
        <v>0</v>
      </c>
      <c r="L6" s="8">
        <v>10.0</v>
      </c>
      <c r="M6" s="8">
        <v>10.0</v>
      </c>
      <c r="N6" s="8">
        <v>10.0</v>
      </c>
      <c r="O6" s="8">
        <v>10.0</v>
      </c>
      <c r="P6" s="8">
        <v>10.0</v>
      </c>
      <c r="Q6" s="135" t="b">
        <v>1</v>
      </c>
      <c r="R6" s="15" t="b">
        <v>1</v>
      </c>
      <c r="S6" s="10" t="s">
        <v>17</v>
      </c>
      <c r="T6" s="10" t="s">
        <v>17</v>
      </c>
      <c r="U6" s="10" t="s">
        <v>17</v>
      </c>
      <c r="V6" s="10" t="s">
        <v>17</v>
      </c>
      <c r="W6" s="10" t="s">
        <v>17</v>
      </c>
      <c r="X6" s="10" t="s">
        <v>17</v>
      </c>
      <c r="Y6" s="10" t="s">
        <v>17</v>
      </c>
      <c r="Z6" s="10" t="s">
        <v>17</v>
      </c>
      <c r="AA6" s="15" t="s">
        <v>374</v>
      </c>
    </row>
    <row r="7" ht="16.5" customHeight="1">
      <c r="A7" s="10"/>
      <c r="B7" s="101" t="s">
        <v>439</v>
      </c>
      <c r="C7" s="10">
        <v>20.0</v>
      </c>
      <c r="D7" s="8">
        <f t="shared" ref="D7:E7" si="15"> 10</f>
        <v>10</v>
      </c>
      <c r="E7" s="8">
        <f t="shared" si="15"/>
        <v>10</v>
      </c>
      <c r="F7" s="11">
        <f t="shared" si="4"/>
        <v>0.05</v>
      </c>
      <c r="G7" s="12">
        <f t="shared" si="5"/>
        <v>0.9</v>
      </c>
      <c r="H7" s="13">
        <f t="shared" ref="H7:I7" si="16"> 5% + (O7-10)/1000</f>
        <v>0.05</v>
      </c>
      <c r="I7" s="13">
        <f t="shared" si="16"/>
        <v>0.05</v>
      </c>
      <c r="J7" s="11">
        <f t="shared" si="7"/>
        <v>0</v>
      </c>
      <c r="K7" s="14">
        <f t="shared" si="8"/>
        <v>0</v>
      </c>
      <c r="L7" s="8">
        <v>10.0</v>
      </c>
      <c r="M7" s="8">
        <v>10.0</v>
      </c>
      <c r="N7" s="8">
        <v>10.0</v>
      </c>
      <c r="O7" s="8">
        <v>10.0</v>
      </c>
      <c r="P7" s="8">
        <v>10.0</v>
      </c>
      <c r="Q7" s="135" t="b">
        <v>1</v>
      </c>
      <c r="R7" s="15" t="b">
        <v>0</v>
      </c>
      <c r="S7" s="10" t="s">
        <v>374</v>
      </c>
      <c r="T7" s="10" t="s">
        <v>17</v>
      </c>
      <c r="U7" s="10" t="s">
        <v>17</v>
      </c>
      <c r="V7" s="10" t="s">
        <v>374</v>
      </c>
      <c r="W7" s="10" t="s">
        <v>369</v>
      </c>
      <c r="X7" s="10" t="s">
        <v>17</v>
      </c>
      <c r="Y7" s="10" t="s">
        <v>17</v>
      </c>
      <c r="Z7" s="10" t="s">
        <v>17</v>
      </c>
      <c r="AA7" s="15" t="s">
        <v>374</v>
      </c>
    </row>
    <row r="8" ht="16.5" customHeight="1">
      <c r="A8" s="10"/>
      <c r="B8" s="101" t="s">
        <v>440</v>
      </c>
      <c r="C8" s="10">
        <v>20.0</v>
      </c>
      <c r="D8" s="8">
        <f t="shared" ref="D8:E8" si="17"> 10</f>
        <v>10</v>
      </c>
      <c r="E8" s="8">
        <f t="shared" si="17"/>
        <v>10</v>
      </c>
      <c r="F8" s="11">
        <f t="shared" si="4"/>
        <v>0.05</v>
      </c>
      <c r="G8" s="12">
        <f t="shared" si="5"/>
        <v>0.9</v>
      </c>
      <c r="H8" s="13">
        <f t="shared" ref="H8:I8" si="18"> 5% + (O8-10)/1000</f>
        <v>0.05</v>
      </c>
      <c r="I8" s="13">
        <f t="shared" si="18"/>
        <v>0.05</v>
      </c>
      <c r="J8" s="11">
        <f t="shared" si="7"/>
        <v>0</v>
      </c>
      <c r="K8" s="14">
        <f t="shared" si="8"/>
        <v>0</v>
      </c>
      <c r="L8" s="8">
        <v>10.0</v>
      </c>
      <c r="M8" s="8">
        <v>10.0</v>
      </c>
      <c r="N8" s="8">
        <v>10.0</v>
      </c>
      <c r="O8" s="8">
        <v>10.0</v>
      </c>
      <c r="P8" s="8">
        <v>10.0</v>
      </c>
      <c r="Q8" s="135" t="b">
        <v>1</v>
      </c>
      <c r="R8" s="15" t="b">
        <v>0</v>
      </c>
      <c r="S8" s="10" t="s">
        <v>17</v>
      </c>
      <c r="T8" s="10" t="s">
        <v>17</v>
      </c>
      <c r="U8" s="10" t="s">
        <v>17</v>
      </c>
      <c r="V8" s="10" t="s">
        <v>374</v>
      </c>
      <c r="W8" s="10" t="s">
        <v>369</v>
      </c>
      <c r="X8" s="10" t="s">
        <v>17</v>
      </c>
      <c r="Y8" s="10" t="s">
        <v>374</v>
      </c>
      <c r="Z8" s="10" t="s">
        <v>17</v>
      </c>
      <c r="AA8" s="15" t="s">
        <v>374</v>
      </c>
    </row>
    <row r="9" ht="16.5" customHeight="1">
      <c r="A9" s="5"/>
      <c r="B9" s="20" t="s">
        <v>441</v>
      </c>
      <c r="C9" s="5">
        <v>20.0</v>
      </c>
      <c r="D9" s="2">
        <f t="shared" ref="D9:E9" si="19"> 10</f>
        <v>10</v>
      </c>
      <c r="E9" s="2">
        <f t="shared" si="19"/>
        <v>10</v>
      </c>
      <c r="F9" s="22">
        <f t="shared" si="4"/>
        <v>0.05</v>
      </c>
      <c r="G9" s="23">
        <f t="shared" si="5"/>
        <v>0.9</v>
      </c>
      <c r="H9" s="24">
        <f t="shared" ref="H9:I9" si="20"> 5% + (O9-10)/1000</f>
        <v>0.05</v>
      </c>
      <c r="I9" s="24">
        <f t="shared" si="20"/>
        <v>0.05</v>
      </c>
      <c r="J9" s="22">
        <f t="shared" si="7"/>
        <v>0</v>
      </c>
      <c r="K9" s="25">
        <f t="shared" si="8"/>
        <v>0</v>
      </c>
      <c r="L9" s="2">
        <v>10.0</v>
      </c>
      <c r="M9" s="2">
        <v>10.0</v>
      </c>
      <c r="N9" s="2">
        <v>10.0</v>
      </c>
      <c r="O9" s="2">
        <v>10.0</v>
      </c>
      <c r="P9" s="2">
        <v>10.0</v>
      </c>
      <c r="Q9" s="135" t="b">
        <v>1</v>
      </c>
      <c r="R9" s="15" t="b">
        <v>0</v>
      </c>
      <c r="S9" s="5" t="s">
        <v>17</v>
      </c>
      <c r="T9" s="5" t="s">
        <v>17</v>
      </c>
      <c r="U9" s="5" t="s">
        <v>17</v>
      </c>
      <c r="V9" s="5" t="s">
        <v>374</v>
      </c>
      <c r="W9" s="5" t="s">
        <v>369</v>
      </c>
      <c r="X9" s="5" t="s">
        <v>17</v>
      </c>
      <c r="Y9" s="5" t="s">
        <v>374</v>
      </c>
      <c r="Z9" s="5" t="s">
        <v>17</v>
      </c>
      <c r="AA9" s="3" t="s">
        <v>374</v>
      </c>
    </row>
    <row r="10" ht="16.5" customHeight="1">
      <c r="A10" s="8"/>
      <c r="B10" s="8"/>
      <c r="C10" s="17"/>
      <c r="D10" s="8"/>
      <c r="E10" s="8"/>
      <c r="F10" s="11"/>
      <c r="G10" s="13"/>
      <c r="H10" s="13"/>
      <c r="I10" s="1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6.5" customHeight="1">
      <c r="A11" s="8"/>
      <c r="B11" s="8"/>
      <c r="C11" s="17"/>
      <c r="D11" s="8"/>
      <c r="E11" s="8"/>
      <c r="F11" s="11"/>
      <c r="G11" s="13"/>
      <c r="H11" s="13"/>
      <c r="I11" s="1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6.5" customHeight="1">
      <c r="A12" s="8"/>
      <c r="B12" s="8"/>
      <c r="C12" s="17"/>
      <c r="D12" s="8"/>
      <c r="E12" s="8"/>
      <c r="F12" s="11"/>
      <c r="G12" s="13"/>
      <c r="H12" s="13"/>
      <c r="I12" s="1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6.5" customHeight="1">
      <c r="A13" s="8"/>
      <c r="B13" s="8"/>
      <c r="C13" s="17"/>
      <c r="D13" s="8"/>
      <c r="E13" s="8"/>
      <c r="F13" s="11"/>
      <c r="G13" s="13"/>
      <c r="H13" s="13"/>
      <c r="I13" s="13"/>
      <c r="J13" s="11"/>
      <c r="K13" s="11"/>
      <c r="L13" s="8"/>
      <c r="M13" s="8"/>
      <c r="N13" s="8"/>
      <c r="O13" s="8"/>
      <c r="P13" s="8"/>
      <c r="Q13" s="8"/>
      <c r="R13" s="8"/>
      <c r="S13" s="8"/>
      <c r="T13" s="10"/>
      <c r="U13" s="8"/>
      <c r="V13" s="8"/>
      <c r="W13" s="8"/>
      <c r="X13" s="8"/>
      <c r="Y13" s="8"/>
      <c r="Z13" s="8"/>
      <c r="AA13" s="8"/>
    </row>
    <row r="14" ht="16.5" customHeight="1">
      <c r="A14" s="8"/>
      <c r="B14" s="8"/>
      <c r="C14" s="17"/>
      <c r="D14" s="8"/>
      <c r="E14" s="8"/>
      <c r="F14" s="11"/>
      <c r="G14" s="13"/>
      <c r="H14" s="13"/>
      <c r="I14" s="1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6.5" customHeight="1">
      <c r="A15" s="8"/>
      <c r="B15" s="8"/>
      <c r="C15" s="17"/>
      <c r="D15" s="8"/>
      <c r="E15" s="8"/>
      <c r="F15" s="11"/>
      <c r="G15" s="13"/>
      <c r="H15" s="13"/>
      <c r="I15" s="1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6.5" customHeight="1">
      <c r="A16" s="8"/>
      <c r="B16" s="8"/>
      <c r="C16" s="17"/>
      <c r="D16" s="8"/>
      <c r="E16" s="8"/>
      <c r="F16" s="11"/>
      <c r="G16" s="13"/>
      <c r="H16" s="13"/>
      <c r="I16" s="1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6.5" customHeight="1">
      <c r="A17" s="8"/>
      <c r="B17" s="8"/>
      <c r="C17" s="17"/>
      <c r="D17" s="8"/>
      <c r="E17" s="8"/>
      <c r="F17" s="11"/>
      <c r="G17" s="13"/>
      <c r="H17" s="13"/>
      <c r="I17" s="1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6.5" customHeight="1">
      <c r="A18" s="8"/>
      <c r="B18" s="8"/>
      <c r="C18" s="17"/>
      <c r="D18" s="8"/>
      <c r="E18" s="8"/>
      <c r="F18" s="11"/>
      <c r="G18" s="13"/>
      <c r="H18" s="13"/>
      <c r="I18" s="1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6.5" customHeight="1">
      <c r="A19" s="8"/>
      <c r="B19" s="8"/>
      <c r="C19" s="17"/>
      <c r="D19" s="8"/>
      <c r="E19" s="8"/>
      <c r="F19" s="11"/>
      <c r="G19" s="13"/>
      <c r="H19" s="13"/>
      <c r="I19" s="1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6.5" customHeight="1">
      <c r="A20" s="8"/>
      <c r="B20" s="8"/>
      <c r="C20" s="17"/>
      <c r="D20" s="8"/>
      <c r="E20" s="8"/>
      <c r="F20" s="11"/>
      <c r="G20" s="13"/>
      <c r="H20" s="13"/>
      <c r="I20" s="1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6.5" customHeight="1">
      <c r="A21" s="8"/>
      <c r="B21" s="8"/>
      <c r="C21" s="17"/>
      <c r="D21" s="8"/>
      <c r="E21" s="8"/>
      <c r="F21" s="11"/>
      <c r="G21" s="13"/>
      <c r="H21" s="13"/>
      <c r="I21" s="1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6.5" customHeight="1">
      <c r="A22" s="8"/>
      <c r="B22" s="8"/>
      <c r="C22" s="17"/>
      <c r="D22" s="8"/>
      <c r="E22" s="8"/>
      <c r="F22" s="11"/>
      <c r="G22" s="13"/>
      <c r="H22" s="13"/>
      <c r="I22" s="13"/>
      <c r="J22" s="11"/>
      <c r="K22" s="1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6.5" customHeight="1">
      <c r="A23" s="8"/>
      <c r="B23" s="8"/>
      <c r="C23" s="17"/>
      <c r="D23" s="8"/>
      <c r="E23" s="8"/>
      <c r="F23" s="11"/>
      <c r="G23" s="13"/>
      <c r="H23" s="13"/>
      <c r="I23" s="13"/>
      <c r="J23" s="11"/>
      <c r="K23" s="1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6.5" customHeight="1">
      <c r="A24" s="8"/>
      <c r="B24" s="8"/>
      <c r="C24" s="17"/>
      <c r="D24" s="8"/>
      <c r="E24" s="8"/>
      <c r="F24" s="11"/>
      <c r="G24" s="13"/>
      <c r="H24" s="13"/>
      <c r="I24" s="13"/>
      <c r="J24" s="11"/>
      <c r="K24" s="1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6.5" customHeight="1">
      <c r="A25" s="8"/>
      <c r="B25" s="8"/>
      <c r="C25" s="17"/>
      <c r="D25" s="8"/>
      <c r="E25" s="8"/>
      <c r="F25" s="11"/>
      <c r="G25" s="13"/>
      <c r="H25" s="13"/>
      <c r="I25" s="13"/>
      <c r="J25" s="11"/>
      <c r="K25" s="1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6.5" customHeight="1">
      <c r="A26" s="8"/>
      <c r="B26" s="8"/>
      <c r="C26" s="17"/>
      <c r="D26" s="8"/>
      <c r="E26" s="8"/>
      <c r="F26" s="11"/>
      <c r="G26" s="13"/>
      <c r="H26" s="13"/>
      <c r="I26" s="13"/>
      <c r="J26" s="11"/>
      <c r="K26" s="1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6.5" customHeight="1">
      <c r="A27" s="8"/>
      <c r="B27" s="8"/>
      <c r="C27" s="17"/>
      <c r="D27" s="8"/>
      <c r="E27" s="8"/>
      <c r="F27" s="11"/>
      <c r="G27" s="13"/>
      <c r="H27" s="13"/>
      <c r="I27" s="13"/>
      <c r="J27" s="11"/>
      <c r="K27" s="1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6.5" customHeight="1">
      <c r="A28" s="8"/>
      <c r="B28" s="8"/>
      <c r="C28" s="17"/>
      <c r="D28" s="8"/>
      <c r="E28" s="8"/>
      <c r="F28" s="11"/>
      <c r="G28" s="13"/>
      <c r="H28" s="13"/>
      <c r="I28" s="13"/>
      <c r="J28" s="11"/>
      <c r="K28" s="11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6.5" customHeight="1">
      <c r="A29" s="8"/>
      <c r="B29" s="8"/>
      <c r="C29" s="17"/>
      <c r="D29" s="8"/>
      <c r="E29" s="8"/>
      <c r="F29" s="11"/>
      <c r="G29" s="13"/>
      <c r="H29" s="13"/>
      <c r="I29" s="13"/>
      <c r="J29" s="11"/>
      <c r="K29" s="1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6.5" customHeight="1">
      <c r="A30" s="8"/>
      <c r="B30" s="8"/>
      <c r="C30" s="17"/>
      <c r="D30" s="8"/>
      <c r="E30" s="8"/>
      <c r="F30" s="11"/>
      <c r="G30" s="13"/>
      <c r="H30" s="13"/>
      <c r="I30" s="13"/>
      <c r="J30" s="11"/>
      <c r="K30" s="1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6.5" customHeight="1">
      <c r="A31" s="8"/>
      <c r="B31" s="8"/>
      <c r="C31" s="17"/>
      <c r="D31" s="8"/>
      <c r="E31" s="8"/>
      <c r="F31" s="11"/>
      <c r="G31" s="13"/>
      <c r="H31" s="13"/>
      <c r="I31" s="13"/>
      <c r="J31" s="11"/>
      <c r="K31" s="1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6.5" customHeight="1">
      <c r="A32" s="8"/>
      <c r="B32" s="8"/>
      <c r="C32" s="17"/>
      <c r="D32" s="8"/>
      <c r="E32" s="8"/>
      <c r="F32" s="11"/>
      <c r="G32" s="13"/>
      <c r="H32" s="13"/>
      <c r="I32" s="13"/>
      <c r="J32" s="11"/>
      <c r="K32" s="11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6.5" customHeight="1">
      <c r="A33" s="8"/>
      <c r="B33" s="8"/>
      <c r="C33" s="17"/>
      <c r="D33" s="8"/>
      <c r="E33" s="8"/>
      <c r="F33" s="11"/>
      <c r="G33" s="13"/>
      <c r="H33" s="13"/>
      <c r="I33" s="13"/>
      <c r="J33" s="11"/>
      <c r="K33" s="1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6.5" customHeight="1">
      <c r="A34" s="8"/>
      <c r="B34" s="8"/>
      <c r="C34" s="17"/>
      <c r="D34" s="8"/>
      <c r="E34" s="8"/>
      <c r="F34" s="11"/>
      <c r="G34" s="13"/>
      <c r="H34" s="13"/>
      <c r="I34" s="13"/>
      <c r="J34" s="11"/>
      <c r="K34" s="1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6.5" customHeight="1">
      <c r="A35" s="8"/>
      <c r="B35" s="8"/>
      <c r="C35" s="17"/>
      <c r="D35" s="8"/>
      <c r="E35" s="8"/>
      <c r="F35" s="11"/>
      <c r="G35" s="13"/>
      <c r="H35" s="13"/>
      <c r="I35" s="13"/>
      <c r="J35" s="11"/>
      <c r="K35" s="1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6.5" customHeight="1">
      <c r="A36" s="8"/>
      <c r="B36" s="8"/>
      <c r="C36" s="17"/>
      <c r="D36" s="8"/>
      <c r="E36" s="8"/>
      <c r="F36" s="11"/>
      <c r="G36" s="13"/>
      <c r="H36" s="13"/>
      <c r="I36" s="13"/>
      <c r="J36" s="11"/>
      <c r="K36" s="1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6.5" customHeight="1">
      <c r="A37" s="8"/>
      <c r="B37" s="8"/>
      <c r="C37" s="17"/>
      <c r="D37" s="8"/>
      <c r="E37" s="8"/>
      <c r="F37" s="11"/>
      <c r="G37" s="13"/>
      <c r="H37" s="13"/>
      <c r="I37" s="13"/>
      <c r="J37" s="11"/>
      <c r="K37" s="1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6.5" customHeight="1">
      <c r="A38" s="8"/>
      <c r="B38" s="8"/>
      <c r="C38" s="17"/>
      <c r="D38" s="8"/>
      <c r="E38" s="8"/>
      <c r="F38" s="11"/>
      <c r="G38" s="13"/>
      <c r="H38" s="13"/>
      <c r="I38" s="13"/>
      <c r="J38" s="11"/>
      <c r="K38" s="1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6.5" customHeight="1">
      <c r="A39" s="8"/>
      <c r="B39" s="8"/>
      <c r="C39" s="17"/>
      <c r="D39" s="8"/>
      <c r="E39" s="8"/>
      <c r="F39" s="11"/>
      <c r="G39" s="13"/>
      <c r="H39" s="13"/>
      <c r="I39" s="13"/>
      <c r="J39" s="11"/>
      <c r="K39" s="1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6.5" customHeight="1">
      <c r="A40" s="8"/>
      <c r="B40" s="8"/>
      <c r="C40" s="17"/>
      <c r="D40" s="8"/>
      <c r="E40" s="8"/>
      <c r="F40" s="11"/>
      <c r="G40" s="13"/>
      <c r="H40" s="13"/>
      <c r="I40" s="13"/>
      <c r="J40" s="11"/>
      <c r="K40" s="1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6.5" customHeight="1">
      <c r="A41" s="8"/>
      <c r="B41" s="8"/>
      <c r="C41" s="17"/>
      <c r="D41" s="8"/>
      <c r="E41" s="8"/>
      <c r="F41" s="11"/>
      <c r="G41" s="13"/>
      <c r="H41" s="13"/>
      <c r="I41" s="13"/>
      <c r="J41" s="11"/>
      <c r="K41" s="1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6.5" customHeight="1">
      <c r="A42" s="8"/>
      <c r="B42" s="8"/>
      <c r="C42" s="17"/>
      <c r="D42" s="8"/>
      <c r="E42" s="8"/>
      <c r="F42" s="11"/>
      <c r="G42" s="13"/>
      <c r="H42" s="13"/>
      <c r="I42" s="13"/>
      <c r="J42" s="11"/>
      <c r="K42" s="1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6.5" customHeight="1">
      <c r="A43" s="8"/>
      <c r="B43" s="8"/>
      <c r="C43" s="17"/>
      <c r="D43" s="8"/>
      <c r="E43" s="8"/>
      <c r="F43" s="11"/>
      <c r="G43" s="13"/>
      <c r="H43" s="13"/>
      <c r="I43" s="13"/>
      <c r="J43" s="11"/>
      <c r="K43" s="1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6.5" customHeight="1">
      <c r="A44" s="8"/>
      <c r="B44" s="8"/>
      <c r="C44" s="17"/>
      <c r="D44" s="8"/>
      <c r="E44" s="8"/>
      <c r="F44" s="11"/>
      <c r="G44" s="13"/>
      <c r="H44" s="13"/>
      <c r="I44" s="13"/>
      <c r="J44" s="11"/>
      <c r="K44" s="1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6.5" customHeight="1">
      <c r="A45" s="8"/>
      <c r="B45" s="8"/>
      <c r="C45" s="17"/>
      <c r="D45" s="8"/>
      <c r="E45" s="8"/>
      <c r="F45" s="11"/>
      <c r="G45" s="13"/>
      <c r="H45" s="13"/>
      <c r="I45" s="13"/>
      <c r="J45" s="11"/>
      <c r="K45" s="1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6.5" customHeight="1">
      <c r="A46" s="8"/>
      <c r="B46" s="8"/>
      <c r="C46" s="17"/>
      <c r="D46" s="8"/>
      <c r="E46" s="8"/>
      <c r="F46" s="11"/>
      <c r="G46" s="13"/>
      <c r="H46" s="13"/>
      <c r="I46" s="13"/>
      <c r="J46" s="11"/>
      <c r="K46" s="1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6.5" customHeight="1">
      <c r="A47" s="8"/>
      <c r="B47" s="8"/>
      <c r="C47" s="17"/>
      <c r="D47" s="8"/>
      <c r="E47" s="8"/>
      <c r="F47" s="11"/>
      <c r="G47" s="13"/>
      <c r="H47" s="13"/>
      <c r="I47" s="13"/>
      <c r="J47" s="11"/>
      <c r="K47" s="1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6.5" customHeight="1">
      <c r="A48" s="8"/>
      <c r="B48" s="8"/>
      <c r="C48" s="17"/>
      <c r="D48" s="8"/>
      <c r="E48" s="8"/>
      <c r="F48" s="11"/>
      <c r="G48" s="13"/>
      <c r="H48" s="13"/>
      <c r="I48" s="13"/>
      <c r="J48" s="11"/>
      <c r="K48" s="1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6.5" customHeight="1">
      <c r="A49" s="8"/>
      <c r="B49" s="8"/>
      <c r="C49" s="17"/>
      <c r="D49" s="8"/>
      <c r="E49" s="8"/>
      <c r="F49" s="11"/>
      <c r="G49" s="13"/>
      <c r="H49" s="13"/>
      <c r="I49" s="13"/>
      <c r="J49" s="11"/>
      <c r="K49" s="1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6.5" customHeight="1">
      <c r="A50" s="8"/>
      <c r="B50" s="8"/>
      <c r="C50" s="17"/>
      <c r="D50" s="8"/>
      <c r="E50" s="8"/>
      <c r="F50" s="11"/>
      <c r="G50" s="13"/>
      <c r="H50" s="13"/>
      <c r="I50" s="13"/>
      <c r="J50" s="11"/>
      <c r="K50" s="1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6.5" customHeight="1">
      <c r="A51" s="8"/>
      <c r="B51" s="8"/>
      <c r="C51" s="8"/>
      <c r="D51" s="8"/>
      <c r="E51" s="8"/>
      <c r="F51" s="1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6.5" customHeight="1">
      <c r="A251" s="8"/>
      <c r="B251" s="9"/>
      <c r="C251" s="8"/>
      <c r="D251" s="8"/>
      <c r="E251" s="8"/>
      <c r="F251" s="11"/>
      <c r="G251" s="27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6.5" customHeight="1">
      <c r="A252" s="8"/>
      <c r="B252" s="9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6.5" customHeight="1">
      <c r="A253" s="8"/>
      <c r="B253" s="9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6.5" customHeight="1">
      <c r="A254" s="8"/>
      <c r="B254" s="9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6.5" customHeight="1">
      <c r="A255" s="8"/>
      <c r="B255" s="9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6.5" customHeight="1">
      <c r="A256" s="8"/>
      <c r="B256" s="9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6.5" customHeight="1">
      <c r="A257" s="8"/>
      <c r="B257" s="9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6.5" customHeight="1">
      <c r="A258" s="8"/>
      <c r="B258" s="9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6.5" customHeight="1">
      <c r="A259" s="8"/>
      <c r="B259" s="9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6.5" customHeight="1">
      <c r="A260" s="8"/>
      <c r="B260" s="9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6.5" customHeight="1">
      <c r="A261" s="8"/>
      <c r="B261" s="9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6.5" customHeight="1">
      <c r="A262" s="8"/>
      <c r="B262" s="9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6.5" customHeight="1">
      <c r="A263" s="8"/>
      <c r="B263" s="9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6.5" customHeight="1">
      <c r="A264" s="8"/>
      <c r="B264" s="9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6.5" customHeight="1">
      <c r="A265" s="8"/>
      <c r="B265" s="9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6.5" customHeight="1">
      <c r="A266" s="8"/>
      <c r="B266" s="9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6.5" customHeight="1">
      <c r="A267" s="8"/>
      <c r="B267" s="9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6.5" customHeight="1">
      <c r="A268" s="8"/>
      <c r="B268" s="9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6.5" customHeight="1">
      <c r="A269" s="8"/>
      <c r="B269" s="9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6.5" customHeight="1">
      <c r="A270" s="8"/>
      <c r="B270" s="9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6.5" customHeight="1">
      <c r="A271" s="8"/>
      <c r="B271" s="9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6.5" customHeight="1">
      <c r="A272" s="8"/>
      <c r="B272" s="9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6.5" customHeight="1">
      <c r="A273" s="8"/>
      <c r="B273" s="9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6.5" customHeight="1">
      <c r="A274" s="8"/>
      <c r="B274" s="9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6.5" customHeight="1">
      <c r="A275" s="8"/>
      <c r="B275" s="9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6.5" customHeight="1">
      <c r="A276" s="8"/>
      <c r="B276" s="9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6.5" customHeight="1">
      <c r="A277" s="8"/>
      <c r="B277" s="9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6.5" customHeight="1">
      <c r="A278" s="8"/>
      <c r="B278" s="9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6.5" customHeight="1">
      <c r="A279" s="8"/>
      <c r="B279" s="9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6.5" customHeight="1">
      <c r="A280" s="8"/>
      <c r="B280" s="9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6.5" customHeight="1">
      <c r="A281" s="8"/>
      <c r="B281" s="9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6.5" customHeight="1">
      <c r="A282" s="8"/>
      <c r="B282" s="9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6.5" customHeight="1">
      <c r="A283" s="8"/>
      <c r="B283" s="9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6.5" customHeight="1">
      <c r="A284" s="8"/>
      <c r="B284" s="9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6.5" customHeight="1">
      <c r="A285" s="8"/>
      <c r="B285" s="9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6.5" customHeight="1">
      <c r="A286" s="8"/>
      <c r="B286" s="9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6.5" customHeight="1">
      <c r="A287" s="8"/>
      <c r="B287" s="9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6.5" customHeight="1">
      <c r="A288" s="8"/>
      <c r="B288" s="9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6.5" customHeight="1">
      <c r="A289" s="8"/>
      <c r="B289" s="9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6.5" customHeight="1">
      <c r="A290" s="8"/>
      <c r="B290" s="9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6.5" customHeight="1">
      <c r="A291" s="8"/>
      <c r="B291" s="9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6.5" customHeight="1">
      <c r="A292" s="8"/>
      <c r="B292" s="9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6.5" customHeight="1">
      <c r="A293" s="8"/>
      <c r="B293" s="9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6.5" customHeight="1">
      <c r="A294" s="8"/>
      <c r="B294" s="9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6.5" customHeight="1">
      <c r="A295" s="8"/>
      <c r="B295" s="9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6.5" customHeight="1">
      <c r="A296" s="8"/>
      <c r="B296" s="9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6.5" customHeight="1">
      <c r="A297" s="8"/>
      <c r="B297" s="9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6.5" customHeight="1">
      <c r="A298" s="8"/>
      <c r="B298" s="9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6.5" customHeight="1">
      <c r="A299" s="8"/>
      <c r="B299" s="9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6.5" customHeight="1">
      <c r="A300" s="8"/>
      <c r="B300" s="9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6.5" customHeight="1">
      <c r="A301" s="8"/>
      <c r="B301" s="9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6.5" customHeight="1">
      <c r="A302" s="8"/>
      <c r="B302" s="9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6.5" customHeight="1">
      <c r="A303" s="8"/>
      <c r="B303" s="9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6.5" customHeight="1">
      <c r="A304" s="8"/>
      <c r="B304" s="9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6.5" customHeight="1">
      <c r="A305" s="8"/>
      <c r="B305" s="9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6.5" customHeight="1">
      <c r="A306" s="8"/>
      <c r="B306" s="9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6.5" customHeight="1">
      <c r="A307" s="8"/>
      <c r="B307" s="9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6.5" customHeight="1">
      <c r="A308" s="8"/>
      <c r="B308" s="9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6.5" customHeight="1">
      <c r="A309" s="8"/>
      <c r="B309" s="9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6.5" customHeight="1">
      <c r="A310" s="8"/>
      <c r="B310" s="9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6.5" customHeight="1">
      <c r="A311" s="8"/>
      <c r="B311" s="9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6.5" customHeight="1">
      <c r="A312" s="8"/>
      <c r="B312" s="9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6.5" customHeight="1">
      <c r="A313" s="8"/>
      <c r="B313" s="9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6.5" customHeight="1">
      <c r="A314" s="8"/>
      <c r="B314" s="9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6.5" customHeight="1">
      <c r="A315" s="8"/>
      <c r="B315" s="9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6.5" customHeight="1">
      <c r="A316" s="8"/>
      <c r="B316" s="9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6.5" customHeight="1">
      <c r="A317" s="8"/>
      <c r="B317" s="9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6.5" customHeight="1">
      <c r="A318" s="8"/>
      <c r="B318" s="9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6.5" customHeight="1">
      <c r="A319" s="8"/>
      <c r="B319" s="9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6.5" customHeight="1">
      <c r="A320" s="8"/>
      <c r="B320" s="9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6.5" customHeight="1">
      <c r="A321" s="8"/>
      <c r="B321" s="9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6.5" customHeight="1">
      <c r="A322" s="8"/>
      <c r="B322" s="9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6.5" customHeight="1">
      <c r="A323" s="8"/>
      <c r="B323" s="9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6.5" customHeight="1">
      <c r="A324" s="8"/>
      <c r="B324" s="9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6.5" customHeight="1">
      <c r="A325" s="8"/>
      <c r="B325" s="9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6.5" customHeight="1">
      <c r="A326" s="8"/>
      <c r="B326" s="9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6.5" customHeight="1">
      <c r="A327" s="8"/>
      <c r="B327" s="9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6.5" customHeight="1">
      <c r="A328" s="8"/>
      <c r="B328" s="9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6.5" customHeight="1">
      <c r="A329" s="8"/>
      <c r="B329" s="9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6.5" customHeight="1">
      <c r="A330" s="8"/>
      <c r="B330" s="9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6.5" customHeight="1">
      <c r="A331" s="8"/>
      <c r="B331" s="9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6.5" customHeight="1">
      <c r="A332" s="8"/>
      <c r="B332" s="9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6.5" customHeight="1">
      <c r="A333" s="8"/>
      <c r="B333" s="9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6.5" customHeight="1">
      <c r="A334" s="8"/>
      <c r="B334" s="9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6.5" customHeight="1">
      <c r="A335" s="8"/>
      <c r="B335" s="9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6.5" customHeight="1">
      <c r="A336" s="8"/>
      <c r="B336" s="9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6.5" customHeight="1">
      <c r="A337" s="8"/>
      <c r="B337" s="9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6.5" customHeight="1">
      <c r="A338" s="8"/>
      <c r="B338" s="9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6.5" customHeight="1">
      <c r="A339" s="8"/>
      <c r="B339" s="9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6.5" customHeight="1">
      <c r="A340" s="8"/>
      <c r="B340" s="9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6.5" customHeight="1">
      <c r="A341" s="8"/>
      <c r="B341" s="9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6.5" customHeight="1">
      <c r="A342" s="8"/>
      <c r="B342" s="9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6.5" customHeight="1">
      <c r="A343" s="8"/>
      <c r="B343" s="9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6.5" customHeight="1">
      <c r="A344" s="8"/>
      <c r="B344" s="9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6.5" customHeight="1">
      <c r="A345" s="8"/>
      <c r="B345" s="9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6.5" customHeight="1">
      <c r="A346" s="8"/>
      <c r="B346" s="9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6.5" customHeight="1">
      <c r="A347" s="8"/>
      <c r="B347" s="9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6.5" customHeight="1">
      <c r="A348" s="8"/>
      <c r="B348" s="9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6.5" customHeight="1">
      <c r="A349" s="8"/>
      <c r="B349" s="9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6.5" customHeight="1">
      <c r="A350" s="8"/>
      <c r="B350" s="9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6.5" customHeight="1">
      <c r="A351" s="8"/>
      <c r="B351" s="9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6.5" customHeight="1">
      <c r="A352" s="8"/>
      <c r="B352" s="9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6.5" customHeight="1">
      <c r="A353" s="8"/>
      <c r="B353" s="9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6.5" customHeight="1">
      <c r="A354" s="8"/>
      <c r="B354" s="9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6.5" customHeight="1">
      <c r="A355" s="8"/>
      <c r="B355" s="9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6.5" customHeight="1">
      <c r="A356" s="8"/>
      <c r="B356" s="9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6.5" customHeight="1">
      <c r="A357" s="8"/>
      <c r="B357" s="9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6.5" customHeight="1">
      <c r="A358" s="8"/>
      <c r="B358" s="9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6.5" customHeight="1">
      <c r="A359" s="8"/>
      <c r="B359" s="9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6.5" customHeight="1">
      <c r="A360" s="8"/>
      <c r="B360" s="9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6.5" customHeight="1">
      <c r="A361" s="8"/>
      <c r="B361" s="9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6.5" customHeight="1">
      <c r="A362" s="8"/>
      <c r="B362" s="9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6.5" customHeight="1">
      <c r="A363" s="8"/>
      <c r="B363" s="9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6.5" customHeight="1">
      <c r="A364" s="8"/>
      <c r="B364" s="9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6.5" customHeight="1">
      <c r="A365" s="8"/>
      <c r="B365" s="9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6.5" customHeight="1">
      <c r="A366" s="8"/>
      <c r="B366" s="9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6.5" customHeight="1">
      <c r="A367" s="8"/>
      <c r="B367" s="9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6.5" customHeight="1">
      <c r="A368" s="8"/>
      <c r="B368" s="9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6.5" customHeight="1">
      <c r="A369" s="8"/>
      <c r="B369" s="9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6.5" customHeight="1">
      <c r="A370" s="8"/>
      <c r="B370" s="9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6.5" customHeight="1">
      <c r="A371" s="8"/>
      <c r="B371" s="9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6.5" customHeight="1">
      <c r="A372" s="8"/>
      <c r="B372" s="9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6.5" customHeight="1">
      <c r="A373" s="8"/>
      <c r="B373" s="9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6.5" customHeight="1">
      <c r="A374" s="8"/>
      <c r="B374" s="9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6.5" customHeight="1">
      <c r="A375" s="8"/>
      <c r="B375" s="9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6.5" customHeight="1">
      <c r="A376" s="8"/>
      <c r="B376" s="9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6.5" customHeight="1">
      <c r="A377" s="8"/>
      <c r="B377" s="9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6.5" customHeight="1">
      <c r="A378" s="8"/>
      <c r="B378" s="9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6.5" customHeight="1">
      <c r="A379" s="8"/>
      <c r="B379" s="9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6.5" customHeight="1">
      <c r="A380" s="8"/>
      <c r="B380" s="9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6.5" customHeight="1">
      <c r="A381" s="8"/>
      <c r="B381" s="9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6.5" customHeight="1">
      <c r="A382" s="8"/>
      <c r="B382" s="9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6.5" customHeight="1">
      <c r="A383" s="8"/>
      <c r="B383" s="9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6.5" customHeight="1">
      <c r="A384" s="8"/>
      <c r="B384" s="9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6.5" customHeight="1">
      <c r="A385" s="8"/>
      <c r="B385" s="9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6.5" customHeight="1">
      <c r="A386" s="8"/>
      <c r="B386" s="9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6.5" customHeight="1">
      <c r="A387" s="8"/>
      <c r="B387" s="9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6.5" customHeight="1">
      <c r="A388" s="8"/>
      <c r="B388" s="9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6.5" customHeight="1">
      <c r="A389" s="8"/>
      <c r="B389" s="9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6.5" customHeight="1">
      <c r="A390" s="8"/>
      <c r="B390" s="9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6.5" customHeight="1">
      <c r="A391" s="8"/>
      <c r="B391" s="9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6.5" customHeight="1">
      <c r="A392" s="8"/>
      <c r="B392" s="9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6.5" customHeight="1">
      <c r="A393" s="8"/>
      <c r="B393" s="9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6.5" customHeight="1">
      <c r="A394" s="8"/>
      <c r="B394" s="9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6.5" customHeight="1">
      <c r="A395" s="8"/>
      <c r="B395" s="9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6.5" customHeight="1">
      <c r="A396" s="8"/>
      <c r="B396" s="9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6.5" customHeight="1">
      <c r="A397" s="8"/>
      <c r="B397" s="9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6.5" customHeight="1">
      <c r="A398" s="8"/>
      <c r="B398" s="9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6.5" customHeight="1">
      <c r="A399" s="8"/>
      <c r="B399" s="9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6.5" customHeight="1">
      <c r="A400" s="8"/>
      <c r="B400" s="9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6.5" customHeight="1">
      <c r="A401" s="8"/>
      <c r="B401" s="9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6.5" customHeight="1">
      <c r="A402" s="8"/>
      <c r="B402" s="9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6.5" customHeight="1">
      <c r="A403" s="8"/>
      <c r="B403" s="9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6.5" customHeight="1">
      <c r="A404" s="8"/>
      <c r="B404" s="9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6.5" customHeight="1">
      <c r="A405" s="8"/>
      <c r="B405" s="9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6.5" customHeight="1">
      <c r="A406" s="8"/>
      <c r="B406" s="9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6.5" customHeight="1">
      <c r="A407" s="8"/>
      <c r="B407" s="9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6.5" customHeight="1">
      <c r="A408" s="8"/>
      <c r="B408" s="9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6.5" customHeight="1">
      <c r="A409" s="8"/>
      <c r="B409" s="9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6.5" customHeight="1">
      <c r="A410" s="8"/>
      <c r="B410" s="9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6.5" customHeight="1">
      <c r="A411" s="8"/>
      <c r="B411" s="9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6.5" customHeight="1">
      <c r="A412" s="8"/>
      <c r="B412" s="9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6.5" customHeight="1">
      <c r="A413" s="8"/>
      <c r="B413" s="9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6.5" customHeight="1">
      <c r="A414" s="8"/>
      <c r="B414" s="9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6.5" customHeight="1">
      <c r="A415" s="8"/>
      <c r="B415" s="9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6.5" customHeight="1">
      <c r="A416" s="8"/>
      <c r="B416" s="9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6.5" customHeight="1">
      <c r="A417" s="8"/>
      <c r="B417" s="9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6.5" customHeight="1">
      <c r="A418" s="8"/>
      <c r="B418" s="9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6.5" customHeight="1">
      <c r="A419" s="8"/>
      <c r="B419" s="9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6.5" customHeight="1">
      <c r="A420" s="8"/>
      <c r="B420" s="9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6.5" customHeight="1">
      <c r="A421" s="8"/>
      <c r="B421" s="9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6.5" customHeight="1">
      <c r="A422" s="8"/>
      <c r="B422" s="9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6.5" customHeight="1">
      <c r="A423" s="8"/>
      <c r="B423" s="9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6.5" customHeight="1">
      <c r="A424" s="8"/>
      <c r="B424" s="9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6.5" customHeight="1">
      <c r="A425" s="8"/>
      <c r="B425" s="9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6.5" customHeight="1">
      <c r="A426" s="8"/>
      <c r="B426" s="9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6.5" customHeight="1">
      <c r="A427" s="8"/>
      <c r="B427" s="9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6.5" customHeight="1">
      <c r="A428" s="8"/>
      <c r="B428" s="9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6.5" customHeight="1">
      <c r="A429" s="8"/>
      <c r="B429" s="9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6.5" customHeight="1">
      <c r="A430" s="8"/>
      <c r="B430" s="9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6.5" customHeight="1">
      <c r="A431" s="8"/>
      <c r="B431" s="9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6.5" customHeight="1">
      <c r="A432" s="8"/>
      <c r="B432" s="9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6.5" customHeight="1">
      <c r="A433" s="8"/>
      <c r="B433" s="9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6.5" customHeight="1">
      <c r="A434" s="8"/>
      <c r="B434" s="9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6.5" customHeight="1">
      <c r="A435" s="8"/>
      <c r="B435" s="9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6.5" customHeight="1">
      <c r="A436" s="8"/>
      <c r="B436" s="9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6.5" customHeight="1">
      <c r="A437" s="8"/>
      <c r="B437" s="9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6.5" customHeight="1">
      <c r="A438" s="8"/>
      <c r="B438" s="9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6.5" customHeight="1">
      <c r="A439" s="8"/>
      <c r="B439" s="9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6.5" customHeight="1">
      <c r="A440" s="8"/>
      <c r="B440" s="9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6.5" customHeight="1">
      <c r="A441" s="8"/>
      <c r="B441" s="9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6.5" customHeight="1">
      <c r="A442" s="8"/>
      <c r="B442" s="9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6.5" customHeight="1">
      <c r="A443" s="8"/>
      <c r="B443" s="9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6.5" customHeight="1">
      <c r="A444" s="8"/>
      <c r="B444" s="9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6.5" customHeight="1">
      <c r="A445" s="8"/>
      <c r="B445" s="9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6.5" customHeight="1">
      <c r="A446" s="8"/>
      <c r="B446" s="9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6.5" customHeight="1">
      <c r="A447" s="8"/>
      <c r="B447" s="9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6.5" customHeight="1">
      <c r="A448" s="8"/>
      <c r="B448" s="9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6.5" customHeight="1">
      <c r="A449" s="8"/>
      <c r="B449" s="9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6.5" customHeight="1">
      <c r="A450" s="8"/>
      <c r="B450" s="9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6.5" customHeight="1">
      <c r="A451" s="8"/>
      <c r="B451" s="9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6.5" customHeight="1">
      <c r="A452" s="8"/>
      <c r="B452" s="9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6.5" customHeight="1">
      <c r="A453" s="8"/>
      <c r="B453" s="9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6.5" customHeight="1">
      <c r="A454" s="8"/>
      <c r="B454" s="9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6.5" customHeight="1">
      <c r="A455" s="8"/>
      <c r="B455" s="9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6.5" customHeight="1">
      <c r="A456" s="8"/>
      <c r="B456" s="9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6.5" customHeight="1">
      <c r="A457" s="8"/>
      <c r="B457" s="9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6.5" customHeight="1">
      <c r="A458" s="8"/>
      <c r="B458" s="9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6.5" customHeight="1">
      <c r="A459" s="8"/>
      <c r="B459" s="9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6.5" customHeight="1">
      <c r="A460" s="8"/>
      <c r="B460" s="9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6.5" customHeight="1">
      <c r="A461" s="8"/>
      <c r="B461" s="9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6.5" customHeight="1">
      <c r="A462" s="8"/>
      <c r="B462" s="9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6.5" customHeight="1">
      <c r="A463" s="8"/>
      <c r="B463" s="9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6.5" customHeight="1">
      <c r="A464" s="8"/>
      <c r="B464" s="9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6.5" customHeight="1">
      <c r="A465" s="8"/>
      <c r="B465" s="9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6.5" customHeight="1">
      <c r="A466" s="8"/>
      <c r="B466" s="9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6.5" customHeight="1">
      <c r="A467" s="8"/>
      <c r="B467" s="9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6.5" customHeight="1">
      <c r="A468" s="8"/>
      <c r="B468" s="9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6.5" customHeight="1">
      <c r="A469" s="8"/>
      <c r="B469" s="9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6.5" customHeight="1">
      <c r="A470" s="8"/>
      <c r="B470" s="9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6.5" customHeight="1">
      <c r="A471" s="8"/>
      <c r="B471" s="9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6.5" customHeight="1">
      <c r="A472" s="8"/>
      <c r="B472" s="9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6.5" customHeight="1">
      <c r="A473" s="8"/>
      <c r="B473" s="9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6.5" customHeight="1">
      <c r="A474" s="8"/>
      <c r="B474" s="9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6.5" customHeight="1">
      <c r="A475" s="8"/>
      <c r="B475" s="9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6.5" customHeight="1">
      <c r="A476" s="8"/>
      <c r="B476" s="9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6.5" customHeight="1">
      <c r="A477" s="8"/>
      <c r="B477" s="9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6.5" customHeight="1">
      <c r="A478" s="8"/>
      <c r="B478" s="9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6.5" customHeight="1">
      <c r="A479" s="8"/>
      <c r="B479" s="9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6.5" customHeight="1">
      <c r="A480" s="8"/>
      <c r="B480" s="9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6.5" customHeight="1">
      <c r="A481" s="8"/>
      <c r="B481" s="9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6.5" customHeight="1">
      <c r="A482" s="8"/>
      <c r="B482" s="9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6.5" customHeight="1">
      <c r="A483" s="8"/>
      <c r="B483" s="9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6.5" customHeight="1">
      <c r="A484" s="8"/>
      <c r="B484" s="9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6.5" customHeight="1">
      <c r="A485" s="8"/>
      <c r="B485" s="9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6.5" customHeight="1">
      <c r="A486" s="8"/>
      <c r="B486" s="9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6.5" customHeight="1">
      <c r="A487" s="8"/>
      <c r="B487" s="9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6.5" customHeight="1">
      <c r="A488" s="8"/>
      <c r="B488" s="9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6.5" customHeight="1">
      <c r="A489" s="8"/>
      <c r="B489" s="9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6.5" customHeight="1">
      <c r="A490" s="8"/>
      <c r="B490" s="9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6.5" customHeight="1">
      <c r="A491" s="8"/>
      <c r="B491" s="9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6.5" customHeight="1">
      <c r="A492" s="8"/>
      <c r="B492" s="9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6.5" customHeight="1">
      <c r="A493" s="8"/>
      <c r="B493" s="9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6.5" customHeight="1">
      <c r="A494" s="8"/>
      <c r="B494" s="9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6.5" customHeight="1">
      <c r="A495" s="8"/>
      <c r="B495" s="9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6.5" customHeight="1">
      <c r="A496" s="8"/>
      <c r="B496" s="9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6.5" customHeight="1">
      <c r="A497" s="8"/>
      <c r="B497" s="9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6.5" customHeight="1">
      <c r="A498" s="8"/>
      <c r="B498" s="9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6.5" customHeight="1">
      <c r="A499" s="8"/>
      <c r="B499" s="9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6.5" customHeight="1">
      <c r="A500" s="8"/>
      <c r="B500" s="9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6.5" customHeight="1">
      <c r="A501" s="8"/>
      <c r="B501" s="9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6.5" customHeight="1">
      <c r="A502" s="8"/>
      <c r="B502" s="9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6.5" customHeight="1">
      <c r="A503" s="8"/>
      <c r="B503" s="9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6.5" customHeight="1">
      <c r="A504" s="8"/>
      <c r="B504" s="9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6.5" customHeight="1">
      <c r="A505" s="8"/>
      <c r="B505" s="9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6.5" customHeight="1">
      <c r="A506" s="8"/>
      <c r="B506" s="9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6.5" customHeight="1">
      <c r="A507" s="8"/>
      <c r="B507" s="9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6.5" customHeight="1">
      <c r="A508" s="8"/>
      <c r="B508" s="9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6.5" customHeight="1">
      <c r="A509" s="8"/>
      <c r="B509" s="9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6.5" customHeight="1">
      <c r="A510" s="8"/>
      <c r="B510" s="9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6.5" customHeight="1">
      <c r="A511" s="8"/>
      <c r="B511" s="9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6.5" customHeight="1">
      <c r="A512" s="8"/>
      <c r="B512" s="9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6.5" customHeight="1">
      <c r="A513" s="8"/>
      <c r="B513" s="9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6.5" customHeight="1">
      <c r="A514" s="8"/>
      <c r="B514" s="9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6.5" customHeight="1">
      <c r="A515" s="8"/>
      <c r="B515" s="9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6.5" customHeight="1">
      <c r="A516" s="8"/>
      <c r="B516" s="9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6.5" customHeight="1">
      <c r="A517" s="8"/>
      <c r="B517" s="9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6.5" customHeight="1">
      <c r="A518" s="8"/>
      <c r="B518" s="9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6.5" customHeight="1">
      <c r="A519" s="8"/>
      <c r="B519" s="9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6.5" customHeight="1">
      <c r="A520" s="8"/>
      <c r="B520" s="9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6.5" customHeight="1">
      <c r="A521" s="8"/>
      <c r="B521" s="9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6.5" customHeight="1">
      <c r="A522" s="8"/>
      <c r="B522" s="9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6.5" customHeight="1">
      <c r="A523" s="8"/>
      <c r="B523" s="9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6.5" customHeight="1">
      <c r="A524" s="8"/>
      <c r="B524" s="9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6.5" customHeight="1">
      <c r="A525" s="8"/>
      <c r="B525" s="9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6.5" customHeight="1">
      <c r="A526" s="8"/>
      <c r="B526" s="9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6.5" customHeight="1">
      <c r="A527" s="8"/>
      <c r="B527" s="9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6.5" customHeight="1">
      <c r="A528" s="8"/>
      <c r="B528" s="9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6.5" customHeight="1">
      <c r="A529" s="8"/>
      <c r="B529" s="9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6.5" customHeight="1">
      <c r="A530" s="8"/>
      <c r="B530" s="9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6.5" customHeight="1">
      <c r="A531" s="8"/>
      <c r="B531" s="9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6.5" customHeight="1">
      <c r="A532" s="8"/>
      <c r="B532" s="9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6.5" customHeight="1">
      <c r="A533" s="8"/>
      <c r="B533" s="9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6.5" customHeight="1">
      <c r="A534" s="8"/>
      <c r="B534" s="9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6.5" customHeight="1">
      <c r="A535" s="8"/>
      <c r="B535" s="9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6.5" customHeight="1">
      <c r="A536" s="8"/>
      <c r="B536" s="9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6.5" customHeight="1">
      <c r="A537" s="8"/>
      <c r="B537" s="9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6.5" customHeight="1">
      <c r="A538" s="8"/>
      <c r="B538" s="9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6.5" customHeight="1">
      <c r="A539" s="8"/>
      <c r="B539" s="9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6.5" customHeight="1">
      <c r="A540" s="8"/>
      <c r="B540" s="9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6.5" customHeight="1">
      <c r="A541" s="8"/>
      <c r="B541" s="9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6.5" customHeight="1">
      <c r="A542" s="8"/>
      <c r="B542" s="9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6.5" customHeight="1">
      <c r="A543" s="8"/>
      <c r="B543" s="9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6.5" customHeight="1">
      <c r="A544" s="8"/>
      <c r="B544" s="9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6.5" customHeight="1">
      <c r="A545" s="8"/>
      <c r="B545" s="9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6.5" customHeight="1">
      <c r="A546" s="8"/>
      <c r="B546" s="9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6.5" customHeight="1">
      <c r="A547" s="8"/>
      <c r="B547" s="9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6.5" customHeight="1">
      <c r="A548" s="8"/>
      <c r="B548" s="9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6.5" customHeight="1">
      <c r="A549" s="8"/>
      <c r="B549" s="9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6.5" customHeight="1">
      <c r="A550" s="8"/>
      <c r="B550" s="9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6.5" customHeight="1">
      <c r="A551" s="8"/>
      <c r="B551" s="9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6.5" customHeight="1">
      <c r="A552" s="8"/>
      <c r="B552" s="9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6.5" customHeight="1">
      <c r="A553" s="8"/>
      <c r="B553" s="9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6.5" customHeight="1">
      <c r="A554" s="8"/>
      <c r="B554" s="9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6.5" customHeight="1">
      <c r="A555" s="8"/>
      <c r="B555" s="9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6.5" customHeight="1">
      <c r="A556" s="8"/>
      <c r="B556" s="9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6.5" customHeight="1">
      <c r="A557" s="8"/>
      <c r="B557" s="9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6.5" customHeight="1">
      <c r="A558" s="8"/>
      <c r="B558" s="9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6.5" customHeight="1">
      <c r="A559" s="8"/>
      <c r="B559" s="9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6.5" customHeight="1">
      <c r="A560" s="8"/>
      <c r="B560" s="9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6.5" customHeight="1">
      <c r="A561" s="8"/>
      <c r="B561" s="9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6.5" customHeight="1">
      <c r="A562" s="8"/>
      <c r="B562" s="9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6.5" customHeight="1">
      <c r="A563" s="8"/>
      <c r="B563" s="9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6.5" customHeight="1">
      <c r="A564" s="8"/>
      <c r="B564" s="9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6.5" customHeight="1">
      <c r="A565" s="8"/>
      <c r="B565" s="9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6.5" customHeight="1">
      <c r="A566" s="8"/>
      <c r="B566" s="9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6.5" customHeight="1">
      <c r="A567" s="8"/>
      <c r="B567" s="9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6.5" customHeight="1">
      <c r="A568" s="8"/>
      <c r="B568" s="9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6.5" customHeight="1">
      <c r="A569" s="8"/>
      <c r="B569" s="9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6.5" customHeight="1">
      <c r="A570" s="8"/>
      <c r="B570" s="9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6.5" customHeight="1">
      <c r="A571" s="8"/>
      <c r="B571" s="9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6.5" customHeight="1">
      <c r="A572" s="8"/>
      <c r="B572" s="9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6.5" customHeight="1">
      <c r="A573" s="8"/>
      <c r="B573" s="9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6.5" customHeight="1">
      <c r="A574" s="8"/>
      <c r="B574" s="9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6.5" customHeight="1">
      <c r="A575" s="8"/>
      <c r="B575" s="9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6.5" customHeight="1">
      <c r="A576" s="8"/>
      <c r="B576" s="9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6.5" customHeight="1">
      <c r="A577" s="8"/>
      <c r="B577" s="9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6.5" customHeight="1">
      <c r="A578" s="8"/>
      <c r="B578" s="9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6.5" customHeight="1">
      <c r="A579" s="8"/>
      <c r="B579" s="9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6.5" customHeight="1">
      <c r="A580" s="8"/>
      <c r="B580" s="9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6.5" customHeight="1">
      <c r="A581" s="8"/>
      <c r="B581" s="9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6.5" customHeight="1">
      <c r="A582" s="8"/>
      <c r="B582" s="9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6.5" customHeight="1">
      <c r="A583" s="8"/>
      <c r="B583" s="9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6.5" customHeight="1">
      <c r="A584" s="8"/>
      <c r="B584" s="9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6.5" customHeight="1">
      <c r="A585" s="8"/>
      <c r="B585" s="9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6.5" customHeight="1">
      <c r="A586" s="8"/>
      <c r="B586" s="9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6.5" customHeight="1">
      <c r="A587" s="8"/>
      <c r="B587" s="9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6.5" customHeight="1">
      <c r="A588" s="8"/>
      <c r="B588" s="9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6.5" customHeight="1">
      <c r="A589" s="8"/>
      <c r="B589" s="9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6.5" customHeight="1">
      <c r="A590" s="8"/>
      <c r="B590" s="9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6.5" customHeight="1">
      <c r="A591" s="8"/>
      <c r="B591" s="9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6.5" customHeight="1">
      <c r="A592" s="8"/>
      <c r="B592" s="9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6.5" customHeight="1">
      <c r="A593" s="8"/>
      <c r="B593" s="9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6.5" customHeight="1">
      <c r="A594" s="8"/>
      <c r="B594" s="9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6.5" customHeight="1">
      <c r="A595" s="8"/>
      <c r="B595" s="9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6.5" customHeight="1">
      <c r="A596" s="8"/>
      <c r="B596" s="9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6.5" customHeight="1">
      <c r="A597" s="8"/>
      <c r="B597" s="9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6.5" customHeight="1">
      <c r="A598" s="8"/>
      <c r="B598" s="9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6.5" customHeight="1">
      <c r="A599" s="8"/>
      <c r="B599" s="9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6.5" customHeight="1">
      <c r="A600" s="8"/>
      <c r="B600" s="9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6.5" customHeight="1">
      <c r="A601" s="8"/>
      <c r="B601" s="9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6.5" customHeight="1">
      <c r="A602" s="8"/>
      <c r="B602" s="9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6.5" customHeight="1">
      <c r="A603" s="8"/>
      <c r="B603" s="9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6.5" customHeight="1">
      <c r="A604" s="8"/>
      <c r="B604" s="9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6.5" customHeight="1">
      <c r="A605" s="8"/>
      <c r="B605" s="9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6.5" customHeight="1">
      <c r="A606" s="8"/>
      <c r="B606" s="9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6.5" customHeight="1">
      <c r="A607" s="8"/>
      <c r="B607" s="9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6.5" customHeight="1">
      <c r="A608" s="8"/>
      <c r="B608" s="9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6.5" customHeight="1">
      <c r="A609" s="8"/>
      <c r="B609" s="9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6.5" customHeight="1">
      <c r="A610" s="8"/>
      <c r="B610" s="9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6.5" customHeight="1">
      <c r="A611" s="8"/>
      <c r="B611" s="9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6.5" customHeight="1">
      <c r="A612" s="8"/>
      <c r="B612" s="9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6.5" customHeight="1">
      <c r="A613" s="8"/>
      <c r="B613" s="9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6.5" customHeight="1">
      <c r="A614" s="8"/>
      <c r="B614" s="9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6.5" customHeight="1">
      <c r="A615" s="8"/>
      <c r="B615" s="9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6.5" customHeight="1">
      <c r="A616" s="8"/>
      <c r="B616" s="9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6.5" customHeight="1">
      <c r="A617" s="8"/>
      <c r="B617" s="9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6.5" customHeight="1">
      <c r="A618" s="8"/>
      <c r="B618" s="9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6.5" customHeight="1">
      <c r="A619" s="8"/>
      <c r="B619" s="9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6.5" customHeight="1">
      <c r="A620" s="8"/>
      <c r="B620" s="9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6.5" customHeight="1">
      <c r="A621" s="8"/>
      <c r="B621" s="9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6.5" customHeight="1">
      <c r="A622" s="8"/>
      <c r="B622" s="9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6.5" customHeight="1">
      <c r="A623" s="8"/>
      <c r="B623" s="9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6.5" customHeight="1">
      <c r="A624" s="8"/>
      <c r="B624" s="9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6.5" customHeight="1">
      <c r="A625" s="8"/>
      <c r="B625" s="9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6.5" customHeight="1">
      <c r="A626" s="8"/>
      <c r="B626" s="9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6.5" customHeight="1">
      <c r="A627" s="8"/>
      <c r="B627" s="9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6.5" customHeight="1">
      <c r="A628" s="8"/>
      <c r="B628" s="9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6.5" customHeight="1">
      <c r="A629" s="8"/>
      <c r="B629" s="9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6.5" customHeight="1">
      <c r="A630" s="8"/>
      <c r="B630" s="9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6.5" customHeight="1">
      <c r="A631" s="8"/>
      <c r="B631" s="9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6.5" customHeight="1">
      <c r="A632" s="8"/>
      <c r="B632" s="9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6.5" customHeight="1">
      <c r="A633" s="8"/>
      <c r="B633" s="9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6.5" customHeight="1">
      <c r="A634" s="8"/>
      <c r="B634" s="9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6.5" customHeight="1">
      <c r="A635" s="8"/>
      <c r="B635" s="9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6.5" customHeight="1">
      <c r="A636" s="8"/>
      <c r="B636" s="9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6.5" customHeight="1">
      <c r="A637" s="8"/>
      <c r="B637" s="9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6.5" customHeight="1">
      <c r="A638" s="8"/>
      <c r="B638" s="9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6.5" customHeight="1">
      <c r="A639" s="8"/>
      <c r="B639" s="9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6.5" customHeight="1">
      <c r="A640" s="8"/>
      <c r="B640" s="9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6.5" customHeight="1">
      <c r="A641" s="8"/>
      <c r="B641" s="9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6.5" customHeight="1">
      <c r="A642" s="8"/>
      <c r="B642" s="9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6.5" customHeight="1">
      <c r="A643" s="8"/>
      <c r="B643" s="9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6.5" customHeight="1">
      <c r="A644" s="8"/>
      <c r="B644" s="9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6.5" customHeight="1">
      <c r="A645" s="8"/>
      <c r="B645" s="9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6.5" customHeight="1">
      <c r="A646" s="8"/>
      <c r="B646" s="9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6.5" customHeight="1">
      <c r="A647" s="8"/>
      <c r="B647" s="9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6.5" customHeight="1">
      <c r="A648" s="8"/>
      <c r="B648" s="9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6.5" customHeight="1">
      <c r="A649" s="8"/>
      <c r="B649" s="9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6.5" customHeight="1">
      <c r="A650" s="8"/>
      <c r="B650" s="9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6.5" customHeight="1">
      <c r="A651" s="8"/>
      <c r="B651" s="9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6.5" customHeight="1">
      <c r="A652" s="8"/>
      <c r="B652" s="9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6.5" customHeight="1">
      <c r="A653" s="8"/>
      <c r="B653" s="9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6.5" customHeight="1">
      <c r="A654" s="8"/>
      <c r="B654" s="9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6.5" customHeight="1">
      <c r="A655" s="8"/>
      <c r="B655" s="9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6.5" customHeight="1">
      <c r="A656" s="8"/>
      <c r="B656" s="9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6.5" customHeight="1">
      <c r="A657" s="8"/>
      <c r="B657" s="9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6.5" customHeight="1">
      <c r="A658" s="8"/>
      <c r="B658" s="9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6.5" customHeight="1">
      <c r="A659" s="8"/>
      <c r="B659" s="9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6.5" customHeight="1">
      <c r="A660" s="8"/>
      <c r="B660" s="9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6.5" customHeight="1">
      <c r="A661" s="8"/>
      <c r="B661" s="9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6.5" customHeight="1">
      <c r="A662" s="8"/>
      <c r="B662" s="9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6.5" customHeight="1">
      <c r="A663" s="8"/>
      <c r="B663" s="9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6.5" customHeight="1">
      <c r="A664" s="8"/>
      <c r="B664" s="9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6.5" customHeight="1">
      <c r="A665" s="8"/>
      <c r="B665" s="9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6.5" customHeight="1">
      <c r="A666" s="8"/>
      <c r="B666" s="9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6.5" customHeight="1">
      <c r="A667" s="8"/>
      <c r="B667" s="9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6.5" customHeight="1">
      <c r="A668" s="8"/>
      <c r="B668" s="9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6.5" customHeight="1">
      <c r="A669" s="8"/>
      <c r="B669" s="9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6.5" customHeight="1">
      <c r="A670" s="8"/>
      <c r="B670" s="9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6.5" customHeight="1">
      <c r="A671" s="8"/>
      <c r="B671" s="9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6.5" customHeight="1">
      <c r="A672" s="8"/>
      <c r="B672" s="9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6.5" customHeight="1">
      <c r="A673" s="8"/>
      <c r="B673" s="9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6.5" customHeight="1">
      <c r="A674" s="8"/>
      <c r="B674" s="9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6.5" customHeight="1">
      <c r="A675" s="8"/>
      <c r="B675" s="9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6.5" customHeight="1">
      <c r="A676" s="8"/>
      <c r="B676" s="9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6.5" customHeight="1">
      <c r="A677" s="8"/>
      <c r="B677" s="9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6.5" customHeight="1">
      <c r="A678" s="8"/>
      <c r="B678" s="9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6.5" customHeight="1">
      <c r="A679" s="8"/>
      <c r="B679" s="9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6.5" customHeight="1">
      <c r="A680" s="8"/>
      <c r="B680" s="9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6.5" customHeight="1">
      <c r="A681" s="8"/>
      <c r="B681" s="9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6.5" customHeight="1">
      <c r="A682" s="8"/>
      <c r="B682" s="9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6.5" customHeight="1">
      <c r="A683" s="8"/>
      <c r="B683" s="9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6.5" customHeight="1">
      <c r="A684" s="8"/>
      <c r="B684" s="9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6.5" customHeight="1">
      <c r="A685" s="8"/>
      <c r="B685" s="9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6.5" customHeight="1">
      <c r="A686" s="8"/>
      <c r="B686" s="9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6.5" customHeight="1">
      <c r="A687" s="8"/>
      <c r="B687" s="9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6.5" customHeight="1">
      <c r="A688" s="8"/>
      <c r="B688" s="9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6.5" customHeight="1">
      <c r="A689" s="8"/>
      <c r="B689" s="9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6.5" customHeight="1">
      <c r="A690" s="8"/>
      <c r="B690" s="9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6.5" customHeight="1">
      <c r="A691" s="8"/>
      <c r="B691" s="9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6.5" customHeight="1">
      <c r="A692" s="8"/>
      <c r="B692" s="9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6.5" customHeight="1">
      <c r="A693" s="8"/>
      <c r="B693" s="9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6.5" customHeight="1">
      <c r="A694" s="8"/>
      <c r="B694" s="9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6.5" customHeight="1">
      <c r="A695" s="8"/>
      <c r="B695" s="9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6.5" customHeight="1">
      <c r="A696" s="8"/>
      <c r="B696" s="9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6.5" customHeight="1">
      <c r="A697" s="8"/>
      <c r="B697" s="9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6.5" customHeight="1">
      <c r="A698" s="8"/>
      <c r="B698" s="9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6.5" customHeight="1">
      <c r="A699" s="8"/>
      <c r="B699" s="9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6.5" customHeight="1">
      <c r="A700" s="8"/>
      <c r="B700" s="9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6.5" customHeight="1">
      <c r="A701" s="8"/>
      <c r="B701" s="9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6.5" customHeight="1">
      <c r="A702" s="8"/>
      <c r="B702" s="9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6.5" customHeight="1">
      <c r="A703" s="8"/>
      <c r="B703" s="9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6.5" customHeight="1">
      <c r="A704" s="8"/>
      <c r="B704" s="9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6.5" customHeight="1">
      <c r="A705" s="8"/>
      <c r="B705" s="9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6.5" customHeight="1">
      <c r="A706" s="8"/>
      <c r="B706" s="9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6.5" customHeight="1">
      <c r="A707" s="8"/>
      <c r="B707" s="9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6.5" customHeight="1">
      <c r="A708" s="8"/>
      <c r="B708" s="9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6.5" customHeight="1">
      <c r="A709" s="8"/>
      <c r="B709" s="9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6.5" customHeight="1">
      <c r="A710" s="8"/>
      <c r="B710" s="9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6.5" customHeight="1">
      <c r="A711" s="8"/>
      <c r="B711" s="9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6.5" customHeight="1">
      <c r="A712" s="8"/>
      <c r="B712" s="9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6.5" customHeight="1">
      <c r="A713" s="8"/>
      <c r="B713" s="9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6.5" customHeight="1">
      <c r="A714" s="8"/>
      <c r="B714" s="9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6.5" customHeight="1">
      <c r="A715" s="8"/>
      <c r="B715" s="9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6.5" customHeight="1">
      <c r="A716" s="8"/>
      <c r="B716" s="9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6.5" customHeight="1">
      <c r="A717" s="8"/>
      <c r="B717" s="9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6.5" customHeight="1">
      <c r="A718" s="8"/>
      <c r="B718" s="9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6.5" customHeight="1">
      <c r="A719" s="8"/>
      <c r="B719" s="9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6.5" customHeight="1">
      <c r="A720" s="8"/>
      <c r="B720" s="9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6.5" customHeight="1">
      <c r="A721" s="8"/>
      <c r="B721" s="9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6.5" customHeight="1">
      <c r="A722" s="8"/>
      <c r="B722" s="9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6.5" customHeight="1">
      <c r="A723" s="8"/>
      <c r="B723" s="9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6.5" customHeight="1">
      <c r="A724" s="8"/>
      <c r="B724" s="9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6.5" customHeight="1">
      <c r="A725" s="8"/>
      <c r="B725" s="9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6.5" customHeight="1">
      <c r="A726" s="8"/>
      <c r="B726" s="9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6.5" customHeight="1">
      <c r="A727" s="8"/>
      <c r="B727" s="9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6.5" customHeight="1">
      <c r="A728" s="8"/>
      <c r="B728" s="9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6.5" customHeight="1">
      <c r="A729" s="8"/>
      <c r="B729" s="9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6.5" customHeight="1">
      <c r="A730" s="8"/>
      <c r="B730" s="9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6.5" customHeight="1">
      <c r="A731" s="8"/>
      <c r="B731" s="9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6.5" customHeight="1">
      <c r="A732" s="8"/>
      <c r="B732" s="9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6.5" customHeight="1">
      <c r="A733" s="8"/>
      <c r="B733" s="9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6.5" customHeight="1">
      <c r="A734" s="8"/>
      <c r="B734" s="9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6.5" customHeight="1">
      <c r="A735" s="8"/>
      <c r="B735" s="9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6.5" customHeight="1">
      <c r="A736" s="8"/>
      <c r="B736" s="9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6.5" customHeight="1">
      <c r="A737" s="8"/>
      <c r="B737" s="9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6.5" customHeight="1">
      <c r="A738" s="8"/>
      <c r="B738" s="9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6.5" customHeight="1">
      <c r="A739" s="8"/>
      <c r="B739" s="9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6.5" customHeight="1">
      <c r="A740" s="8"/>
      <c r="B740" s="9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6.5" customHeight="1">
      <c r="A741" s="8"/>
      <c r="B741" s="9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6.5" customHeight="1">
      <c r="A742" s="8"/>
      <c r="B742" s="9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6.5" customHeight="1">
      <c r="A743" s="8"/>
      <c r="B743" s="9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6.5" customHeight="1">
      <c r="A744" s="8"/>
      <c r="B744" s="9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6.5" customHeight="1">
      <c r="A745" s="8"/>
      <c r="B745" s="9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6.5" customHeight="1">
      <c r="A746" s="8"/>
      <c r="B746" s="9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6.5" customHeight="1">
      <c r="A747" s="8"/>
      <c r="B747" s="9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6.5" customHeight="1">
      <c r="A748" s="8"/>
      <c r="B748" s="9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6.5" customHeight="1">
      <c r="A749" s="8"/>
      <c r="B749" s="9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6.5" customHeight="1">
      <c r="A750" s="8"/>
      <c r="B750" s="9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6.5" customHeight="1">
      <c r="A751" s="8"/>
      <c r="B751" s="9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6.5" customHeight="1">
      <c r="A752" s="8"/>
      <c r="B752" s="9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6.5" customHeight="1">
      <c r="A753" s="8"/>
      <c r="B753" s="9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6.5" customHeight="1">
      <c r="A754" s="8"/>
      <c r="B754" s="9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6.5" customHeight="1">
      <c r="A755" s="8"/>
      <c r="B755" s="9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6.5" customHeight="1">
      <c r="A756" s="8"/>
      <c r="B756" s="9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6.5" customHeight="1">
      <c r="A757" s="8"/>
      <c r="B757" s="9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6.5" customHeight="1">
      <c r="A758" s="8"/>
      <c r="B758" s="9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6.5" customHeight="1">
      <c r="A759" s="8"/>
      <c r="B759" s="9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6.5" customHeight="1">
      <c r="A760" s="8"/>
      <c r="B760" s="9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6.5" customHeight="1">
      <c r="A761" s="8"/>
      <c r="B761" s="9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6.5" customHeight="1">
      <c r="A762" s="8"/>
      <c r="B762" s="9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6.5" customHeight="1">
      <c r="A763" s="8"/>
      <c r="B763" s="9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6.5" customHeight="1">
      <c r="A764" s="8"/>
      <c r="B764" s="9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6.5" customHeight="1">
      <c r="A765" s="8"/>
      <c r="B765" s="9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6.5" customHeight="1">
      <c r="A766" s="8"/>
      <c r="B766" s="9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6.5" customHeight="1">
      <c r="A767" s="8"/>
      <c r="B767" s="9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6.5" customHeight="1">
      <c r="A768" s="8"/>
      <c r="B768" s="9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6.5" customHeight="1">
      <c r="A769" s="8"/>
      <c r="B769" s="9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6.5" customHeight="1">
      <c r="A770" s="8"/>
      <c r="B770" s="9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6.5" customHeight="1">
      <c r="A771" s="8"/>
      <c r="B771" s="9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6.5" customHeight="1">
      <c r="A772" s="8"/>
      <c r="B772" s="9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6.5" customHeight="1">
      <c r="A773" s="8"/>
      <c r="B773" s="9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6.5" customHeight="1">
      <c r="A774" s="8"/>
      <c r="B774" s="9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6.5" customHeight="1">
      <c r="A775" s="8"/>
      <c r="B775" s="9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6.5" customHeight="1">
      <c r="A776" s="8"/>
      <c r="B776" s="9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6.5" customHeight="1">
      <c r="A777" s="8"/>
      <c r="B777" s="9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6.5" customHeight="1">
      <c r="A778" s="8"/>
      <c r="B778" s="9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6.5" customHeight="1">
      <c r="A779" s="8"/>
      <c r="B779" s="9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6.5" customHeight="1">
      <c r="A780" s="8"/>
      <c r="B780" s="9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6.5" customHeight="1">
      <c r="A781" s="8"/>
      <c r="B781" s="9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6.5" customHeight="1">
      <c r="A782" s="8"/>
      <c r="B782" s="9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6.5" customHeight="1">
      <c r="A783" s="8"/>
      <c r="B783" s="9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6.5" customHeight="1">
      <c r="A784" s="8"/>
      <c r="B784" s="9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6.5" customHeight="1">
      <c r="A785" s="8"/>
      <c r="B785" s="9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6.5" customHeight="1">
      <c r="A786" s="8"/>
      <c r="B786" s="9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6.5" customHeight="1">
      <c r="A787" s="8"/>
      <c r="B787" s="9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6.5" customHeight="1">
      <c r="A788" s="8"/>
      <c r="B788" s="9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6.5" customHeight="1">
      <c r="A789" s="8"/>
      <c r="B789" s="9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6.5" customHeight="1">
      <c r="A790" s="8"/>
      <c r="B790" s="9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6.5" customHeight="1">
      <c r="A791" s="8"/>
      <c r="B791" s="9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6.5" customHeight="1">
      <c r="A792" s="8"/>
      <c r="B792" s="9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6.5" customHeight="1">
      <c r="A793" s="8"/>
      <c r="B793" s="9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6.5" customHeight="1">
      <c r="A794" s="8"/>
      <c r="B794" s="9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6.5" customHeight="1">
      <c r="A795" s="8"/>
      <c r="B795" s="9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6.5" customHeight="1">
      <c r="A796" s="8"/>
      <c r="B796" s="9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6.5" customHeight="1">
      <c r="A797" s="8"/>
      <c r="B797" s="9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6.5" customHeight="1">
      <c r="A798" s="8"/>
      <c r="B798" s="9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6.5" customHeight="1">
      <c r="A799" s="8"/>
      <c r="B799" s="9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6.5" customHeight="1">
      <c r="A800" s="8"/>
      <c r="B800" s="9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6.5" customHeight="1">
      <c r="A801" s="8"/>
      <c r="B801" s="9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6.5" customHeight="1">
      <c r="A802" s="8"/>
      <c r="B802" s="9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6.5" customHeight="1">
      <c r="A803" s="8"/>
      <c r="B803" s="9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6.5" customHeight="1">
      <c r="A804" s="8"/>
      <c r="B804" s="9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6.5" customHeight="1">
      <c r="A805" s="8"/>
      <c r="B805" s="9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6.5" customHeight="1">
      <c r="A806" s="8"/>
      <c r="B806" s="9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6.5" customHeight="1">
      <c r="A807" s="8"/>
      <c r="B807" s="9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6.5" customHeight="1">
      <c r="A808" s="8"/>
      <c r="B808" s="9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6.5" customHeight="1">
      <c r="A809" s="8"/>
      <c r="B809" s="9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6.5" customHeight="1">
      <c r="A810" s="8"/>
      <c r="B810" s="9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6.5" customHeight="1">
      <c r="A811" s="8"/>
      <c r="B811" s="9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6.5" customHeight="1">
      <c r="A812" s="8"/>
      <c r="B812" s="9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6.5" customHeight="1">
      <c r="A813" s="8"/>
      <c r="B813" s="9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6.5" customHeight="1">
      <c r="A814" s="8"/>
      <c r="B814" s="9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6.5" customHeight="1">
      <c r="A815" s="8"/>
      <c r="B815" s="9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6.5" customHeight="1">
      <c r="A816" s="8"/>
      <c r="B816" s="9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6.5" customHeight="1">
      <c r="A817" s="8"/>
      <c r="B817" s="9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6.5" customHeight="1">
      <c r="A818" s="8"/>
      <c r="B818" s="9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6.5" customHeight="1">
      <c r="A819" s="8"/>
      <c r="B819" s="9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6.5" customHeight="1">
      <c r="A820" s="8"/>
      <c r="B820" s="9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6.5" customHeight="1">
      <c r="A821" s="8"/>
      <c r="B821" s="9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6.5" customHeight="1">
      <c r="A822" s="8"/>
      <c r="B822" s="9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6.5" customHeight="1">
      <c r="A823" s="8"/>
      <c r="B823" s="9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6.5" customHeight="1">
      <c r="A824" s="8"/>
      <c r="B824" s="9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6.5" customHeight="1">
      <c r="A825" s="8"/>
      <c r="B825" s="9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6.5" customHeight="1">
      <c r="A826" s="8"/>
      <c r="B826" s="9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6.5" customHeight="1">
      <c r="A827" s="8"/>
      <c r="B827" s="9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6.5" customHeight="1">
      <c r="A828" s="8"/>
      <c r="B828" s="9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6.5" customHeight="1">
      <c r="A829" s="8"/>
      <c r="B829" s="9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6.5" customHeight="1">
      <c r="A830" s="8"/>
      <c r="B830" s="9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6.5" customHeight="1">
      <c r="A831" s="8"/>
      <c r="B831" s="9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6.5" customHeight="1">
      <c r="A832" s="8"/>
      <c r="B832" s="9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6.5" customHeight="1">
      <c r="A833" s="8"/>
      <c r="B833" s="9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6.5" customHeight="1">
      <c r="A834" s="8"/>
      <c r="B834" s="9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6.5" customHeight="1">
      <c r="A835" s="8"/>
      <c r="B835" s="9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6.5" customHeight="1">
      <c r="A836" s="8"/>
      <c r="B836" s="9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6.5" customHeight="1">
      <c r="A837" s="8"/>
      <c r="B837" s="9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6.5" customHeight="1">
      <c r="A838" s="8"/>
      <c r="B838" s="9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6.5" customHeight="1">
      <c r="A839" s="8"/>
      <c r="B839" s="9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6.5" customHeight="1">
      <c r="A840" s="8"/>
      <c r="B840" s="9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6.5" customHeight="1">
      <c r="A841" s="8"/>
      <c r="B841" s="9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6.5" customHeight="1">
      <c r="A842" s="8"/>
      <c r="B842" s="9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6.5" customHeight="1">
      <c r="A843" s="8"/>
      <c r="B843" s="9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6.5" customHeight="1">
      <c r="A844" s="8"/>
      <c r="B844" s="9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6.5" customHeight="1">
      <c r="A845" s="8"/>
      <c r="B845" s="9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6.5" customHeight="1">
      <c r="A846" s="8"/>
      <c r="B846" s="9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6.5" customHeight="1">
      <c r="A847" s="8"/>
      <c r="B847" s="9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6.5" customHeight="1">
      <c r="A848" s="8"/>
      <c r="B848" s="9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6.5" customHeight="1">
      <c r="A849" s="8"/>
      <c r="B849" s="9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6.5" customHeight="1">
      <c r="A850" s="8"/>
      <c r="B850" s="9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6.5" customHeight="1">
      <c r="A851" s="8"/>
      <c r="B851" s="9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6.5" customHeight="1">
      <c r="A852" s="8"/>
      <c r="B852" s="9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6.5" customHeight="1">
      <c r="A853" s="8"/>
      <c r="B853" s="9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6.5" customHeight="1">
      <c r="A854" s="8"/>
      <c r="B854" s="9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6.5" customHeight="1">
      <c r="A855" s="8"/>
      <c r="B855" s="9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6.5" customHeight="1">
      <c r="A856" s="8"/>
      <c r="B856" s="9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6.5" customHeight="1">
      <c r="A857" s="8"/>
      <c r="B857" s="9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6.5" customHeight="1">
      <c r="A858" s="8"/>
      <c r="B858" s="9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6.5" customHeight="1">
      <c r="A859" s="8"/>
      <c r="B859" s="9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6.5" customHeight="1">
      <c r="A860" s="8"/>
      <c r="B860" s="9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6.5" customHeight="1">
      <c r="A861" s="8"/>
      <c r="B861" s="9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6.5" customHeight="1">
      <c r="A862" s="8"/>
      <c r="B862" s="9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6.5" customHeight="1">
      <c r="A863" s="8"/>
      <c r="B863" s="9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6.5" customHeight="1">
      <c r="A864" s="8"/>
      <c r="B864" s="9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6.5" customHeight="1">
      <c r="A865" s="8"/>
      <c r="B865" s="9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6.5" customHeight="1">
      <c r="A866" s="8"/>
      <c r="B866" s="9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6.5" customHeight="1">
      <c r="A867" s="8"/>
      <c r="B867" s="9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6.5" customHeight="1">
      <c r="A868" s="8"/>
      <c r="B868" s="9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6.5" customHeight="1">
      <c r="A869" s="8"/>
      <c r="B869" s="9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6.5" customHeight="1">
      <c r="A870" s="8"/>
      <c r="B870" s="9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6.5" customHeight="1">
      <c r="A871" s="8"/>
      <c r="B871" s="9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6.5" customHeight="1">
      <c r="A872" s="8"/>
      <c r="B872" s="9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6.5" customHeight="1">
      <c r="A873" s="8"/>
      <c r="B873" s="9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6.5" customHeight="1">
      <c r="A874" s="8"/>
      <c r="B874" s="9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6.5" customHeight="1">
      <c r="A875" s="8"/>
      <c r="B875" s="9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6.5" customHeight="1">
      <c r="A876" s="8"/>
      <c r="B876" s="9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6.5" customHeight="1">
      <c r="A877" s="8"/>
      <c r="B877" s="9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6.5" customHeight="1">
      <c r="A878" s="8"/>
      <c r="B878" s="9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6.5" customHeight="1">
      <c r="A879" s="8"/>
      <c r="B879" s="9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6.5" customHeight="1">
      <c r="A880" s="8"/>
      <c r="B880" s="9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6.5" customHeight="1">
      <c r="A881" s="8"/>
      <c r="B881" s="9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6.5" customHeight="1">
      <c r="A882" s="8"/>
      <c r="B882" s="9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6.5" customHeight="1">
      <c r="A883" s="8"/>
      <c r="B883" s="9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6.5" customHeight="1">
      <c r="A884" s="8"/>
      <c r="B884" s="9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6.5" customHeight="1">
      <c r="A885" s="8"/>
      <c r="B885" s="9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6.5" customHeight="1">
      <c r="A886" s="8"/>
      <c r="B886" s="9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6.5" customHeight="1">
      <c r="A887" s="8"/>
      <c r="B887" s="9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6.5" customHeight="1">
      <c r="A888" s="8"/>
      <c r="B888" s="9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6.5" customHeight="1">
      <c r="A889" s="8"/>
      <c r="B889" s="9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6.5" customHeight="1">
      <c r="A890" s="8"/>
      <c r="B890" s="9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6.5" customHeight="1">
      <c r="A891" s="8"/>
      <c r="B891" s="9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6.5" customHeight="1">
      <c r="A892" s="8"/>
      <c r="B892" s="9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6.5" customHeight="1">
      <c r="A893" s="8"/>
      <c r="B893" s="9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6.5" customHeight="1">
      <c r="A894" s="8"/>
      <c r="B894" s="9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6.5" customHeight="1">
      <c r="A895" s="8"/>
      <c r="B895" s="9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6.5" customHeight="1">
      <c r="A896" s="8"/>
      <c r="B896" s="9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6.5" customHeight="1">
      <c r="A897" s="8"/>
      <c r="B897" s="9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6.5" customHeight="1">
      <c r="A898" s="8"/>
      <c r="B898" s="9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6.5" customHeight="1">
      <c r="A899" s="8"/>
      <c r="B899" s="9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6.5" customHeight="1">
      <c r="A900" s="8"/>
      <c r="B900" s="9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6.5" customHeight="1">
      <c r="A901" s="8"/>
      <c r="B901" s="9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6.5" customHeight="1">
      <c r="A902" s="8"/>
      <c r="B902" s="9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6.5" customHeight="1">
      <c r="A903" s="8"/>
      <c r="B903" s="9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6.5" customHeight="1">
      <c r="A904" s="8"/>
      <c r="B904" s="9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6.5" customHeight="1">
      <c r="A905" s="8"/>
      <c r="B905" s="9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6.5" customHeight="1">
      <c r="A906" s="8"/>
      <c r="B906" s="9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6.5" customHeight="1">
      <c r="A907" s="8"/>
      <c r="B907" s="9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6.5" customHeight="1">
      <c r="A908" s="8"/>
      <c r="B908" s="9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6.5" customHeight="1">
      <c r="A909" s="8"/>
      <c r="B909" s="9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6.5" customHeight="1">
      <c r="A910" s="8"/>
      <c r="B910" s="9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6.5" customHeight="1">
      <c r="A911" s="8"/>
      <c r="B911" s="9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6.5" customHeight="1">
      <c r="A912" s="8"/>
      <c r="B912" s="9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6.5" customHeight="1">
      <c r="A913" s="8"/>
      <c r="B913" s="9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6.5" customHeight="1">
      <c r="A914" s="8"/>
      <c r="B914" s="9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6.5" customHeight="1">
      <c r="A915" s="8"/>
      <c r="B915" s="9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6.5" customHeight="1">
      <c r="A916" s="8"/>
      <c r="B916" s="9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6.5" customHeight="1">
      <c r="A917" s="8"/>
      <c r="B917" s="9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6.5" customHeight="1">
      <c r="A918" s="8"/>
      <c r="B918" s="9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6.5" customHeight="1">
      <c r="A919" s="8"/>
      <c r="B919" s="9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6.5" customHeight="1">
      <c r="A920" s="8"/>
      <c r="B920" s="9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6.5" customHeight="1">
      <c r="A921" s="8"/>
      <c r="B921" s="9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6.5" customHeight="1">
      <c r="A922" s="8"/>
      <c r="B922" s="9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6.5" customHeight="1">
      <c r="A923" s="8"/>
      <c r="B923" s="9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6.5" customHeight="1">
      <c r="A924" s="8"/>
      <c r="B924" s="9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6.5" customHeight="1">
      <c r="A925" s="8"/>
      <c r="B925" s="9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6.5" customHeight="1">
      <c r="A926" s="8"/>
      <c r="B926" s="9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6.5" customHeight="1">
      <c r="A927" s="8"/>
      <c r="B927" s="9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6.5" customHeight="1">
      <c r="A928" s="8"/>
      <c r="B928" s="9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6.5" customHeight="1">
      <c r="A929" s="8"/>
      <c r="B929" s="9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6.5" customHeight="1">
      <c r="A930" s="8"/>
      <c r="B930" s="9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6.5" customHeight="1">
      <c r="A931" s="8"/>
      <c r="B931" s="9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6.5" customHeight="1">
      <c r="A932" s="8"/>
      <c r="B932" s="9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6.5" customHeight="1">
      <c r="A933" s="8"/>
      <c r="B933" s="9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6.5" customHeight="1">
      <c r="A934" s="8"/>
      <c r="B934" s="9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6.5" customHeight="1">
      <c r="A935" s="8"/>
      <c r="B935" s="9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6.5" customHeight="1">
      <c r="A936" s="8"/>
      <c r="B936" s="9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6.5" customHeight="1">
      <c r="A937" s="8"/>
      <c r="B937" s="9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6.5" customHeight="1">
      <c r="A938" s="8"/>
      <c r="B938" s="9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6.5" customHeight="1">
      <c r="A939" s="8"/>
      <c r="B939" s="9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6.5" customHeight="1">
      <c r="A940" s="8"/>
      <c r="B940" s="9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6.5" customHeight="1">
      <c r="A941" s="8"/>
      <c r="B941" s="9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6.5" customHeight="1">
      <c r="A942" s="8"/>
      <c r="B942" s="9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6.5" customHeight="1">
      <c r="A943" s="8"/>
      <c r="B943" s="9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6.5" customHeight="1">
      <c r="A944" s="8"/>
      <c r="B944" s="9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6.5" customHeight="1">
      <c r="A945" s="8"/>
      <c r="B945" s="9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6.5" customHeight="1">
      <c r="A946" s="8"/>
      <c r="B946" s="9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6.5" customHeight="1">
      <c r="A947" s="8"/>
      <c r="B947" s="9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6.5" customHeight="1">
      <c r="A948" s="8"/>
      <c r="B948" s="9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6.5" customHeight="1">
      <c r="A949" s="8"/>
      <c r="B949" s="9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6.5" customHeight="1">
      <c r="A950" s="8"/>
      <c r="B950" s="9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6.5" customHeight="1">
      <c r="A951" s="8"/>
      <c r="B951" s="9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6.5" customHeight="1">
      <c r="A952" s="8"/>
      <c r="B952" s="9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6.5" customHeight="1">
      <c r="A953" s="8"/>
      <c r="B953" s="9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6.5" customHeight="1">
      <c r="A954" s="8"/>
      <c r="B954" s="9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6.5" customHeight="1">
      <c r="A955" s="8"/>
      <c r="B955" s="9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6.5" customHeight="1">
      <c r="A956" s="8"/>
      <c r="B956" s="9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6.5" customHeight="1">
      <c r="A957" s="8"/>
      <c r="B957" s="9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6.5" customHeight="1">
      <c r="A958" s="8"/>
      <c r="B958" s="9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6.5" customHeight="1">
      <c r="A959" s="8"/>
      <c r="B959" s="9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6.5" customHeight="1">
      <c r="A960" s="8"/>
      <c r="B960" s="9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6.5" customHeight="1">
      <c r="A961" s="8"/>
      <c r="B961" s="9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6.5" customHeight="1">
      <c r="A962" s="8"/>
      <c r="B962" s="9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6.5" customHeight="1">
      <c r="A963" s="8"/>
      <c r="B963" s="9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6.5" customHeight="1">
      <c r="A964" s="8"/>
      <c r="B964" s="9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6.5" customHeight="1">
      <c r="A965" s="8"/>
      <c r="B965" s="9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6.5" customHeight="1">
      <c r="A966" s="8"/>
      <c r="B966" s="9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6.5" customHeight="1">
      <c r="A967" s="8"/>
      <c r="B967" s="9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6.5" customHeight="1">
      <c r="A968" s="8"/>
      <c r="B968" s="9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6.5" customHeight="1">
      <c r="A969" s="8"/>
      <c r="B969" s="9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6.5" customHeight="1">
      <c r="A970" s="8"/>
      <c r="B970" s="9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6.5" customHeight="1">
      <c r="A971" s="8"/>
      <c r="B971" s="9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6.5" customHeight="1">
      <c r="A972" s="8"/>
      <c r="B972" s="9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6.5" customHeight="1">
      <c r="A973" s="8"/>
      <c r="B973" s="9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6.5" customHeight="1">
      <c r="A974" s="8"/>
      <c r="B974" s="9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6.5" customHeight="1">
      <c r="A975" s="8"/>
      <c r="B975" s="9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6.5" customHeight="1">
      <c r="A976" s="8"/>
      <c r="B976" s="9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6.5" customHeight="1">
      <c r="A977" s="8"/>
      <c r="B977" s="9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6.5" customHeight="1">
      <c r="A978" s="8"/>
      <c r="B978" s="9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6.5" customHeight="1">
      <c r="A979" s="8"/>
      <c r="B979" s="9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6.5" customHeight="1">
      <c r="A980" s="8"/>
      <c r="B980" s="9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6.5" customHeight="1">
      <c r="A981" s="8"/>
      <c r="B981" s="9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6.5" customHeight="1">
      <c r="A982" s="8"/>
      <c r="B982" s="9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6.5" customHeight="1">
      <c r="A983" s="8"/>
      <c r="B983" s="9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6.5" customHeight="1">
      <c r="A984" s="8"/>
      <c r="B984" s="9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6.5" customHeight="1">
      <c r="A985" s="8"/>
      <c r="B985" s="9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6.5" customHeight="1">
      <c r="A986" s="8"/>
      <c r="B986" s="9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6.5" customHeight="1">
      <c r="A987" s="8"/>
      <c r="B987" s="9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6.5" customHeight="1">
      <c r="A988" s="8"/>
      <c r="B988" s="9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6.5" customHeight="1">
      <c r="A989" s="8"/>
      <c r="B989" s="9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6.5" customHeight="1">
      <c r="A990" s="8"/>
      <c r="B990" s="9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6.5" customHeight="1">
      <c r="A991" s="8"/>
      <c r="B991" s="9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6.5" customHeight="1">
      <c r="A992" s="8"/>
      <c r="B992" s="9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6.5" customHeight="1">
      <c r="A993" s="8"/>
      <c r="B993" s="9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6.5" customHeight="1">
      <c r="A994" s="8"/>
      <c r="B994" s="9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6.5" customHeight="1">
      <c r="A995" s="8"/>
      <c r="B995" s="9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6.5" customHeight="1">
      <c r="A996" s="8"/>
      <c r="B996" s="9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6.5" customHeight="1">
      <c r="A997" s="8"/>
      <c r="B997" s="9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6.5" customHeight="1">
      <c r="A998" s="8"/>
      <c r="B998" s="9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6.5" customHeight="1">
      <c r="A999" s="8"/>
      <c r="B999" s="9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8.38"/>
    <col customWidth="1" min="2" max="2" width="25.25"/>
    <col customWidth="1" min="3" max="5" width="7.88"/>
    <col customWidth="1" min="6" max="6" width="9.13"/>
    <col customWidth="1" min="7" max="9" width="7.88"/>
    <col customWidth="1" min="10" max="10" width="10.38"/>
    <col customWidth="1" min="11" max="11" width="10.63"/>
    <col customWidth="1" min="12" max="16" width="7.88"/>
    <col customWidth="1" min="17" max="27" width="9.88"/>
  </cols>
  <sheetData>
    <row r="1" ht="16.5" customHeight="1">
      <c r="A1" s="10" t="s">
        <v>363</v>
      </c>
      <c r="B1" s="20" t="s">
        <v>364</v>
      </c>
      <c r="C1" s="2" t="s">
        <v>1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365</v>
      </c>
      <c r="I1" s="5" t="s">
        <v>8</v>
      </c>
      <c r="J1" s="5" t="s">
        <v>433</v>
      </c>
      <c r="K1" s="3" t="s">
        <v>434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5" t="s">
        <v>366</v>
      </c>
      <c r="R1" s="3" t="s">
        <v>410</v>
      </c>
      <c r="S1" s="5" t="s">
        <v>46</v>
      </c>
      <c r="T1" s="5" t="s">
        <v>47</v>
      </c>
      <c r="U1" s="5" t="s">
        <v>48</v>
      </c>
      <c r="V1" s="5" t="s">
        <v>49</v>
      </c>
      <c r="W1" s="5" t="s">
        <v>50</v>
      </c>
      <c r="X1" s="5" t="s">
        <v>51</v>
      </c>
      <c r="Y1" s="5" t="s">
        <v>52</v>
      </c>
      <c r="Z1" s="5" t="s">
        <v>53</v>
      </c>
      <c r="AA1" s="3" t="s">
        <v>54</v>
      </c>
    </row>
    <row r="2" ht="16.5" customHeight="1">
      <c r="A2" s="100"/>
      <c r="B2" s="101" t="s">
        <v>442</v>
      </c>
      <c r="C2" s="10">
        <v>20.0</v>
      </c>
      <c r="D2" s="8">
        <f t="shared" ref="D2:E2" si="1"> 10</f>
        <v>10</v>
      </c>
      <c r="E2" s="8">
        <f t="shared" si="1"/>
        <v>10</v>
      </c>
      <c r="F2" s="11">
        <f t="shared" ref="F2:F10" si="4"> 5%</f>
        <v>0.05</v>
      </c>
      <c r="G2" s="12">
        <f t="shared" ref="G2:G10" si="5"> 90% + (O2-10)/1000</f>
        <v>0.9</v>
      </c>
      <c r="H2" s="13">
        <f t="shared" ref="H2:I2" si="2"> 5% + (O2-10)/1000</f>
        <v>0.05</v>
      </c>
      <c r="I2" s="13">
        <f t="shared" si="2"/>
        <v>0.05</v>
      </c>
      <c r="J2" s="11">
        <f t="shared" ref="J2:J10" si="7"> 0% + (L2-10)/100</f>
        <v>0</v>
      </c>
      <c r="K2" s="14">
        <f t="shared" ref="K2:K10" si="8"> 0% + (N2-10)/100</f>
        <v>0</v>
      </c>
      <c r="L2" s="8">
        <v>10.0</v>
      </c>
      <c r="M2" s="8">
        <v>10.0</v>
      </c>
      <c r="N2" s="8">
        <v>10.0</v>
      </c>
      <c r="O2" s="8">
        <v>10.0</v>
      </c>
      <c r="P2" s="9">
        <v>10.0</v>
      </c>
      <c r="Q2" s="135" t="b">
        <v>1</v>
      </c>
      <c r="R2" s="15" t="b">
        <v>1</v>
      </c>
      <c r="S2" s="10" t="s">
        <v>17</v>
      </c>
      <c r="T2" s="10" t="s">
        <v>369</v>
      </c>
      <c r="U2" s="10" t="s">
        <v>17</v>
      </c>
      <c r="V2" s="10" t="s">
        <v>17</v>
      </c>
      <c r="W2" s="10" t="s">
        <v>17</v>
      </c>
      <c r="X2" s="10" t="s">
        <v>17</v>
      </c>
      <c r="Y2" s="10" t="s">
        <v>17</v>
      </c>
      <c r="Z2" s="10" t="s">
        <v>369</v>
      </c>
      <c r="AA2" s="15" t="s">
        <v>17</v>
      </c>
    </row>
    <row r="3" ht="16.5" customHeight="1">
      <c r="A3" s="10"/>
      <c r="B3" s="101" t="s">
        <v>443</v>
      </c>
      <c r="C3" s="10">
        <v>20.0</v>
      </c>
      <c r="D3" s="8">
        <f t="shared" ref="D3:E3" si="3"> 10</f>
        <v>10</v>
      </c>
      <c r="E3" s="8">
        <f t="shared" si="3"/>
        <v>10</v>
      </c>
      <c r="F3" s="11">
        <f t="shared" si="4"/>
        <v>0.05</v>
      </c>
      <c r="G3" s="12">
        <f t="shared" si="5"/>
        <v>0.9</v>
      </c>
      <c r="H3" s="13">
        <f t="shared" ref="H3:I3" si="6"> 5% + (O3-10)/1000</f>
        <v>0.05</v>
      </c>
      <c r="I3" s="13">
        <f t="shared" si="6"/>
        <v>0.05</v>
      </c>
      <c r="J3" s="11">
        <f t="shared" si="7"/>
        <v>0</v>
      </c>
      <c r="K3" s="14">
        <f t="shared" si="8"/>
        <v>0</v>
      </c>
      <c r="L3" s="8">
        <v>10.0</v>
      </c>
      <c r="M3" s="8">
        <v>10.0</v>
      </c>
      <c r="N3" s="8">
        <v>10.0</v>
      </c>
      <c r="O3" s="8">
        <v>10.0</v>
      </c>
      <c r="P3" s="9">
        <v>10.0</v>
      </c>
      <c r="Q3" s="135" t="b">
        <v>1</v>
      </c>
      <c r="R3" s="15" t="b">
        <v>1</v>
      </c>
      <c r="S3" s="10" t="s">
        <v>17</v>
      </c>
      <c r="T3" s="10" t="s">
        <v>17</v>
      </c>
      <c r="U3" s="10" t="s">
        <v>369</v>
      </c>
      <c r="V3" s="10" t="s">
        <v>17</v>
      </c>
      <c r="W3" s="10" t="s">
        <v>17</v>
      </c>
      <c r="X3" s="10" t="s">
        <v>17</v>
      </c>
      <c r="Y3" s="10" t="s">
        <v>17</v>
      </c>
      <c r="Z3" s="10" t="s">
        <v>369</v>
      </c>
      <c r="AA3" s="15" t="s">
        <v>17</v>
      </c>
    </row>
    <row r="4" ht="16.5" customHeight="1">
      <c r="A4" s="10"/>
      <c r="B4" s="101" t="s">
        <v>444</v>
      </c>
      <c r="C4" s="10">
        <v>20.0</v>
      </c>
      <c r="D4" s="8">
        <f t="shared" ref="D4:E4" si="9"> 10</f>
        <v>10</v>
      </c>
      <c r="E4" s="8">
        <f t="shared" si="9"/>
        <v>10</v>
      </c>
      <c r="F4" s="11">
        <f t="shared" si="4"/>
        <v>0.05</v>
      </c>
      <c r="G4" s="12">
        <f t="shared" si="5"/>
        <v>0.9</v>
      </c>
      <c r="H4" s="13">
        <f t="shared" ref="H4:I4" si="10"> 5% + (O4-10)/1000</f>
        <v>0.05</v>
      </c>
      <c r="I4" s="13">
        <f t="shared" si="10"/>
        <v>0.05</v>
      </c>
      <c r="J4" s="11">
        <f t="shared" si="7"/>
        <v>0</v>
      </c>
      <c r="K4" s="14">
        <f t="shared" si="8"/>
        <v>0</v>
      </c>
      <c r="L4" s="8">
        <v>10.0</v>
      </c>
      <c r="M4" s="8">
        <v>10.0</v>
      </c>
      <c r="N4" s="8">
        <v>10.0</v>
      </c>
      <c r="O4" s="8">
        <v>10.0</v>
      </c>
      <c r="P4" s="9">
        <v>10.0</v>
      </c>
      <c r="Q4" s="135" t="b">
        <v>1</v>
      </c>
      <c r="R4" s="15" t="b">
        <v>1</v>
      </c>
      <c r="S4" s="10" t="s">
        <v>17</v>
      </c>
      <c r="T4" s="10" t="s">
        <v>17</v>
      </c>
      <c r="U4" s="10" t="s">
        <v>369</v>
      </c>
      <c r="V4" s="10" t="s">
        <v>17</v>
      </c>
      <c r="W4" s="10" t="s">
        <v>17</v>
      </c>
      <c r="X4" s="10" t="s">
        <v>17</v>
      </c>
      <c r="Y4" s="10" t="s">
        <v>17</v>
      </c>
      <c r="Z4" s="10" t="s">
        <v>369</v>
      </c>
      <c r="AA4" s="15" t="s">
        <v>17</v>
      </c>
    </row>
    <row r="5" ht="16.5" customHeight="1">
      <c r="A5" s="10"/>
      <c r="B5" s="101" t="s">
        <v>445</v>
      </c>
      <c r="C5" s="10">
        <v>20.0</v>
      </c>
      <c r="D5" s="8">
        <f t="shared" ref="D5:E5" si="11"> 10</f>
        <v>10</v>
      </c>
      <c r="E5" s="8">
        <f t="shared" si="11"/>
        <v>10</v>
      </c>
      <c r="F5" s="11">
        <f t="shared" si="4"/>
        <v>0.05</v>
      </c>
      <c r="G5" s="12">
        <f t="shared" si="5"/>
        <v>0.9</v>
      </c>
      <c r="H5" s="13">
        <f t="shared" ref="H5:I5" si="12"> 5% + (O5-10)/1000</f>
        <v>0.05</v>
      </c>
      <c r="I5" s="13">
        <f t="shared" si="12"/>
        <v>0.05</v>
      </c>
      <c r="J5" s="11">
        <f t="shared" si="7"/>
        <v>0</v>
      </c>
      <c r="K5" s="14">
        <f t="shared" si="8"/>
        <v>0</v>
      </c>
      <c r="L5" s="8">
        <v>10.0</v>
      </c>
      <c r="M5" s="8">
        <v>10.0</v>
      </c>
      <c r="N5" s="8">
        <v>10.0</v>
      </c>
      <c r="O5" s="8">
        <v>10.0</v>
      </c>
      <c r="P5" s="9">
        <v>10.0</v>
      </c>
      <c r="Q5" s="135" t="b">
        <v>1</v>
      </c>
      <c r="R5" s="15" t="b">
        <v>1</v>
      </c>
      <c r="S5" s="10" t="s">
        <v>17</v>
      </c>
      <c r="T5" s="10" t="s">
        <v>17</v>
      </c>
      <c r="U5" s="10" t="s">
        <v>369</v>
      </c>
      <c r="V5" s="10" t="s">
        <v>17</v>
      </c>
      <c r="W5" s="10" t="s">
        <v>17</v>
      </c>
      <c r="X5" s="10" t="s">
        <v>17</v>
      </c>
      <c r="Y5" s="10" t="s">
        <v>17</v>
      </c>
      <c r="Z5" s="10" t="s">
        <v>369</v>
      </c>
      <c r="AA5" s="15" t="s">
        <v>17</v>
      </c>
    </row>
    <row r="6" ht="16.5" customHeight="1">
      <c r="A6" s="10"/>
      <c r="B6" s="101" t="s">
        <v>446</v>
      </c>
      <c r="C6" s="10">
        <v>20.0</v>
      </c>
      <c r="D6" s="8">
        <f t="shared" ref="D6:E6" si="13"> 10</f>
        <v>10</v>
      </c>
      <c r="E6" s="8">
        <f t="shared" si="13"/>
        <v>10</v>
      </c>
      <c r="F6" s="11">
        <f t="shared" si="4"/>
        <v>0.05</v>
      </c>
      <c r="G6" s="12">
        <f t="shared" si="5"/>
        <v>0.9</v>
      </c>
      <c r="H6" s="13">
        <f t="shared" ref="H6:I6" si="14"> 5% + (O6-10)/1000</f>
        <v>0.05</v>
      </c>
      <c r="I6" s="13">
        <f t="shared" si="14"/>
        <v>0.05</v>
      </c>
      <c r="J6" s="11">
        <f t="shared" si="7"/>
        <v>0</v>
      </c>
      <c r="K6" s="14">
        <f t="shared" si="8"/>
        <v>0</v>
      </c>
      <c r="L6" s="8">
        <v>10.0</v>
      </c>
      <c r="M6" s="8">
        <v>10.0</v>
      </c>
      <c r="N6" s="8">
        <v>10.0</v>
      </c>
      <c r="O6" s="8">
        <v>10.0</v>
      </c>
      <c r="P6" s="9">
        <v>10.0</v>
      </c>
      <c r="Q6" s="135" t="b">
        <v>1</v>
      </c>
      <c r="R6" s="15" t="b">
        <v>1</v>
      </c>
      <c r="S6" s="10" t="s">
        <v>369</v>
      </c>
      <c r="T6" s="10" t="s">
        <v>17</v>
      </c>
      <c r="U6" s="10" t="s">
        <v>17</v>
      </c>
      <c r="V6" s="10" t="s">
        <v>17</v>
      </c>
      <c r="W6" s="10" t="s">
        <v>369</v>
      </c>
      <c r="X6" s="10" t="s">
        <v>17</v>
      </c>
      <c r="Y6" s="10" t="s">
        <v>17</v>
      </c>
      <c r="Z6" s="10" t="s">
        <v>17</v>
      </c>
      <c r="AA6" s="15" t="s">
        <v>374</v>
      </c>
    </row>
    <row r="7" ht="16.5" customHeight="1">
      <c r="A7" s="10"/>
      <c r="B7" s="101" t="s">
        <v>447</v>
      </c>
      <c r="C7" s="10">
        <v>20.0</v>
      </c>
      <c r="D7" s="8">
        <f t="shared" ref="D7:E7" si="15"> 10</f>
        <v>10</v>
      </c>
      <c r="E7" s="8">
        <f t="shared" si="15"/>
        <v>10</v>
      </c>
      <c r="F7" s="11">
        <f t="shared" si="4"/>
        <v>0.05</v>
      </c>
      <c r="G7" s="12">
        <f t="shared" si="5"/>
        <v>0.9</v>
      </c>
      <c r="H7" s="13">
        <f t="shared" ref="H7:I7" si="16"> 5% + (O7-10)/1000</f>
        <v>0.05</v>
      </c>
      <c r="I7" s="13">
        <f t="shared" si="16"/>
        <v>0.05</v>
      </c>
      <c r="J7" s="11">
        <f t="shared" si="7"/>
        <v>0</v>
      </c>
      <c r="K7" s="14">
        <f t="shared" si="8"/>
        <v>0</v>
      </c>
      <c r="L7" s="8">
        <v>10.0</v>
      </c>
      <c r="M7" s="8">
        <v>10.0</v>
      </c>
      <c r="N7" s="8">
        <v>10.0</v>
      </c>
      <c r="O7" s="8">
        <v>10.0</v>
      </c>
      <c r="P7" s="9">
        <v>10.0</v>
      </c>
      <c r="Q7" s="135" t="b">
        <v>1</v>
      </c>
      <c r="R7" s="15" t="b">
        <v>0</v>
      </c>
      <c r="S7" s="10" t="s">
        <v>17</v>
      </c>
      <c r="T7" s="10" t="s">
        <v>17</v>
      </c>
      <c r="U7" s="10" t="s">
        <v>17</v>
      </c>
      <c r="V7" s="10" t="s">
        <v>17</v>
      </c>
      <c r="W7" s="10" t="s">
        <v>17</v>
      </c>
      <c r="X7" s="10" t="s">
        <v>17</v>
      </c>
      <c r="Y7" s="10" t="s">
        <v>17</v>
      </c>
      <c r="Z7" s="10" t="s">
        <v>17</v>
      </c>
      <c r="AA7" s="15" t="s">
        <v>374</v>
      </c>
    </row>
    <row r="8" ht="16.5" customHeight="1">
      <c r="A8" s="10"/>
      <c r="B8" s="101" t="s">
        <v>448</v>
      </c>
      <c r="C8" s="10">
        <v>20.0</v>
      </c>
      <c r="D8" s="8">
        <f t="shared" ref="D8:E8" si="17"> 10</f>
        <v>10</v>
      </c>
      <c r="E8" s="8">
        <f t="shared" si="17"/>
        <v>10</v>
      </c>
      <c r="F8" s="11">
        <f t="shared" si="4"/>
        <v>0.05</v>
      </c>
      <c r="G8" s="12">
        <f t="shared" si="5"/>
        <v>0.9</v>
      </c>
      <c r="H8" s="13">
        <f t="shared" ref="H8:I8" si="18"> 5% + (O8-10)/1000</f>
        <v>0.05</v>
      </c>
      <c r="I8" s="13">
        <f t="shared" si="18"/>
        <v>0.05</v>
      </c>
      <c r="J8" s="11">
        <f t="shared" si="7"/>
        <v>0</v>
      </c>
      <c r="K8" s="14">
        <f t="shared" si="8"/>
        <v>0</v>
      </c>
      <c r="L8" s="8">
        <v>10.0</v>
      </c>
      <c r="M8" s="8">
        <v>10.0</v>
      </c>
      <c r="N8" s="8">
        <v>10.0</v>
      </c>
      <c r="O8" s="8">
        <v>10.0</v>
      </c>
      <c r="P8" s="9">
        <v>10.0</v>
      </c>
      <c r="Q8" s="135" t="b">
        <v>1</v>
      </c>
      <c r="R8" s="15" t="b">
        <v>0</v>
      </c>
      <c r="S8" s="10" t="s">
        <v>17</v>
      </c>
      <c r="T8" s="10" t="s">
        <v>17</v>
      </c>
      <c r="U8" s="10" t="s">
        <v>369</v>
      </c>
      <c r="V8" s="10" t="s">
        <v>17</v>
      </c>
      <c r="W8" s="10" t="s">
        <v>17</v>
      </c>
      <c r="X8" s="10" t="s">
        <v>17</v>
      </c>
      <c r="Y8" s="10" t="s">
        <v>17</v>
      </c>
      <c r="Z8" s="10" t="s">
        <v>369</v>
      </c>
      <c r="AA8" s="15" t="s">
        <v>17</v>
      </c>
    </row>
    <row r="9" ht="16.5" customHeight="1">
      <c r="A9" s="10"/>
      <c r="B9" s="101" t="s">
        <v>449</v>
      </c>
      <c r="C9" s="10">
        <v>20.0</v>
      </c>
      <c r="D9" s="8">
        <f t="shared" ref="D9:E9" si="19"> 10</f>
        <v>10</v>
      </c>
      <c r="E9" s="8">
        <f t="shared" si="19"/>
        <v>10</v>
      </c>
      <c r="F9" s="11">
        <f t="shared" si="4"/>
        <v>0.05</v>
      </c>
      <c r="G9" s="12">
        <f t="shared" si="5"/>
        <v>0.9</v>
      </c>
      <c r="H9" s="13">
        <f t="shared" ref="H9:I9" si="20"> 5% + (O9-10)/1000</f>
        <v>0.05</v>
      </c>
      <c r="I9" s="13">
        <f t="shared" si="20"/>
        <v>0.05</v>
      </c>
      <c r="J9" s="11">
        <f t="shared" si="7"/>
        <v>0</v>
      </c>
      <c r="K9" s="14">
        <f t="shared" si="8"/>
        <v>0</v>
      </c>
      <c r="L9" s="8">
        <v>10.0</v>
      </c>
      <c r="M9" s="8">
        <v>10.0</v>
      </c>
      <c r="N9" s="8">
        <v>10.0</v>
      </c>
      <c r="O9" s="8">
        <v>10.0</v>
      </c>
      <c r="P9" s="9">
        <v>10.0</v>
      </c>
      <c r="Q9" s="135" t="b">
        <v>1</v>
      </c>
      <c r="R9" s="15" t="b">
        <v>0</v>
      </c>
      <c r="S9" s="10" t="s">
        <v>17</v>
      </c>
      <c r="T9" s="10" t="s">
        <v>17</v>
      </c>
      <c r="U9" s="10" t="s">
        <v>369</v>
      </c>
      <c r="V9" s="10" t="s">
        <v>17</v>
      </c>
      <c r="W9" s="10" t="s">
        <v>17</v>
      </c>
      <c r="X9" s="10" t="s">
        <v>17</v>
      </c>
      <c r="Y9" s="10" t="s">
        <v>17</v>
      </c>
      <c r="Z9" s="10" t="s">
        <v>369</v>
      </c>
      <c r="AA9" s="15" t="s">
        <v>17</v>
      </c>
    </row>
    <row r="10" ht="16.5" customHeight="1">
      <c r="A10" s="5"/>
      <c r="B10" s="20" t="s">
        <v>450</v>
      </c>
      <c r="C10" s="5">
        <v>20.0</v>
      </c>
      <c r="D10" s="2">
        <f t="shared" ref="D10:E10" si="21"> 10</f>
        <v>10</v>
      </c>
      <c r="E10" s="2">
        <f t="shared" si="21"/>
        <v>10</v>
      </c>
      <c r="F10" s="22">
        <f t="shared" si="4"/>
        <v>0.05</v>
      </c>
      <c r="G10" s="23">
        <f t="shared" si="5"/>
        <v>0.9</v>
      </c>
      <c r="H10" s="24">
        <f t="shared" ref="H10:I10" si="22"> 5% + (O10-10)/1000</f>
        <v>0.05</v>
      </c>
      <c r="I10" s="24">
        <f t="shared" si="22"/>
        <v>0.05</v>
      </c>
      <c r="J10" s="22">
        <f t="shared" si="7"/>
        <v>0</v>
      </c>
      <c r="K10" s="25">
        <f t="shared" si="8"/>
        <v>0</v>
      </c>
      <c r="L10" s="2">
        <v>10.0</v>
      </c>
      <c r="M10" s="2">
        <v>10.0</v>
      </c>
      <c r="N10" s="2">
        <v>10.0</v>
      </c>
      <c r="O10" s="2">
        <v>10.0</v>
      </c>
      <c r="P10" s="1">
        <v>10.0</v>
      </c>
      <c r="Q10" s="135" t="b">
        <v>1</v>
      </c>
      <c r="R10" s="15" t="b">
        <v>0</v>
      </c>
      <c r="S10" s="5" t="s">
        <v>17</v>
      </c>
      <c r="T10" s="5" t="s">
        <v>17</v>
      </c>
      <c r="U10" s="5" t="s">
        <v>17</v>
      </c>
      <c r="V10" s="5" t="s">
        <v>17</v>
      </c>
      <c r="W10" s="5" t="s">
        <v>17</v>
      </c>
      <c r="X10" s="5" t="s">
        <v>17</v>
      </c>
      <c r="Y10" s="5" t="s">
        <v>17</v>
      </c>
      <c r="Z10" s="5" t="s">
        <v>17</v>
      </c>
      <c r="AA10" s="3" t="s">
        <v>374</v>
      </c>
    </row>
    <row r="11" ht="16.5" customHeight="1">
      <c r="A11" s="8"/>
      <c r="B11" s="8"/>
      <c r="C11" s="17"/>
      <c r="D11" s="8"/>
      <c r="E11" s="8"/>
      <c r="F11" s="11"/>
      <c r="G11" s="13"/>
      <c r="H11" s="13"/>
      <c r="I11" s="1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6.5" customHeight="1">
      <c r="A12" s="8"/>
      <c r="B12" s="8"/>
      <c r="C12" s="17"/>
      <c r="D12" s="8"/>
      <c r="E12" s="8"/>
      <c r="F12" s="11"/>
      <c r="G12" s="13"/>
      <c r="H12" s="13"/>
      <c r="I12" s="1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6.5" customHeight="1">
      <c r="A13" s="8"/>
      <c r="B13" s="8"/>
      <c r="C13" s="17"/>
      <c r="D13" s="8"/>
      <c r="E13" s="8"/>
      <c r="F13" s="11"/>
      <c r="G13" s="13"/>
      <c r="H13" s="13"/>
      <c r="I13" s="1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6.5" customHeight="1">
      <c r="A14" s="8"/>
      <c r="B14" s="8"/>
      <c r="C14" s="17"/>
      <c r="D14" s="8"/>
      <c r="E14" s="8"/>
      <c r="F14" s="11"/>
      <c r="G14" s="13"/>
      <c r="H14" s="13"/>
      <c r="I14" s="13"/>
      <c r="J14" s="11"/>
      <c r="K14" s="11"/>
      <c r="L14" s="8"/>
      <c r="M14" s="8"/>
      <c r="N14" s="8"/>
      <c r="O14" s="8"/>
      <c r="P14" s="8"/>
      <c r="Q14" s="8"/>
      <c r="R14" s="8"/>
      <c r="S14" s="8"/>
      <c r="T14" s="10"/>
      <c r="U14" s="8"/>
      <c r="V14" s="8"/>
      <c r="W14" s="8"/>
      <c r="X14" s="8"/>
      <c r="Y14" s="8"/>
      <c r="Z14" s="8"/>
      <c r="AA14" s="8"/>
    </row>
    <row r="15" ht="16.5" customHeight="1">
      <c r="A15" s="8"/>
      <c r="B15" s="8"/>
      <c r="C15" s="17"/>
      <c r="D15" s="8"/>
      <c r="E15" s="8"/>
      <c r="F15" s="11"/>
      <c r="G15" s="13"/>
      <c r="H15" s="13"/>
      <c r="I15" s="1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6.5" customHeight="1">
      <c r="A16" s="8"/>
      <c r="B16" s="8"/>
      <c r="C16" s="17"/>
      <c r="D16" s="8"/>
      <c r="E16" s="8"/>
      <c r="F16" s="11"/>
      <c r="G16" s="13"/>
      <c r="H16" s="13"/>
      <c r="I16" s="1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6.5" customHeight="1">
      <c r="A17" s="8"/>
      <c r="B17" s="8"/>
      <c r="C17" s="17"/>
      <c r="D17" s="8"/>
      <c r="E17" s="8"/>
      <c r="F17" s="11"/>
      <c r="G17" s="13"/>
      <c r="H17" s="13"/>
      <c r="I17" s="1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6.5" customHeight="1">
      <c r="A18" s="8"/>
      <c r="B18" s="8"/>
      <c r="C18" s="17"/>
      <c r="D18" s="8"/>
      <c r="E18" s="8"/>
      <c r="F18" s="11"/>
      <c r="G18" s="13"/>
      <c r="H18" s="13"/>
      <c r="I18" s="1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6.5" customHeight="1">
      <c r="A19" s="8"/>
      <c r="B19" s="8"/>
      <c r="C19" s="17"/>
      <c r="D19" s="8"/>
      <c r="E19" s="8"/>
      <c r="F19" s="11"/>
      <c r="G19" s="13"/>
      <c r="H19" s="13"/>
      <c r="I19" s="1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6.5" customHeight="1">
      <c r="A20" s="8"/>
      <c r="B20" s="8"/>
      <c r="C20" s="17"/>
      <c r="D20" s="8"/>
      <c r="E20" s="8"/>
      <c r="F20" s="11"/>
      <c r="G20" s="13"/>
      <c r="H20" s="13"/>
      <c r="I20" s="1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6.5" customHeight="1">
      <c r="A21" s="8"/>
      <c r="B21" s="8"/>
      <c r="C21" s="17"/>
      <c r="D21" s="8"/>
      <c r="E21" s="8"/>
      <c r="F21" s="11"/>
      <c r="G21" s="13"/>
      <c r="H21" s="13"/>
      <c r="I21" s="1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6.5" customHeight="1">
      <c r="A22" s="8"/>
      <c r="B22" s="8"/>
      <c r="C22" s="17"/>
      <c r="D22" s="8"/>
      <c r="E22" s="8"/>
      <c r="F22" s="11"/>
      <c r="G22" s="13"/>
      <c r="H22" s="13"/>
      <c r="I22" s="13"/>
      <c r="J22" s="11"/>
      <c r="K22" s="1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6.5" customHeight="1">
      <c r="A23" s="8"/>
      <c r="B23" s="8"/>
      <c r="C23" s="17"/>
      <c r="D23" s="8"/>
      <c r="E23" s="8"/>
      <c r="F23" s="11"/>
      <c r="G23" s="13"/>
      <c r="H23" s="13"/>
      <c r="I23" s="13"/>
      <c r="J23" s="11"/>
      <c r="K23" s="1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6.5" customHeight="1">
      <c r="A24" s="8"/>
      <c r="B24" s="8"/>
      <c r="C24" s="17"/>
      <c r="D24" s="8"/>
      <c r="E24" s="8"/>
      <c r="F24" s="11"/>
      <c r="G24" s="13"/>
      <c r="H24" s="13"/>
      <c r="I24" s="13"/>
      <c r="J24" s="11"/>
      <c r="K24" s="1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6.5" customHeight="1">
      <c r="A25" s="8"/>
      <c r="B25" s="8"/>
      <c r="C25" s="17"/>
      <c r="D25" s="8"/>
      <c r="E25" s="8"/>
      <c r="F25" s="11"/>
      <c r="G25" s="13"/>
      <c r="H25" s="13"/>
      <c r="I25" s="13"/>
      <c r="J25" s="11"/>
      <c r="K25" s="1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6.5" customHeight="1">
      <c r="A26" s="8"/>
      <c r="B26" s="8"/>
      <c r="C26" s="17"/>
      <c r="D26" s="8"/>
      <c r="E26" s="8"/>
      <c r="F26" s="11"/>
      <c r="G26" s="13"/>
      <c r="H26" s="13"/>
      <c r="I26" s="13"/>
      <c r="J26" s="11"/>
      <c r="K26" s="1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6.5" customHeight="1">
      <c r="A27" s="8"/>
      <c r="B27" s="8"/>
      <c r="C27" s="17"/>
      <c r="D27" s="8"/>
      <c r="E27" s="8"/>
      <c r="F27" s="11"/>
      <c r="G27" s="13"/>
      <c r="H27" s="13"/>
      <c r="I27" s="13"/>
      <c r="J27" s="11"/>
      <c r="K27" s="1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6.5" customHeight="1">
      <c r="A28" s="8"/>
      <c r="B28" s="8"/>
      <c r="C28" s="17"/>
      <c r="D28" s="8"/>
      <c r="E28" s="8"/>
      <c r="F28" s="11"/>
      <c r="G28" s="13"/>
      <c r="H28" s="13"/>
      <c r="I28" s="13"/>
      <c r="J28" s="11"/>
      <c r="K28" s="11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6.5" customHeight="1">
      <c r="A29" s="8"/>
      <c r="B29" s="8"/>
      <c r="C29" s="17"/>
      <c r="D29" s="8"/>
      <c r="E29" s="8"/>
      <c r="F29" s="11"/>
      <c r="G29" s="13"/>
      <c r="H29" s="13"/>
      <c r="I29" s="13"/>
      <c r="J29" s="11"/>
      <c r="K29" s="1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6.5" customHeight="1">
      <c r="A30" s="8"/>
      <c r="B30" s="8"/>
      <c r="C30" s="17"/>
      <c r="D30" s="8"/>
      <c r="E30" s="8"/>
      <c r="F30" s="11"/>
      <c r="G30" s="13"/>
      <c r="H30" s="13"/>
      <c r="I30" s="13"/>
      <c r="J30" s="11"/>
      <c r="K30" s="1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6.5" customHeight="1">
      <c r="A31" s="8"/>
      <c r="B31" s="8"/>
      <c r="C31" s="17"/>
      <c r="D31" s="8"/>
      <c r="E31" s="8"/>
      <c r="F31" s="11"/>
      <c r="G31" s="13"/>
      <c r="H31" s="13"/>
      <c r="I31" s="13"/>
      <c r="J31" s="11"/>
      <c r="K31" s="1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6.5" customHeight="1">
      <c r="A32" s="8"/>
      <c r="B32" s="8"/>
      <c r="C32" s="17"/>
      <c r="D32" s="8"/>
      <c r="E32" s="8"/>
      <c r="F32" s="11"/>
      <c r="G32" s="13"/>
      <c r="H32" s="13"/>
      <c r="I32" s="13"/>
      <c r="J32" s="11"/>
      <c r="K32" s="11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6.5" customHeight="1">
      <c r="A33" s="8"/>
      <c r="B33" s="8"/>
      <c r="C33" s="17"/>
      <c r="D33" s="8"/>
      <c r="E33" s="8"/>
      <c r="F33" s="11"/>
      <c r="G33" s="13"/>
      <c r="H33" s="13"/>
      <c r="I33" s="13"/>
      <c r="J33" s="11"/>
      <c r="K33" s="1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6.5" customHeight="1">
      <c r="A34" s="8"/>
      <c r="B34" s="8"/>
      <c r="C34" s="17"/>
      <c r="D34" s="8"/>
      <c r="E34" s="8"/>
      <c r="F34" s="11"/>
      <c r="G34" s="13"/>
      <c r="H34" s="13"/>
      <c r="I34" s="13"/>
      <c r="J34" s="11"/>
      <c r="K34" s="1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6.5" customHeight="1">
      <c r="A35" s="8"/>
      <c r="B35" s="8"/>
      <c r="C35" s="17"/>
      <c r="D35" s="8"/>
      <c r="E35" s="8"/>
      <c r="F35" s="11"/>
      <c r="G35" s="13"/>
      <c r="H35" s="13"/>
      <c r="I35" s="13"/>
      <c r="J35" s="11"/>
      <c r="K35" s="1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6.5" customHeight="1">
      <c r="A36" s="8"/>
      <c r="B36" s="8"/>
      <c r="C36" s="17"/>
      <c r="D36" s="8"/>
      <c r="E36" s="8"/>
      <c r="F36" s="11"/>
      <c r="G36" s="13"/>
      <c r="H36" s="13"/>
      <c r="I36" s="13"/>
      <c r="J36" s="11"/>
      <c r="K36" s="1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6.5" customHeight="1">
      <c r="A37" s="8"/>
      <c r="B37" s="8"/>
      <c r="C37" s="17"/>
      <c r="D37" s="8"/>
      <c r="E37" s="8"/>
      <c r="F37" s="11"/>
      <c r="G37" s="13"/>
      <c r="H37" s="13"/>
      <c r="I37" s="13"/>
      <c r="J37" s="11"/>
      <c r="K37" s="1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6.5" customHeight="1">
      <c r="A38" s="8"/>
      <c r="B38" s="8"/>
      <c r="C38" s="17"/>
      <c r="D38" s="8"/>
      <c r="E38" s="8"/>
      <c r="F38" s="11"/>
      <c r="G38" s="13"/>
      <c r="H38" s="13"/>
      <c r="I38" s="13"/>
      <c r="J38" s="11"/>
      <c r="K38" s="1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6.5" customHeight="1">
      <c r="A39" s="8"/>
      <c r="B39" s="8"/>
      <c r="C39" s="17"/>
      <c r="D39" s="8"/>
      <c r="E39" s="8"/>
      <c r="F39" s="11"/>
      <c r="G39" s="13"/>
      <c r="H39" s="13"/>
      <c r="I39" s="13"/>
      <c r="J39" s="11"/>
      <c r="K39" s="1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6.5" customHeight="1">
      <c r="A40" s="8"/>
      <c r="B40" s="8"/>
      <c r="C40" s="17"/>
      <c r="D40" s="8"/>
      <c r="E40" s="8"/>
      <c r="F40" s="11"/>
      <c r="G40" s="13"/>
      <c r="H40" s="13"/>
      <c r="I40" s="13"/>
      <c r="J40" s="11"/>
      <c r="K40" s="1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6.5" customHeight="1">
      <c r="A41" s="8"/>
      <c r="B41" s="8"/>
      <c r="C41" s="17"/>
      <c r="D41" s="8"/>
      <c r="E41" s="8"/>
      <c r="F41" s="11"/>
      <c r="G41" s="13"/>
      <c r="H41" s="13"/>
      <c r="I41" s="13"/>
      <c r="J41" s="11"/>
      <c r="K41" s="1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6.5" customHeight="1">
      <c r="A42" s="8"/>
      <c r="B42" s="8"/>
      <c r="C42" s="17"/>
      <c r="D42" s="8"/>
      <c r="E42" s="8"/>
      <c r="F42" s="11"/>
      <c r="G42" s="13"/>
      <c r="H42" s="13"/>
      <c r="I42" s="13"/>
      <c r="J42" s="11"/>
      <c r="K42" s="1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6.5" customHeight="1">
      <c r="A43" s="8"/>
      <c r="B43" s="8"/>
      <c r="C43" s="17"/>
      <c r="D43" s="8"/>
      <c r="E43" s="8"/>
      <c r="F43" s="11"/>
      <c r="G43" s="13"/>
      <c r="H43" s="13"/>
      <c r="I43" s="13"/>
      <c r="J43" s="11"/>
      <c r="K43" s="1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6.5" customHeight="1">
      <c r="A44" s="8"/>
      <c r="B44" s="8"/>
      <c r="C44" s="17"/>
      <c r="D44" s="8"/>
      <c r="E44" s="8"/>
      <c r="F44" s="11"/>
      <c r="G44" s="13"/>
      <c r="H44" s="13"/>
      <c r="I44" s="13"/>
      <c r="J44" s="11"/>
      <c r="K44" s="1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6.5" customHeight="1">
      <c r="A45" s="8"/>
      <c r="B45" s="8"/>
      <c r="C45" s="17"/>
      <c r="D45" s="8"/>
      <c r="E45" s="8"/>
      <c r="F45" s="11"/>
      <c r="G45" s="13"/>
      <c r="H45" s="13"/>
      <c r="I45" s="13"/>
      <c r="J45" s="11"/>
      <c r="K45" s="1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6.5" customHeight="1">
      <c r="A46" s="8"/>
      <c r="B46" s="8"/>
      <c r="C46" s="17"/>
      <c r="D46" s="8"/>
      <c r="E46" s="8"/>
      <c r="F46" s="11"/>
      <c r="G46" s="13"/>
      <c r="H46" s="13"/>
      <c r="I46" s="13"/>
      <c r="J46" s="11"/>
      <c r="K46" s="1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6.5" customHeight="1">
      <c r="A47" s="8"/>
      <c r="B47" s="8"/>
      <c r="C47" s="17"/>
      <c r="D47" s="8"/>
      <c r="E47" s="8"/>
      <c r="F47" s="11"/>
      <c r="G47" s="13"/>
      <c r="H47" s="13"/>
      <c r="I47" s="13"/>
      <c r="J47" s="11"/>
      <c r="K47" s="1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6.5" customHeight="1">
      <c r="A48" s="8"/>
      <c r="B48" s="8"/>
      <c r="C48" s="17"/>
      <c r="D48" s="8"/>
      <c r="E48" s="8"/>
      <c r="F48" s="11"/>
      <c r="G48" s="13"/>
      <c r="H48" s="13"/>
      <c r="I48" s="13"/>
      <c r="J48" s="11"/>
      <c r="K48" s="1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6.5" customHeight="1">
      <c r="A49" s="8"/>
      <c r="B49" s="8"/>
      <c r="C49" s="17"/>
      <c r="D49" s="8"/>
      <c r="E49" s="8"/>
      <c r="F49" s="11"/>
      <c r="G49" s="13"/>
      <c r="H49" s="13"/>
      <c r="I49" s="13"/>
      <c r="J49" s="11"/>
      <c r="K49" s="1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6.5" customHeight="1">
      <c r="A50" s="8"/>
      <c r="B50" s="8"/>
      <c r="C50" s="17"/>
      <c r="D50" s="8"/>
      <c r="E50" s="8"/>
      <c r="F50" s="11"/>
      <c r="G50" s="13"/>
      <c r="H50" s="13"/>
      <c r="I50" s="13"/>
      <c r="J50" s="11"/>
      <c r="K50" s="1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6.5" customHeight="1">
      <c r="A51" s="8"/>
      <c r="B51" s="8"/>
      <c r="C51" s="17"/>
      <c r="D51" s="8"/>
      <c r="E51" s="8"/>
      <c r="F51" s="11"/>
      <c r="G51" s="13"/>
      <c r="H51" s="13"/>
      <c r="I51" s="13"/>
      <c r="J51" s="11"/>
      <c r="K51" s="11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6.5" customHeight="1">
      <c r="A252" s="8"/>
      <c r="B252" s="9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6.5" customHeight="1">
      <c r="A253" s="8"/>
      <c r="B253" s="9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6.5" customHeight="1">
      <c r="A254" s="8"/>
      <c r="B254" s="9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6.5" customHeight="1">
      <c r="A255" s="8"/>
      <c r="B255" s="9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6.5" customHeight="1">
      <c r="A256" s="8"/>
      <c r="B256" s="9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6.5" customHeight="1">
      <c r="A257" s="8"/>
      <c r="B257" s="9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6.5" customHeight="1">
      <c r="A258" s="8"/>
      <c r="B258" s="9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6.5" customHeight="1">
      <c r="A259" s="8"/>
      <c r="B259" s="9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6.5" customHeight="1">
      <c r="A260" s="8"/>
      <c r="B260" s="9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6.5" customHeight="1">
      <c r="A261" s="8"/>
      <c r="B261" s="9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6.5" customHeight="1">
      <c r="A262" s="8"/>
      <c r="B262" s="9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6.5" customHeight="1">
      <c r="A263" s="8"/>
      <c r="B263" s="9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6.5" customHeight="1">
      <c r="A264" s="8"/>
      <c r="B264" s="9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6.5" customHeight="1">
      <c r="A265" s="8"/>
      <c r="B265" s="9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6.5" customHeight="1">
      <c r="A266" s="8"/>
      <c r="B266" s="9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6.5" customHeight="1">
      <c r="A267" s="8"/>
      <c r="B267" s="9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6.5" customHeight="1">
      <c r="A268" s="8"/>
      <c r="B268" s="9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6.5" customHeight="1">
      <c r="A269" s="8"/>
      <c r="B269" s="9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6.5" customHeight="1">
      <c r="A270" s="8"/>
      <c r="B270" s="9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6.5" customHeight="1">
      <c r="A271" s="8"/>
      <c r="B271" s="9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6.5" customHeight="1">
      <c r="A272" s="8"/>
      <c r="B272" s="9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6.5" customHeight="1">
      <c r="A273" s="8"/>
      <c r="B273" s="9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6.5" customHeight="1">
      <c r="A274" s="8"/>
      <c r="B274" s="9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6.5" customHeight="1">
      <c r="A275" s="8"/>
      <c r="B275" s="9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6.5" customHeight="1">
      <c r="A276" s="8"/>
      <c r="B276" s="9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6.5" customHeight="1">
      <c r="A277" s="8"/>
      <c r="B277" s="9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6.5" customHeight="1">
      <c r="A278" s="8"/>
      <c r="B278" s="9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6.5" customHeight="1">
      <c r="A279" s="8"/>
      <c r="B279" s="9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6.5" customHeight="1">
      <c r="A280" s="8"/>
      <c r="B280" s="9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6.5" customHeight="1">
      <c r="A281" s="8"/>
      <c r="B281" s="9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6.5" customHeight="1">
      <c r="A282" s="8"/>
      <c r="B282" s="9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6.5" customHeight="1">
      <c r="A283" s="8"/>
      <c r="B283" s="9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6.5" customHeight="1">
      <c r="A284" s="8"/>
      <c r="B284" s="9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6.5" customHeight="1">
      <c r="A285" s="8"/>
      <c r="B285" s="9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6.5" customHeight="1">
      <c r="A286" s="8"/>
      <c r="B286" s="9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6.5" customHeight="1">
      <c r="A287" s="8"/>
      <c r="B287" s="9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6.5" customHeight="1">
      <c r="A288" s="8"/>
      <c r="B288" s="9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6.5" customHeight="1">
      <c r="A289" s="8"/>
      <c r="B289" s="9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6.5" customHeight="1">
      <c r="A290" s="8"/>
      <c r="B290" s="9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6.5" customHeight="1">
      <c r="A291" s="8"/>
      <c r="B291" s="9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6.5" customHeight="1">
      <c r="A292" s="8"/>
      <c r="B292" s="9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6.5" customHeight="1">
      <c r="A293" s="8"/>
      <c r="B293" s="9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6.5" customHeight="1">
      <c r="A294" s="8"/>
      <c r="B294" s="9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6.5" customHeight="1">
      <c r="A295" s="8"/>
      <c r="B295" s="9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6.5" customHeight="1">
      <c r="A296" s="8"/>
      <c r="B296" s="9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6.5" customHeight="1">
      <c r="A297" s="8"/>
      <c r="B297" s="9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6.5" customHeight="1">
      <c r="A298" s="8"/>
      <c r="B298" s="9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6.5" customHeight="1">
      <c r="A299" s="8"/>
      <c r="B299" s="9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6.5" customHeight="1">
      <c r="A300" s="8"/>
      <c r="B300" s="9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6.5" customHeight="1">
      <c r="A301" s="8"/>
      <c r="B301" s="9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6.5" customHeight="1">
      <c r="A302" s="8"/>
      <c r="B302" s="9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6.5" customHeight="1">
      <c r="A303" s="8"/>
      <c r="B303" s="9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6.5" customHeight="1">
      <c r="A304" s="8"/>
      <c r="B304" s="9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6.5" customHeight="1">
      <c r="A305" s="8"/>
      <c r="B305" s="9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6.5" customHeight="1">
      <c r="A306" s="8"/>
      <c r="B306" s="9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6.5" customHeight="1">
      <c r="A307" s="8"/>
      <c r="B307" s="9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6.5" customHeight="1">
      <c r="A308" s="8"/>
      <c r="B308" s="9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6.5" customHeight="1">
      <c r="A309" s="8"/>
      <c r="B309" s="9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6.5" customHeight="1">
      <c r="A310" s="8"/>
      <c r="B310" s="9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6.5" customHeight="1">
      <c r="A311" s="8"/>
      <c r="B311" s="9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6.5" customHeight="1">
      <c r="A312" s="8"/>
      <c r="B312" s="9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6.5" customHeight="1">
      <c r="A313" s="8"/>
      <c r="B313" s="9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6.5" customHeight="1">
      <c r="A314" s="8"/>
      <c r="B314" s="9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6.5" customHeight="1">
      <c r="A315" s="8"/>
      <c r="B315" s="9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6.5" customHeight="1">
      <c r="A316" s="8"/>
      <c r="B316" s="9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6.5" customHeight="1">
      <c r="A317" s="8"/>
      <c r="B317" s="9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6.5" customHeight="1">
      <c r="A318" s="8"/>
      <c r="B318" s="9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6.5" customHeight="1">
      <c r="A319" s="8"/>
      <c r="B319" s="9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6.5" customHeight="1">
      <c r="A320" s="8"/>
      <c r="B320" s="9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6.5" customHeight="1">
      <c r="A321" s="8"/>
      <c r="B321" s="9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6.5" customHeight="1">
      <c r="A322" s="8"/>
      <c r="B322" s="9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6.5" customHeight="1">
      <c r="A323" s="8"/>
      <c r="B323" s="9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6.5" customHeight="1">
      <c r="A324" s="8"/>
      <c r="B324" s="9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6.5" customHeight="1">
      <c r="A325" s="8"/>
      <c r="B325" s="9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6.5" customHeight="1">
      <c r="A326" s="8"/>
      <c r="B326" s="9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6.5" customHeight="1">
      <c r="A327" s="8"/>
      <c r="B327" s="9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6.5" customHeight="1">
      <c r="A328" s="8"/>
      <c r="B328" s="9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6.5" customHeight="1">
      <c r="A329" s="8"/>
      <c r="B329" s="9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6.5" customHeight="1">
      <c r="A330" s="8"/>
      <c r="B330" s="9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6.5" customHeight="1">
      <c r="A331" s="8"/>
      <c r="B331" s="9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6.5" customHeight="1">
      <c r="A332" s="8"/>
      <c r="B332" s="9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6.5" customHeight="1">
      <c r="A333" s="8"/>
      <c r="B333" s="9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6.5" customHeight="1">
      <c r="A334" s="8"/>
      <c r="B334" s="9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6.5" customHeight="1">
      <c r="A335" s="8"/>
      <c r="B335" s="9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6.5" customHeight="1">
      <c r="A336" s="8"/>
      <c r="B336" s="9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6.5" customHeight="1">
      <c r="A337" s="8"/>
      <c r="B337" s="9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6.5" customHeight="1">
      <c r="A338" s="8"/>
      <c r="B338" s="9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6.5" customHeight="1">
      <c r="A339" s="8"/>
      <c r="B339" s="9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6.5" customHeight="1">
      <c r="A340" s="8"/>
      <c r="B340" s="9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6.5" customHeight="1">
      <c r="A341" s="8"/>
      <c r="B341" s="9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6.5" customHeight="1">
      <c r="A342" s="8"/>
      <c r="B342" s="9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6.5" customHeight="1">
      <c r="A343" s="8"/>
      <c r="B343" s="9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6.5" customHeight="1">
      <c r="A344" s="8"/>
      <c r="B344" s="9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6.5" customHeight="1">
      <c r="A345" s="8"/>
      <c r="B345" s="9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6.5" customHeight="1">
      <c r="A346" s="8"/>
      <c r="B346" s="9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6.5" customHeight="1">
      <c r="A347" s="8"/>
      <c r="B347" s="9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6.5" customHeight="1">
      <c r="A348" s="8"/>
      <c r="B348" s="9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6.5" customHeight="1">
      <c r="A349" s="8"/>
      <c r="B349" s="9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6.5" customHeight="1">
      <c r="A350" s="8"/>
      <c r="B350" s="9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6.5" customHeight="1">
      <c r="A351" s="8"/>
      <c r="B351" s="9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6.5" customHeight="1">
      <c r="A352" s="8"/>
      <c r="B352" s="9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6.5" customHeight="1">
      <c r="A353" s="8"/>
      <c r="B353" s="9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6.5" customHeight="1">
      <c r="A354" s="8"/>
      <c r="B354" s="9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6.5" customHeight="1">
      <c r="A355" s="8"/>
      <c r="B355" s="9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6.5" customHeight="1">
      <c r="A356" s="8"/>
      <c r="B356" s="9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6.5" customHeight="1">
      <c r="A357" s="8"/>
      <c r="B357" s="9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6.5" customHeight="1">
      <c r="A358" s="8"/>
      <c r="B358" s="9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6.5" customHeight="1">
      <c r="A359" s="8"/>
      <c r="B359" s="9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6.5" customHeight="1">
      <c r="A360" s="8"/>
      <c r="B360" s="9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6.5" customHeight="1">
      <c r="A361" s="8"/>
      <c r="B361" s="9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6.5" customHeight="1">
      <c r="A362" s="8"/>
      <c r="B362" s="9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6.5" customHeight="1">
      <c r="A363" s="8"/>
      <c r="B363" s="9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6.5" customHeight="1">
      <c r="A364" s="8"/>
      <c r="B364" s="9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6.5" customHeight="1">
      <c r="A365" s="8"/>
      <c r="B365" s="9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6.5" customHeight="1">
      <c r="A366" s="8"/>
      <c r="B366" s="9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6.5" customHeight="1">
      <c r="A367" s="8"/>
      <c r="B367" s="9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6.5" customHeight="1">
      <c r="A368" s="8"/>
      <c r="B368" s="9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6.5" customHeight="1">
      <c r="A369" s="8"/>
      <c r="B369" s="9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6.5" customHeight="1">
      <c r="A370" s="8"/>
      <c r="B370" s="9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6.5" customHeight="1">
      <c r="A371" s="8"/>
      <c r="B371" s="9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6.5" customHeight="1">
      <c r="A372" s="8"/>
      <c r="B372" s="9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6.5" customHeight="1">
      <c r="A373" s="8"/>
      <c r="B373" s="9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6.5" customHeight="1">
      <c r="A374" s="8"/>
      <c r="B374" s="9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6.5" customHeight="1">
      <c r="A375" s="8"/>
      <c r="B375" s="9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6.5" customHeight="1">
      <c r="A376" s="8"/>
      <c r="B376" s="9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6.5" customHeight="1">
      <c r="A377" s="8"/>
      <c r="B377" s="9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6.5" customHeight="1">
      <c r="A378" s="8"/>
      <c r="B378" s="9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6.5" customHeight="1">
      <c r="A379" s="8"/>
      <c r="B379" s="9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6.5" customHeight="1">
      <c r="A380" s="8"/>
      <c r="B380" s="9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6.5" customHeight="1">
      <c r="A381" s="8"/>
      <c r="B381" s="9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6.5" customHeight="1">
      <c r="A382" s="8"/>
      <c r="B382" s="9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6.5" customHeight="1">
      <c r="A383" s="8"/>
      <c r="B383" s="9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6.5" customHeight="1">
      <c r="A384" s="8"/>
      <c r="B384" s="9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6.5" customHeight="1">
      <c r="A385" s="8"/>
      <c r="B385" s="9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6.5" customHeight="1">
      <c r="A386" s="8"/>
      <c r="B386" s="9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6.5" customHeight="1">
      <c r="A387" s="8"/>
      <c r="B387" s="9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6.5" customHeight="1">
      <c r="A388" s="8"/>
      <c r="B388" s="9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6.5" customHeight="1">
      <c r="A389" s="8"/>
      <c r="B389" s="9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6.5" customHeight="1">
      <c r="A390" s="8"/>
      <c r="B390" s="9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6.5" customHeight="1">
      <c r="A391" s="8"/>
      <c r="B391" s="9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6.5" customHeight="1">
      <c r="A392" s="8"/>
      <c r="B392" s="9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6.5" customHeight="1">
      <c r="A393" s="8"/>
      <c r="B393" s="9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6.5" customHeight="1">
      <c r="A394" s="8"/>
      <c r="B394" s="9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6.5" customHeight="1">
      <c r="A395" s="8"/>
      <c r="B395" s="9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6.5" customHeight="1">
      <c r="A396" s="8"/>
      <c r="B396" s="9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6.5" customHeight="1">
      <c r="A397" s="8"/>
      <c r="B397" s="9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6.5" customHeight="1">
      <c r="A398" s="8"/>
      <c r="B398" s="9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6.5" customHeight="1">
      <c r="A399" s="8"/>
      <c r="B399" s="9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6.5" customHeight="1">
      <c r="A400" s="8"/>
      <c r="B400" s="9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6.5" customHeight="1">
      <c r="A401" s="8"/>
      <c r="B401" s="9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6.5" customHeight="1">
      <c r="A402" s="8"/>
      <c r="B402" s="9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6.5" customHeight="1">
      <c r="A403" s="8"/>
      <c r="B403" s="9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6.5" customHeight="1">
      <c r="A404" s="8"/>
      <c r="B404" s="9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6.5" customHeight="1">
      <c r="A405" s="8"/>
      <c r="B405" s="9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6.5" customHeight="1">
      <c r="A406" s="8"/>
      <c r="B406" s="9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6.5" customHeight="1">
      <c r="A407" s="8"/>
      <c r="B407" s="9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6.5" customHeight="1">
      <c r="A408" s="8"/>
      <c r="B408" s="9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6.5" customHeight="1">
      <c r="A409" s="8"/>
      <c r="B409" s="9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6.5" customHeight="1">
      <c r="A410" s="8"/>
      <c r="B410" s="9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6.5" customHeight="1">
      <c r="A411" s="8"/>
      <c r="B411" s="9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6.5" customHeight="1">
      <c r="A412" s="8"/>
      <c r="B412" s="9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6.5" customHeight="1">
      <c r="A413" s="8"/>
      <c r="B413" s="9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6.5" customHeight="1">
      <c r="A414" s="8"/>
      <c r="B414" s="9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6.5" customHeight="1">
      <c r="A415" s="8"/>
      <c r="B415" s="9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6.5" customHeight="1">
      <c r="A416" s="8"/>
      <c r="B416" s="9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6.5" customHeight="1">
      <c r="A417" s="8"/>
      <c r="B417" s="9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6.5" customHeight="1">
      <c r="A418" s="8"/>
      <c r="B418" s="9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6.5" customHeight="1">
      <c r="A419" s="8"/>
      <c r="B419" s="9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6.5" customHeight="1">
      <c r="A420" s="8"/>
      <c r="B420" s="9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6.5" customHeight="1">
      <c r="A421" s="8"/>
      <c r="B421" s="9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6.5" customHeight="1">
      <c r="A422" s="8"/>
      <c r="B422" s="9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6.5" customHeight="1">
      <c r="A423" s="8"/>
      <c r="B423" s="9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6.5" customHeight="1">
      <c r="A424" s="8"/>
      <c r="B424" s="9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6.5" customHeight="1">
      <c r="A425" s="8"/>
      <c r="B425" s="9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6.5" customHeight="1">
      <c r="A426" s="8"/>
      <c r="B426" s="9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6.5" customHeight="1">
      <c r="A427" s="8"/>
      <c r="B427" s="9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6.5" customHeight="1">
      <c r="A428" s="8"/>
      <c r="B428" s="9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6.5" customHeight="1">
      <c r="A429" s="8"/>
      <c r="B429" s="9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6.5" customHeight="1">
      <c r="A430" s="8"/>
      <c r="B430" s="9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6.5" customHeight="1">
      <c r="A431" s="8"/>
      <c r="B431" s="9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6.5" customHeight="1">
      <c r="A432" s="8"/>
      <c r="B432" s="9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6.5" customHeight="1">
      <c r="A433" s="8"/>
      <c r="B433" s="9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6.5" customHeight="1">
      <c r="A434" s="8"/>
      <c r="B434" s="9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6.5" customHeight="1">
      <c r="A435" s="8"/>
      <c r="B435" s="9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6.5" customHeight="1">
      <c r="A436" s="8"/>
      <c r="B436" s="9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6.5" customHeight="1">
      <c r="A437" s="8"/>
      <c r="B437" s="9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6.5" customHeight="1">
      <c r="A438" s="8"/>
      <c r="B438" s="9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6.5" customHeight="1">
      <c r="A439" s="8"/>
      <c r="B439" s="9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6.5" customHeight="1">
      <c r="A440" s="8"/>
      <c r="B440" s="9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6.5" customHeight="1">
      <c r="A441" s="8"/>
      <c r="B441" s="9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6.5" customHeight="1">
      <c r="A442" s="8"/>
      <c r="B442" s="9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6.5" customHeight="1">
      <c r="A443" s="8"/>
      <c r="B443" s="9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6.5" customHeight="1">
      <c r="A444" s="8"/>
      <c r="B444" s="9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6.5" customHeight="1">
      <c r="A445" s="8"/>
      <c r="B445" s="9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6.5" customHeight="1">
      <c r="A446" s="8"/>
      <c r="B446" s="9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6.5" customHeight="1">
      <c r="A447" s="8"/>
      <c r="B447" s="9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6.5" customHeight="1">
      <c r="A448" s="8"/>
      <c r="B448" s="9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6.5" customHeight="1">
      <c r="A449" s="8"/>
      <c r="B449" s="9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6.5" customHeight="1">
      <c r="A450" s="8"/>
      <c r="B450" s="9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6.5" customHeight="1">
      <c r="A451" s="8"/>
      <c r="B451" s="9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6.5" customHeight="1">
      <c r="A452" s="8"/>
      <c r="B452" s="9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6.5" customHeight="1">
      <c r="A453" s="8"/>
      <c r="B453" s="9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6.5" customHeight="1">
      <c r="A454" s="8"/>
      <c r="B454" s="9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6.5" customHeight="1">
      <c r="A455" s="8"/>
      <c r="B455" s="9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6.5" customHeight="1">
      <c r="A456" s="8"/>
      <c r="B456" s="9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6.5" customHeight="1">
      <c r="A457" s="8"/>
      <c r="B457" s="9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6.5" customHeight="1">
      <c r="A458" s="8"/>
      <c r="B458" s="9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6.5" customHeight="1">
      <c r="A459" s="8"/>
      <c r="B459" s="9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6.5" customHeight="1">
      <c r="A460" s="8"/>
      <c r="B460" s="9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6.5" customHeight="1">
      <c r="A461" s="8"/>
      <c r="B461" s="9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6.5" customHeight="1">
      <c r="A462" s="8"/>
      <c r="B462" s="9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6.5" customHeight="1">
      <c r="A463" s="8"/>
      <c r="B463" s="9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6.5" customHeight="1">
      <c r="A464" s="8"/>
      <c r="B464" s="9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6.5" customHeight="1">
      <c r="A465" s="8"/>
      <c r="B465" s="9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6.5" customHeight="1">
      <c r="A466" s="8"/>
      <c r="B466" s="9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6.5" customHeight="1">
      <c r="A467" s="8"/>
      <c r="B467" s="9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6.5" customHeight="1">
      <c r="A468" s="8"/>
      <c r="B468" s="9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6.5" customHeight="1">
      <c r="A469" s="8"/>
      <c r="B469" s="9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6.5" customHeight="1">
      <c r="A470" s="8"/>
      <c r="B470" s="9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6.5" customHeight="1">
      <c r="A471" s="8"/>
      <c r="B471" s="9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6.5" customHeight="1">
      <c r="A472" s="8"/>
      <c r="B472" s="9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6.5" customHeight="1">
      <c r="A473" s="8"/>
      <c r="B473" s="9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6.5" customHeight="1">
      <c r="A474" s="8"/>
      <c r="B474" s="9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6.5" customHeight="1">
      <c r="A475" s="8"/>
      <c r="B475" s="9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6.5" customHeight="1">
      <c r="A476" s="8"/>
      <c r="B476" s="9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6.5" customHeight="1">
      <c r="A477" s="8"/>
      <c r="B477" s="9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6.5" customHeight="1">
      <c r="A478" s="8"/>
      <c r="B478" s="9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6.5" customHeight="1">
      <c r="A479" s="8"/>
      <c r="B479" s="9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6.5" customHeight="1">
      <c r="A480" s="8"/>
      <c r="B480" s="9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6.5" customHeight="1">
      <c r="A481" s="8"/>
      <c r="B481" s="9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6.5" customHeight="1">
      <c r="A482" s="8"/>
      <c r="B482" s="9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6.5" customHeight="1">
      <c r="A483" s="8"/>
      <c r="B483" s="9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6.5" customHeight="1">
      <c r="A484" s="8"/>
      <c r="B484" s="9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6.5" customHeight="1">
      <c r="A485" s="8"/>
      <c r="B485" s="9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6.5" customHeight="1">
      <c r="A486" s="8"/>
      <c r="B486" s="9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6.5" customHeight="1">
      <c r="A487" s="8"/>
      <c r="B487" s="9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6.5" customHeight="1">
      <c r="A488" s="8"/>
      <c r="B488" s="9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6.5" customHeight="1">
      <c r="A489" s="8"/>
      <c r="B489" s="9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6.5" customHeight="1">
      <c r="A490" s="8"/>
      <c r="B490" s="9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6.5" customHeight="1">
      <c r="A491" s="8"/>
      <c r="B491" s="9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6.5" customHeight="1">
      <c r="A492" s="8"/>
      <c r="B492" s="9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6.5" customHeight="1">
      <c r="A493" s="8"/>
      <c r="B493" s="9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6.5" customHeight="1">
      <c r="A494" s="8"/>
      <c r="B494" s="9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6.5" customHeight="1">
      <c r="A495" s="8"/>
      <c r="B495" s="9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6.5" customHeight="1">
      <c r="A496" s="8"/>
      <c r="B496" s="9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6.5" customHeight="1">
      <c r="A497" s="8"/>
      <c r="B497" s="9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6.5" customHeight="1">
      <c r="A498" s="8"/>
      <c r="B498" s="9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6.5" customHeight="1">
      <c r="A499" s="8"/>
      <c r="B499" s="9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6.5" customHeight="1">
      <c r="A500" s="8"/>
      <c r="B500" s="9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6.5" customHeight="1">
      <c r="A501" s="8"/>
      <c r="B501" s="9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6.5" customHeight="1">
      <c r="A502" s="8"/>
      <c r="B502" s="9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6.5" customHeight="1">
      <c r="A503" s="8"/>
      <c r="B503" s="9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6.5" customHeight="1">
      <c r="A504" s="8"/>
      <c r="B504" s="9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6.5" customHeight="1">
      <c r="A505" s="8"/>
      <c r="B505" s="9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6.5" customHeight="1">
      <c r="A506" s="8"/>
      <c r="B506" s="9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6.5" customHeight="1">
      <c r="A507" s="8"/>
      <c r="B507" s="9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6.5" customHeight="1">
      <c r="A508" s="8"/>
      <c r="B508" s="9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6.5" customHeight="1">
      <c r="A509" s="8"/>
      <c r="B509" s="9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6.5" customHeight="1">
      <c r="A510" s="8"/>
      <c r="B510" s="9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6.5" customHeight="1">
      <c r="A511" s="8"/>
      <c r="B511" s="9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6.5" customHeight="1">
      <c r="A512" s="8"/>
      <c r="B512" s="9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6.5" customHeight="1">
      <c r="A513" s="8"/>
      <c r="B513" s="9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6.5" customHeight="1">
      <c r="A514" s="8"/>
      <c r="B514" s="9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6.5" customHeight="1">
      <c r="A515" s="8"/>
      <c r="B515" s="9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6.5" customHeight="1">
      <c r="A516" s="8"/>
      <c r="B516" s="9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6.5" customHeight="1">
      <c r="A517" s="8"/>
      <c r="B517" s="9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6.5" customHeight="1">
      <c r="A518" s="8"/>
      <c r="B518" s="9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6.5" customHeight="1">
      <c r="A519" s="8"/>
      <c r="B519" s="9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6.5" customHeight="1">
      <c r="A520" s="8"/>
      <c r="B520" s="9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6.5" customHeight="1">
      <c r="A521" s="8"/>
      <c r="B521" s="9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6.5" customHeight="1">
      <c r="A522" s="8"/>
      <c r="B522" s="9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6.5" customHeight="1">
      <c r="A523" s="8"/>
      <c r="B523" s="9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6.5" customHeight="1">
      <c r="A524" s="8"/>
      <c r="B524" s="9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6.5" customHeight="1">
      <c r="A525" s="8"/>
      <c r="B525" s="9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6.5" customHeight="1">
      <c r="A526" s="8"/>
      <c r="B526" s="9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6.5" customHeight="1">
      <c r="A527" s="8"/>
      <c r="B527" s="9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6.5" customHeight="1">
      <c r="A528" s="8"/>
      <c r="B528" s="9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6.5" customHeight="1">
      <c r="A529" s="8"/>
      <c r="B529" s="9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6.5" customHeight="1">
      <c r="A530" s="8"/>
      <c r="B530" s="9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6.5" customHeight="1">
      <c r="A531" s="8"/>
      <c r="B531" s="9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6.5" customHeight="1">
      <c r="A532" s="8"/>
      <c r="B532" s="9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6.5" customHeight="1">
      <c r="A533" s="8"/>
      <c r="B533" s="9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6.5" customHeight="1">
      <c r="A534" s="8"/>
      <c r="B534" s="9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6.5" customHeight="1">
      <c r="A535" s="8"/>
      <c r="B535" s="9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6.5" customHeight="1">
      <c r="A536" s="8"/>
      <c r="B536" s="9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6.5" customHeight="1">
      <c r="A537" s="8"/>
      <c r="B537" s="9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6.5" customHeight="1">
      <c r="A538" s="8"/>
      <c r="B538" s="9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6.5" customHeight="1">
      <c r="A539" s="8"/>
      <c r="B539" s="9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6.5" customHeight="1">
      <c r="A540" s="8"/>
      <c r="B540" s="9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6.5" customHeight="1">
      <c r="A541" s="8"/>
      <c r="B541" s="9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6.5" customHeight="1">
      <c r="A542" s="8"/>
      <c r="B542" s="9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6.5" customHeight="1">
      <c r="A543" s="8"/>
      <c r="B543" s="9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6.5" customHeight="1">
      <c r="A544" s="8"/>
      <c r="B544" s="9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6.5" customHeight="1">
      <c r="A545" s="8"/>
      <c r="B545" s="9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6.5" customHeight="1">
      <c r="A546" s="8"/>
      <c r="B546" s="9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6.5" customHeight="1">
      <c r="A547" s="8"/>
      <c r="B547" s="9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6.5" customHeight="1">
      <c r="A548" s="8"/>
      <c r="B548" s="9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6.5" customHeight="1">
      <c r="A549" s="8"/>
      <c r="B549" s="9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6.5" customHeight="1">
      <c r="A550" s="8"/>
      <c r="B550" s="9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6.5" customHeight="1">
      <c r="A551" s="8"/>
      <c r="B551" s="9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6.5" customHeight="1">
      <c r="A552" s="8"/>
      <c r="B552" s="9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6.5" customHeight="1">
      <c r="A553" s="8"/>
      <c r="B553" s="9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6.5" customHeight="1">
      <c r="A554" s="8"/>
      <c r="B554" s="9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6.5" customHeight="1">
      <c r="A555" s="8"/>
      <c r="B555" s="9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6.5" customHeight="1">
      <c r="A556" s="8"/>
      <c r="B556" s="9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6.5" customHeight="1">
      <c r="A557" s="8"/>
      <c r="B557" s="9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6.5" customHeight="1">
      <c r="A558" s="8"/>
      <c r="B558" s="9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6.5" customHeight="1">
      <c r="A559" s="8"/>
      <c r="B559" s="9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6.5" customHeight="1">
      <c r="A560" s="8"/>
      <c r="B560" s="9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6.5" customHeight="1">
      <c r="A561" s="8"/>
      <c r="B561" s="9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6.5" customHeight="1">
      <c r="A562" s="8"/>
      <c r="B562" s="9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6.5" customHeight="1">
      <c r="A563" s="8"/>
      <c r="B563" s="9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6.5" customHeight="1">
      <c r="A564" s="8"/>
      <c r="B564" s="9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6.5" customHeight="1">
      <c r="A565" s="8"/>
      <c r="B565" s="9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6.5" customHeight="1">
      <c r="A566" s="8"/>
      <c r="B566" s="9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6.5" customHeight="1">
      <c r="A567" s="8"/>
      <c r="B567" s="9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6.5" customHeight="1">
      <c r="A568" s="8"/>
      <c r="B568" s="9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6.5" customHeight="1">
      <c r="A569" s="8"/>
      <c r="B569" s="9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6.5" customHeight="1">
      <c r="A570" s="8"/>
      <c r="B570" s="9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6.5" customHeight="1">
      <c r="A571" s="8"/>
      <c r="B571" s="9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6.5" customHeight="1">
      <c r="A572" s="8"/>
      <c r="B572" s="9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6.5" customHeight="1">
      <c r="A573" s="8"/>
      <c r="B573" s="9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6.5" customHeight="1">
      <c r="A574" s="8"/>
      <c r="B574" s="9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6.5" customHeight="1">
      <c r="A575" s="8"/>
      <c r="B575" s="9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6.5" customHeight="1">
      <c r="A576" s="8"/>
      <c r="B576" s="9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6.5" customHeight="1">
      <c r="A577" s="8"/>
      <c r="B577" s="9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6.5" customHeight="1">
      <c r="A578" s="8"/>
      <c r="B578" s="9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6.5" customHeight="1">
      <c r="A579" s="8"/>
      <c r="B579" s="9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6.5" customHeight="1">
      <c r="A580" s="8"/>
      <c r="B580" s="9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6.5" customHeight="1">
      <c r="A581" s="8"/>
      <c r="B581" s="9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6.5" customHeight="1">
      <c r="A582" s="8"/>
      <c r="B582" s="9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6.5" customHeight="1">
      <c r="A583" s="8"/>
      <c r="B583" s="9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6.5" customHeight="1">
      <c r="A584" s="8"/>
      <c r="B584" s="9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6.5" customHeight="1">
      <c r="A585" s="8"/>
      <c r="B585" s="9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6.5" customHeight="1">
      <c r="A586" s="8"/>
      <c r="B586" s="9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6.5" customHeight="1">
      <c r="A587" s="8"/>
      <c r="B587" s="9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6.5" customHeight="1">
      <c r="A588" s="8"/>
      <c r="B588" s="9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6.5" customHeight="1">
      <c r="A589" s="8"/>
      <c r="B589" s="9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6.5" customHeight="1">
      <c r="A590" s="8"/>
      <c r="B590" s="9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6.5" customHeight="1">
      <c r="A591" s="8"/>
      <c r="B591" s="9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6.5" customHeight="1">
      <c r="A592" s="8"/>
      <c r="B592" s="9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6.5" customHeight="1">
      <c r="A593" s="8"/>
      <c r="B593" s="9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6.5" customHeight="1">
      <c r="A594" s="8"/>
      <c r="B594" s="9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6.5" customHeight="1">
      <c r="A595" s="8"/>
      <c r="B595" s="9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6.5" customHeight="1">
      <c r="A596" s="8"/>
      <c r="B596" s="9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6.5" customHeight="1">
      <c r="A597" s="8"/>
      <c r="B597" s="9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6.5" customHeight="1">
      <c r="A598" s="8"/>
      <c r="B598" s="9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6.5" customHeight="1">
      <c r="A599" s="8"/>
      <c r="B599" s="9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6.5" customHeight="1">
      <c r="A600" s="8"/>
      <c r="B600" s="9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6.5" customHeight="1">
      <c r="A601" s="8"/>
      <c r="B601" s="9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6.5" customHeight="1">
      <c r="A602" s="8"/>
      <c r="B602" s="9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6.5" customHeight="1">
      <c r="A603" s="8"/>
      <c r="B603" s="9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6.5" customHeight="1">
      <c r="A604" s="8"/>
      <c r="B604" s="9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6.5" customHeight="1">
      <c r="A605" s="8"/>
      <c r="B605" s="9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6.5" customHeight="1">
      <c r="A606" s="8"/>
      <c r="B606" s="9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6.5" customHeight="1">
      <c r="A607" s="8"/>
      <c r="B607" s="9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6.5" customHeight="1">
      <c r="A608" s="8"/>
      <c r="B608" s="9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6.5" customHeight="1">
      <c r="A609" s="8"/>
      <c r="B609" s="9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6.5" customHeight="1">
      <c r="A610" s="8"/>
      <c r="B610" s="9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6.5" customHeight="1">
      <c r="A611" s="8"/>
      <c r="B611" s="9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6.5" customHeight="1">
      <c r="A612" s="8"/>
      <c r="B612" s="9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6.5" customHeight="1">
      <c r="A613" s="8"/>
      <c r="B613" s="9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6.5" customHeight="1">
      <c r="A614" s="8"/>
      <c r="B614" s="9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6.5" customHeight="1">
      <c r="A615" s="8"/>
      <c r="B615" s="9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6.5" customHeight="1">
      <c r="A616" s="8"/>
      <c r="B616" s="9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6.5" customHeight="1">
      <c r="A617" s="8"/>
      <c r="B617" s="9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6.5" customHeight="1">
      <c r="A618" s="8"/>
      <c r="B618" s="9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6.5" customHeight="1">
      <c r="A619" s="8"/>
      <c r="B619" s="9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6.5" customHeight="1">
      <c r="A620" s="8"/>
      <c r="B620" s="9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6.5" customHeight="1">
      <c r="A621" s="8"/>
      <c r="B621" s="9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6.5" customHeight="1">
      <c r="A622" s="8"/>
      <c r="B622" s="9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6.5" customHeight="1">
      <c r="A623" s="8"/>
      <c r="B623" s="9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6.5" customHeight="1">
      <c r="A624" s="8"/>
      <c r="B624" s="9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6.5" customHeight="1">
      <c r="A625" s="8"/>
      <c r="B625" s="9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6.5" customHeight="1">
      <c r="A626" s="8"/>
      <c r="B626" s="9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6.5" customHeight="1">
      <c r="A627" s="8"/>
      <c r="B627" s="9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6.5" customHeight="1">
      <c r="A628" s="8"/>
      <c r="B628" s="9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6.5" customHeight="1">
      <c r="A629" s="8"/>
      <c r="B629" s="9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6.5" customHeight="1">
      <c r="A630" s="8"/>
      <c r="B630" s="9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6.5" customHeight="1">
      <c r="A631" s="8"/>
      <c r="B631" s="9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6.5" customHeight="1">
      <c r="A632" s="8"/>
      <c r="B632" s="9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6.5" customHeight="1">
      <c r="A633" s="8"/>
      <c r="B633" s="9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6.5" customHeight="1">
      <c r="A634" s="8"/>
      <c r="B634" s="9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6.5" customHeight="1">
      <c r="A635" s="8"/>
      <c r="B635" s="9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6.5" customHeight="1">
      <c r="A636" s="8"/>
      <c r="B636" s="9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6.5" customHeight="1">
      <c r="A637" s="8"/>
      <c r="B637" s="9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6.5" customHeight="1">
      <c r="A638" s="8"/>
      <c r="B638" s="9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6.5" customHeight="1">
      <c r="A639" s="8"/>
      <c r="B639" s="9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6.5" customHeight="1">
      <c r="A640" s="8"/>
      <c r="B640" s="9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6.5" customHeight="1">
      <c r="A641" s="8"/>
      <c r="B641" s="9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6.5" customHeight="1">
      <c r="A642" s="8"/>
      <c r="B642" s="9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6.5" customHeight="1">
      <c r="A643" s="8"/>
      <c r="B643" s="9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6.5" customHeight="1">
      <c r="A644" s="8"/>
      <c r="B644" s="9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6.5" customHeight="1">
      <c r="A645" s="8"/>
      <c r="B645" s="9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6.5" customHeight="1">
      <c r="A646" s="8"/>
      <c r="B646" s="9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6.5" customHeight="1">
      <c r="A647" s="8"/>
      <c r="B647" s="9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6.5" customHeight="1">
      <c r="A648" s="8"/>
      <c r="B648" s="9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6.5" customHeight="1">
      <c r="A649" s="8"/>
      <c r="B649" s="9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6.5" customHeight="1">
      <c r="A650" s="8"/>
      <c r="B650" s="9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6.5" customHeight="1">
      <c r="A651" s="8"/>
      <c r="B651" s="9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6.5" customHeight="1">
      <c r="A652" s="8"/>
      <c r="B652" s="9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6.5" customHeight="1">
      <c r="A653" s="8"/>
      <c r="B653" s="9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6.5" customHeight="1">
      <c r="A654" s="8"/>
      <c r="B654" s="9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6.5" customHeight="1">
      <c r="A655" s="8"/>
      <c r="B655" s="9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6.5" customHeight="1">
      <c r="A656" s="8"/>
      <c r="B656" s="9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6.5" customHeight="1">
      <c r="A657" s="8"/>
      <c r="B657" s="9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6.5" customHeight="1">
      <c r="A658" s="8"/>
      <c r="B658" s="9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6.5" customHeight="1">
      <c r="A659" s="8"/>
      <c r="B659" s="9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6.5" customHeight="1">
      <c r="A660" s="8"/>
      <c r="B660" s="9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6.5" customHeight="1">
      <c r="A661" s="8"/>
      <c r="B661" s="9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6.5" customHeight="1">
      <c r="A662" s="8"/>
      <c r="B662" s="9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6.5" customHeight="1">
      <c r="A663" s="8"/>
      <c r="B663" s="9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6.5" customHeight="1">
      <c r="A664" s="8"/>
      <c r="B664" s="9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6.5" customHeight="1">
      <c r="A665" s="8"/>
      <c r="B665" s="9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6.5" customHeight="1">
      <c r="A666" s="8"/>
      <c r="B666" s="9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6.5" customHeight="1">
      <c r="A667" s="8"/>
      <c r="B667" s="9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6.5" customHeight="1">
      <c r="A668" s="8"/>
      <c r="B668" s="9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6.5" customHeight="1">
      <c r="A669" s="8"/>
      <c r="B669" s="9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6.5" customHeight="1">
      <c r="A670" s="8"/>
      <c r="B670" s="9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6.5" customHeight="1">
      <c r="A671" s="8"/>
      <c r="B671" s="9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6.5" customHeight="1">
      <c r="A672" s="8"/>
      <c r="B672" s="9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6.5" customHeight="1">
      <c r="A673" s="8"/>
      <c r="B673" s="9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6.5" customHeight="1">
      <c r="A674" s="8"/>
      <c r="B674" s="9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6.5" customHeight="1">
      <c r="A675" s="8"/>
      <c r="B675" s="9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6.5" customHeight="1">
      <c r="A676" s="8"/>
      <c r="B676" s="9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6.5" customHeight="1">
      <c r="A677" s="8"/>
      <c r="B677" s="9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6.5" customHeight="1">
      <c r="A678" s="8"/>
      <c r="B678" s="9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6.5" customHeight="1">
      <c r="A679" s="8"/>
      <c r="B679" s="9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6.5" customHeight="1">
      <c r="A680" s="8"/>
      <c r="B680" s="9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6.5" customHeight="1">
      <c r="A681" s="8"/>
      <c r="B681" s="9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6.5" customHeight="1">
      <c r="A682" s="8"/>
      <c r="B682" s="9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6.5" customHeight="1">
      <c r="A683" s="8"/>
      <c r="B683" s="9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6.5" customHeight="1">
      <c r="A684" s="8"/>
      <c r="B684" s="9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6.5" customHeight="1">
      <c r="A685" s="8"/>
      <c r="B685" s="9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6.5" customHeight="1">
      <c r="A686" s="8"/>
      <c r="B686" s="9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6.5" customHeight="1">
      <c r="A687" s="8"/>
      <c r="B687" s="9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6.5" customHeight="1">
      <c r="A688" s="8"/>
      <c r="B688" s="9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6.5" customHeight="1">
      <c r="A689" s="8"/>
      <c r="B689" s="9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6.5" customHeight="1">
      <c r="A690" s="8"/>
      <c r="B690" s="9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6.5" customHeight="1">
      <c r="A691" s="8"/>
      <c r="B691" s="9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6.5" customHeight="1">
      <c r="A692" s="8"/>
      <c r="B692" s="9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6.5" customHeight="1">
      <c r="A693" s="8"/>
      <c r="B693" s="9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6.5" customHeight="1">
      <c r="A694" s="8"/>
      <c r="B694" s="9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6.5" customHeight="1">
      <c r="A695" s="8"/>
      <c r="B695" s="9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6.5" customHeight="1">
      <c r="A696" s="8"/>
      <c r="B696" s="9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6.5" customHeight="1">
      <c r="A697" s="8"/>
      <c r="B697" s="9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6.5" customHeight="1">
      <c r="A698" s="8"/>
      <c r="B698" s="9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6.5" customHeight="1">
      <c r="A699" s="8"/>
      <c r="B699" s="9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6.5" customHeight="1">
      <c r="A700" s="8"/>
      <c r="B700" s="9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6.5" customHeight="1">
      <c r="A701" s="8"/>
      <c r="B701" s="9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6.5" customHeight="1">
      <c r="A702" s="8"/>
      <c r="B702" s="9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6.5" customHeight="1">
      <c r="A703" s="8"/>
      <c r="B703" s="9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6.5" customHeight="1">
      <c r="A704" s="8"/>
      <c r="B704" s="9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6.5" customHeight="1">
      <c r="A705" s="8"/>
      <c r="B705" s="9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6.5" customHeight="1">
      <c r="A706" s="8"/>
      <c r="B706" s="9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6.5" customHeight="1">
      <c r="A707" s="8"/>
      <c r="B707" s="9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6.5" customHeight="1">
      <c r="A708" s="8"/>
      <c r="B708" s="9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6.5" customHeight="1">
      <c r="A709" s="8"/>
      <c r="B709" s="9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6.5" customHeight="1">
      <c r="A710" s="8"/>
      <c r="B710" s="9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6.5" customHeight="1">
      <c r="A711" s="8"/>
      <c r="B711" s="9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6.5" customHeight="1">
      <c r="A712" s="8"/>
      <c r="B712" s="9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6.5" customHeight="1">
      <c r="A713" s="8"/>
      <c r="B713" s="9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6.5" customHeight="1">
      <c r="A714" s="8"/>
      <c r="B714" s="9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6.5" customHeight="1">
      <c r="A715" s="8"/>
      <c r="B715" s="9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6.5" customHeight="1">
      <c r="A716" s="8"/>
      <c r="B716" s="9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6.5" customHeight="1">
      <c r="A717" s="8"/>
      <c r="B717" s="9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6.5" customHeight="1">
      <c r="A718" s="8"/>
      <c r="B718" s="9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6.5" customHeight="1">
      <c r="A719" s="8"/>
      <c r="B719" s="9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6.5" customHeight="1">
      <c r="A720" s="8"/>
      <c r="B720" s="9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6.5" customHeight="1">
      <c r="A721" s="8"/>
      <c r="B721" s="9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6.5" customHeight="1">
      <c r="A722" s="8"/>
      <c r="B722" s="9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6.5" customHeight="1">
      <c r="A723" s="8"/>
      <c r="B723" s="9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6.5" customHeight="1">
      <c r="A724" s="8"/>
      <c r="B724" s="9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6.5" customHeight="1">
      <c r="A725" s="8"/>
      <c r="B725" s="9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6.5" customHeight="1">
      <c r="A726" s="8"/>
      <c r="B726" s="9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6.5" customHeight="1">
      <c r="A727" s="8"/>
      <c r="B727" s="9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6.5" customHeight="1">
      <c r="A728" s="8"/>
      <c r="B728" s="9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6.5" customHeight="1">
      <c r="A729" s="8"/>
      <c r="B729" s="9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6.5" customHeight="1">
      <c r="A730" s="8"/>
      <c r="B730" s="9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6.5" customHeight="1">
      <c r="A731" s="8"/>
      <c r="B731" s="9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6.5" customHeight="1">
      <c r="A732" s="8"/>
      <c r="B732" s="9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6.5" customHeight="1">
      <c r="A733" s="8"/>
      <c r="B733" s="9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6.5" customHeight="1">
      <c r="A734" s="8"/>
      <c r="B734" s="9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6.5" customHeight="1">
      <c r="A735" s="8"/>
      <c r="B735" s="9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6.5" customHeight="1">
      <c r="A736" s="8"/>
      <c r="B736" s="9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6.5" customHeight="1">
      <c r="A737" s="8"/>
      <c r="B737" s="9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6.5" customHeight="1">
      <c r="A738" s="8"/>
      <c r="B738" s="9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6.5" customHeight="1">
      <c r="A739" s="8"/>
      <c r="B739" s="9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6.5" customHeight="1">
      <c r="A740" s="8"/>
      <c r="B740" s="9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6.5" customHeight="1">
      <c r="A741" s="8"/>
      <c r="B741" s="9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6.5" customHeight="1">
      <c r="A742" s="8"/>
      <c r="B742" s="9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6.5" customHeight="1">
      <c r="A743" s="8"/>
      <c r="B743" s="9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6.5" customHeight="1">
      <c r="A744" s="8"/>
      <c r="B744" s="9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6.5" customHeight="1">
      <c r="A745" s="8"/>
      <c r="B745" s="9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6.5" customHeight="1">
      <c r="A746" s="8"/>
      <c r="B746" s="9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6.5" customHeight="1">
      <c r="A747" s="8"/>
      <c r="B747" s="9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6.5" customHeight="1">
      <c r="A748" s="8"/>
      <c r="B748" s="9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6.5" customHeight="1">
      <c r="A749" s="8"/>
      <c r="B749" s="9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6.5" customHeight="1">
      <c r="A750" s="8"/>
      <c r="B750" s="9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6.5" customHeight="1">
      <c r="A751" s="8"/>
      <c r="B751" s="9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6.5" customHeight="1">
      <c r="A752" s="8"/>
      <c r="B752" s="9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6.5" customHeight="1">
      <c r="A753" s="8"/>
      <c r="B753" s="9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6.5" customHeight="1">
      <c r="A754" s="8"/>
      <c r="B754" s="9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6.5" customHeight="1">
      <c r="A755" s="8"/>
      <c r="B755" s="9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6.5" customHeight="1">
      <c r="A756" s="8"/>
      <c r="B756" s="9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6.5" customHeight="1">
      <c r="A757" s="8"/>
      <c r="B757" s="9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6.5" customHeight="1">
      <c r="A758" s="8"/>
      <c r="B758" s="9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6.5" customHeight="1">
      <c r="A759" s="8"/>
      <c r="B759" s="9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6.5" customHeight="1">
      <c r="A760" s="8"/>
      <c r="B760" s="9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6.5" customHeight="1">
      <c r="A761" s="8"/>
      <c r="B761" s="9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6.5" customHeight="1">
      <c r="A762" s="8"/>
      <c r="B762" s="9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6.5" customHeight="1">
      <c r="A763" s="8"/>
      <c r="B763" s="9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6.5" customHeight="1">
      <c r="A764" s="8"/>
      <c r="B764" s="9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6.5" customHeight="1">
      <c r="A765" s="8"/>
      <c r="B765" s="9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6.5" customHeight="1">
      <c r="A766" s="8"/>
      <c r="B766" s="9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6.5" customHeight="1">
      <c r="A767" s="8"/>
      <c r="B767" s="9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6.5" customHeight="1">
      <c r="A768" s="8"/>
      <c r="B768" s="9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6.5" customHeight="1">
      <c r="A769" s="8"/>
      <c r="B769" s="9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6.5" customHeight="1">
      <c r="A770" s="8"/>
      <c r="B770" s="9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6.5" customHeight="1">
      <c r="A771" s="8"/>
      <c r="B771" s="9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6.5" customHeight="1">
      <c r="A772" s="8"/>
      <c r="B772" s="9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6.5" customHeight="1">
      <c r="A773" s="8"/>
      <c r="B773" s="9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6.5" customHeight="1">
      <c r="A774" s="8"/>
      <c r="B774" s="9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6.5" customHeight="1">
      <c r="A775" s="8"/>
      <c r="B775" s="9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6.5" customHeight="1">
      <c r="A776" s="8"/>
      <c r="B776" s="9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6.5" customHeight="1">
      <c r="A777" s="8"/>
      <c r="B777" s="9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6.5" customHeight="1">
      <c r="A778" s="8"/>
      <c r="B778" s="9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6.5" customHeight="1">
      <c r="A779" s="8"/>
      <c r="B779" s="9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6.5" customHeight="1">
      <c r="A780" s="8"/>
      <c r="B780" s="9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6.5" customHeight="1">
      <c r="A781" s="8"/>
      <c r="B781" s="9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6.5" customHeight="1">
      <c r="A782" s="8"/>
      <c r="B782" s="9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6.5" customHeight="1">
      <c r="A783" s="8"/>
      <c r="B783" s="9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6.5" customHeight="1">
      <c r="A784" s="8"/>
      <c r="B784" s="9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6.5" customHeight="1">
      <c r="A785" s="8"/>
      <c r="B785" s="9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6.5" customHeight="1">
      <c r="A786" s="8"/>
      <c r="B786" s="9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6.5" customHeight="1">
      <c r="A787" s="8"/>
      <c r="B787" s="9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6.5" customHeight="1">
      <c r="A788" s="8"/>
      <c r="B788" s="9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6.5" customHeight="1">
      <c r="A789" s="8"/>
      <c r="B789" s="9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6.5" customHeight="1">
      <c r="A790" s="8"/>
      <c r="B790" s="9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6.5" customHeight="1">
      <c r="A791" s="8"/>
      <c r="B791" s="9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6.5" customHeight="1">
      <c r="A792" s="8"/>
      <c r="B792" s="9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6.5" customHeight="1">
      <c r="A793" s="8"/>
      <c r="B793" s="9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6.5" customHeight="1">
      <c r="A794" s="8"/>
      <c r="B794" s="9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6.5" customHeight="1">
      <c r="A795" s="8"/>
      <c r="B795" s="9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6.5" customHeight="1">
      <c r="A796" s="8"/>
      <c r="B796" s="9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6.5" customHeight="1">
      <c r="A797" s="8"/>
      <c r="B797" s="9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6.5" customHeight="1">
      <c r="A798" s="8"/>
      <c r="B798" s="9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6.5" customHeight="1">
      <c r="A799" s="8"/>
      <c r="B799" s="9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6.5" customHeight="1">
      <c r="A800" s="8"/>
      <c r="B800" s="9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6.5" customHeight="1">
      <c r="A801" s="8"/>
      <c r="B801" s="9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6.5" customHeight="1">
      <c r="A802" s="8"/>
      <c r="B802" s="9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6.5" customHeight="1">
      <c r="A803" s="8"/>
      <c r="B803" s="9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6.5" customHeight="1">
      <c r="A804" s="8"/>
      <c r="B804" s="9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6.5" customHeight="1">
      <c r="A805" s="8"/>
      <c r="B805" s="9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6.5" customHeight="1">
      <c r="A806" s="8"/>
      <c r="B806" s="9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6.5" customHeight="1">
      <c r="A807" s="8"/>
      <c r="B807" s="9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6.5" customHeight="1">
      <c r="A808" s="8"/>
      <c r="B808" s="9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6.5" customHeight="1">
      <c r="A809" s="8"/>
      <c r="B809" s="9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6.5" customHeight="1">
      <c r="A810" s="8"/>
      <c r="B810" s="9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6.5" customHeight="1">
      <c r="A811" s="8"/>
      <c r="B811" s="9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6.5" customHeight="1">
      <c r="A812" s="8"/>
      <c r="B812" s="9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6.5" customHeight="1">
      <c r="A813" s="8"/>
      <c r="B813" s="9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6.5" customHeight="1">
      <c r="A814" s="8"/>
      <c r="B814" s="9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6.5" customHeight="1">
      <c r="A815" s="8"/>
      <c r="B815" s="9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6.5" customHeight="1">
      <c r="A816" s="8"/>
      <c r="B816" s="9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6.5" customHeight="1">
      <c r="A817" s="8"/>
      <c r="B817" s="9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6.5" customHeight="1">
      <c r="A818" s="8"/>
      <c r="B818" s="9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6.5" customHeight="1">
      <c r="A819" s="8"/>
      <c r="B819" s="9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6.5" customHeight="1">
      <c r="A820" s="8"/>
      <c r="B820" s="9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6.5" customHeight="1">
      <c r="A821" s="8"/>
      <c r="B821" s="9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6.5" customHeight="1">
      <c r="A822" s="8"/>
      <c r="B822" s="9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6.5" customHeight="1">
      <c r="A823" s="8"/>
      <c r="B823" s="9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6.5" customHeight="1">
      <c r="A824" s="8"/>
      <c r="B824" s="9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6.5" customHeight="1">
      <c r="A825" s="8"/>
      <c r="B825" s="9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6.5" customHeight="1">
      <c r="A826" s="8"/>
      <c r="B826" s="9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6.5" customHeight="1">
      <c r="A827" s="8"/>
      <c r="B827" s="9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6.5" customHeight="1">
      <c r="A828" s="8"/>
      <c r="B828" s="9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6.5" customHeight="1">
      <c r="A829" s="8"/>
      <c r="B829" s="9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6.5" customHeight="1">
      <c r="A830" s="8"/>
      <c r="B830" s="9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6.5" customHeight="1">
      <c r="A831" s="8"/>
      <c r="B831" s="9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6.5" customHeight="1">
      <c r="A832" s="8"/>
      <c r="B832" s="9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6.5" customHeight="1">
      <c r="A833" s="8"/>
      <c r="B833" s="9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6.5" customHeight="1">
      <c r="A834" s="8"/>
      <c r="B834" s="9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6.5" customHeight="1">
      <c r="A835" s="8"/>
      <c r="B835" s="9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6.5" customHeight="1">
      <c r="A836" s="8"/>
      <c r="B836" s="9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6.5" customHeight="1">
      <c r="A837" s="8"/>
      <c r="B837" s="9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6.5" customHeight="1">
      <c r="A838" s="8"/>
      <c r="B838" s="9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6.5" customHeight="1">
      <c r="A839" s="8"/>
      <c r="B839" s="9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6.5" customHeight="1">
      <c r="A840" s="8"/>
      <c r="B840" s="9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6.5" customHeight="1">
      <c r="A841" s="8"/>
      <c r="B841" s="9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6.5" customHeight="1">
      <c r="A842" s="8"/>
      <c r="B842" s="9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6.5" customHeight="1">
      <c r="A843" s="8"/>
      <c r="B843" s="9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6.5" customHeight="1">
      <c r="A844" s="8"/>
      <c r="B844" s="9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6.5" customHeight="1">
      <c r="A845" s="8"/>
      <c r="B845" s="9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6.5" customHeight="1">
      <c r="A846" s="8"/>
      <c r="B846" s="9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6.5" customHeight="1">
      <c r="A847" s="8"/>
      <c r="B847" s="9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6.5" customHeight="1">
      <c r="A848" s="8"/>
      <c r="B848" s="9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6.5" customHeight="1">
      <c r="A849" s="8"/>
      <c r="B849" s="9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6.5" customHeight="1">
      <c r="A850" s="8"/>
      <c r="B850" s="9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6.5" customHeight="1">
      <c r="A851" s="8"/>
      <c r="B851" s="9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6.5" customHeight="1">
      <c r="A852" s="8"/>
      <c r="B852" s="9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6.5" customHeight="1">
      <c r="A853" s="8"/>
      <c r="B853" s="9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6.5" customHeight="1">
      <c r="A854" s="8"/>
      <c r="B854" s="9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6.5" customHeight="1">
      <c r="A855" s="8"/>
      <c r="B855" s="9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6.5" customHeight="1">
      <c r="A856" s="8"/>
      <c r="B856" s="9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6.5" customHeight="1">
      <c r="A857" s="8"/>
      <c r="B857" s="9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6.5" customHeight="1">
      <c r="A858" s="8"/>
      <c r="B858" s="9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6.5" customHeight="1">
      <c r="A859" s="8"/>
      <c r="B859" s="9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6.5" customHeight="1">
      <c r="A860" s="8"/>
      <c r="B860" s="9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6.5" customHeight="1">
      <c r="A861" s="8"/>
      <c r="B861" s="9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6.5" customHeight="1">
      <c r="A862" s="8"/>
      <c r="B862" s="9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6.5" customHeight="1">
      <c r="A863" s="8"/>
      <c r="B863" s="9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6.5" customHeight="1">
      <c r="A864" s="8"/>
      <c r="B864" s="9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6.5" customHeight="1">
      <c r="A865" s="8"/>
      <c r="B865" s="9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6.5" customHeight="1">
      <c r="A866" s="8"/>
      <c r="B866" s="9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6.5" customHeight="1">
      <c r="A867" s="8"/>
      <c r="B867" s="9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6.5" customHeight="1">
      <c r="A868" s="8"/>
      <c r="B868" s="9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6.5" customHeight="1">
      <c r="A869" s="8"/>
      <c r="B869" s="9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6.5" customHeight="1">
      <c r="A870" s="8"/>
      <c r="B870" s="9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6.5" customHeight="1">
      <c r="A871" s="8"/>
      <c r="B871" s="9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6.5" customHeight="1">
      <c r="A872" s="8"/>
      <c r="B872" s="9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6.5" customHeight="1">
      <c r="A873" s="8"/>
      <c r="B873" s="9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6.5" customHeight="1">
      <c r="A874" s="8"/>
      <c r="B874" s="9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6.5" customHeight="1">
      <c r="A875" s="8"/>
      <c r="B875" s="9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6.5" customHeight="1">
      <c r="A876" s="8"/>
      <c r="B876" s="9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6.5" customHeight="1">
      <c r="A877" s="8"/>
      <c r="B877" s="9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6.5" customHeight="1">
      <c r="A878" s="8"/>
      <c r="B878" s="9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6.5" customHeight="1">
      <c r="A879" s="8"/>
      <c r="B879" s="9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6.5" customHeight="1">
      <c r="A880" s="8"/>
      <c r="B880" s="9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6.5" customHeight="1">
      <c r="A881" s="8"/>
      <c r="B881" s="9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6.5" customHeight="1">
      <c r="A882" s="8"/>
      <c r="B882" s="9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6.5" customHeight="1">
      <c r="A883" s="8"/>
      <c r="B883" s="9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6.5" customHeight="1">
      <c r="A884" s="8"/>
      <c r="B884" s="9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6.5" customHeight="1">
      <c r="A885" s="8"/>
      <c r="B885" s="9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6.5" customHeight="1">
      <c r="A886" s="8"/>
      <c r="B886" s="9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6.5" customHeight="1">
      <c r="A887" s="8"/>
      <c r="B887" s="9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6.5" customHeight="1">
      <c r="A888" s="8"/>
      <c r="B888" s="9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6.5" customHeight="1">
      <c r="A889" s="8"/>
      <c r="B889" s="9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6.5" customHeight="1">
      <c r="A890" s="8"/>
      <c r="B890" s="9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6.5" customHeight="1">
      <c r="A891" s="8"/>
      <c r="B891" s="9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6.5" customHeight="1">
      <c r="A892" s="8"/>
      <c r="B892" s="9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6.5" customHeight="1">
      <c r="A893" s="8"/>
      <c r="B893" s="9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6.5" customHeight="1">
      <c r="A894" s="8"/>
      <c r="B894" s="9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6.5" customHeight="1">
      <c r="A895" s="8"/>
      <c r="B895" s="9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6.5" customHeight="1">
      <c r="A896" s="8"/>
      <c r="B896" s="9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6.5" customHeight="1">
      <c r="A897" s="8"/>
      <c r="B897" s="9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6.5" customHeight="1">
      <c r="A898" s="8"/>
      <c r="B898" s="9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6.5" customHeight="1">
      <c r="A899" s="8"/>
      <c r="B899" s="9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6.5" customHeight="1">
      <c r="A900" s="8"/>
      <c r="B900" s="9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6.5" customHeight="1">
      <c r="A901" s="8"/>
      <c r="B901" s="9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6.5" customHeight="1">
      <c r="A902" s="8"/>
      <c r="B902" s="9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6.5" customHeight="1">
      <c r="A903" s="8"/>
      <c r="B903" s="9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6.5" customHeight="1">
      <c r="A904" s="8"/>
      <c r="B904" s="9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6.5" customHeight="1">
      <c r="A905" s="8"/>
      <c r="B905" s="9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6.5" customHeight="1">
      <c r="A906" s="8"/>
      <c r="B906" s="9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6.5" customHeight="1">
      <c r="A907" s="8"/>
      <c r="B907" s="9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6.5" customHeight="1">
      <c r="A908" s="8"/>
      <c r="B908" s="9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6.5" customHeight="1">
      <c r="A909" s="8"/>
      <c r="B909" s="9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6.5" customHeight="1">
      <c r="A910" s="8"/>
      <c r="B910" s="9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6.5" customHeight="1">
      <c r="A911" s="8"/>
      <c r="B911" s="9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6.5" customHeight="1">
      <c r="A912" s="8"/>
      <c r="B912" s="9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6.5" customHeight="1">
      <c r="A913" s="8"/>
      <c r="B913" s="9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6.5" customHeight="1">
      <c r="A914" s="8"/>
      <c r="B914" s="9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6.5" customHeight="1">
      <c r="A915" s="8"/>
      <c r="B915" s="9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6.5" customHeight="1">
      <c r="A916" s="8"/>
      <c r="B916" s="9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6.5" customHeight="1">
      <c r="A917" s="8"/>
      <c r="B917" s="9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6.5" customHeight="1">
      <c r="A918" s="8"/>
      <c r="B918" s="9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6.5" customHeight="1">
      <c r="A919" s="8"/>
      <c r="B919" s="9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6.5" customHeight="1">
      <c r="A920" s="8"/>
      <c r="B920" s="9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6.5" customHeight="1">
      <c r="A921" s="8"/>
      <c r="B921" s="9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6.5" customHeight="1">
      <c r="A922" s="8"/>
      <c r="B922" s="9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6.5" customHeight="1">
      <c r="A923" s="8"/>
      <c r="B923" s="9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6.5" customHeight="1">
      <c r="A924" s="8"/>
      <c r="B924" s="9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6.5" customHeight="1">
      <c r="A925" s="8"/>
      <c r="B925" s="9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6.5" customHeight="1">
      <c r="A926" s="8"/>
      <c r="B926" s="9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6.5" customHeight="1">
      <c r="A927" s="8"/>
      <c r="B927" s="9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6.5" customHeight="1">
      <c r="A928" s="8"/>
      <c r="B928" s="9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6.5" customHeight="1">
      <c r="A929" s="8"/>
      <c r="B929" s="9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6.5" customHeight="1">
      <c r="A930" s="8"/>
      <c r="B930" s="9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6.5" customHeight="1">
      <c r="A931" s="8"/>
      <c r="B931" s="9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6.5" customHeight="1">
      <c r="A932" s="8"/>
      <c r="B932" s="9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6.5" customHeight="1">
      <c r="A933" s="8"/>
      <c r="B933" s="9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6.5" customHeight="1">
      <c r="A934" s="8"/>
      <c r="B934" s="9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6.5" customHeight="1">
      <c r="A935" s="8"/>
      <c r="B935" s="9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6.5" customHeight="1">
      <c r="A936" s="8"/>
      <c r="B936" s="9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6.5" customHeight="1">
      <c r="A937" s="8"/>
      <c r="B937" s="9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6.5" customHeight="1">
      <c r="A938" s="8"/>
      <c r="B938" s="9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6.5" customHeight="1">
      <c r="A939" s="8"/>
      <c r="B939" s="9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6.5" customHeight="1">
      <c r="A940" s="8"/>
      <c r="B940" s="9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6.5" customHeight="1">
      <c r="A941" s="8"/>
      <c r="B941" s="9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6.5" customHeight="1">
      <c r="A942" s="8"/>
      <c r="B942" s="9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6.5" customHeight="1">
      <c r="A943" s="8"/>
      <c r="B943" s="9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6.5" customHeight="1">
      <c r="A944" s="8"/>
      <c r="B944" s="9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6.5" customHeight="1">
      <c r="A945" s="8"/>
      <c r="B945" s="9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6.5" customHeight="1">
      <c r="A946" s="8"/>
      <c r="B946" s="9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6.5" customHeight="1">
      <c r="A947" s="8"/>
      <c r="B947" s="9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6.5" customHeight="1">
      <c r="A948" s="8"/>
      <c r="B948" s="9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6.5" customHeight="1">
      <c r="A949" s="8"/>
      <c r="B949" s="9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6.5" customHeight="1">
      <c r="A950" s="8"/>
      <c r="B950" s="9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6.5" customHeight="1">
      <c r="A951" s="8"/>
      <c r="B951" s="9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6.5" customHeight="1">
      <c r="A952" s="8"/>
      <c r="B952" s="9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6.5" customHeight="1">
      <c r="A953" s="8"/>
      <c r="B953" s="9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6.5" customHeight="1">
      <c r="A954" s="8"/>
      <c r="B954" s="9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6.5" customHeight="1">
      <c r="A955" s="8"/>
      <c r="B955" s="9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6.5" customHeight="1">
      <c r="A956" s="8"/>
      <c r="B956" s="9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6.5" customHeight="1">
      <c r="A957" s="8"/>
      <c r="B957" s="9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6.5" customHeight="1">
      <c r="A958" s="8"/>
      <c r="B958" s="9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6.5" customHeight="1">
      <c r="A959" s="8"/>
      <c r="B959" s="9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6.5" customHeight="1">
      <c r="A960" s="8"/>
      <c r="B960" s="9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6.5" customHeight="1">
      <c r="A961" s="8"/>
      <c r="B961" s="9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6.5" customHeight="1">
      <c r="A962" s="8"/>
      <c r="B962" s="9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6.5" customHeight="1">
      <c r="A963" s="8"/>
      <c r="B963" s="9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6.5" customHeight="1">
      <c r="A964" s="8"/>
      <c r="B964" s="9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6.5" customHeight="1">
      <c r="A965" s="8"/>
      <c r="B965" s="9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6.5" customHeight="1">
      <c r="A966" s="8"/>
      <c r="B966" s="9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6.5" customHeight="1">
      <c r="A967" s="8"/>
      <c r="B967" s="9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6.5" customHeight="1">
      <c r="A968" s="8"/>
      <c r="B968" s="9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6.5" customHeight="1">
      <c r="A969" s="8"/>
      <c r="B969" s="9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6.5" customHeight="1">
      <c r="A970" s="8"/>
      <c r="B970" s="9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6.5" customHeight="1">
      <c r="A971" s="8"/>
      <c r="B971" s="9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6.5" customHeight="1">
      <c r="A972" s="8"/>
      <c r="B972" s="9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6.5" customHeight="1">
      <c r="A973" s="8"/>
      <c r="B973" s="9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6.5" customHeight="1">
      <c r="A974" s="8"/>
      <c r="B974" s="9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6.5" customHeight="1">
      <c r="A975" s="8"/>
      <c r="B975" s="9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6.5" customHeight="1">
      <c r="A976" s="8"/>
      <c r="B976" s="9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6.5" customHeight="1">
      <c r="A977" s="8"/>
      <c r="B977" s="9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6.5" customHeight="1">
      <c r="A978" s="8"/>
      <c r="B978" s="9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6.5" customHeight="1">
      <c r="A979" s="8"/>
      <c r="B979" s="9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6.5" customHeight="1">
      <c r="A980" s="8"/>
      <c r="B980" s="9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6.5" customHeight="1">
      <c r="A981" s="8"/>
      <c r="B981" s="9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6.5" customHeight="1">
      <c r="A982" s="8"/>
      <c r="B982" s="9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6.5" customHeight="1">
      <c r="A983" s="8"/>
      <c r="B983" s="9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6.5" customHeight="1">
      <c r="A984" s="8"/>
      <c r="B984" s="9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6.5" customHeight="1">
      <c r="A985" s="8"/>
      <c r="B985" s="9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6.5" customHeight="1">
      <c r="A986" s="8"/>
      <c r="B986" s="9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6.5" customHeight="1">
      <c r="A987" s="8"/>
      <c r="B987" s="9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6.5" customHeight="1">
      <c r="A988" s="8"/>
      <c r="B988" s="9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6.5" customHeight="1">
      <c r="A989" s="8"/>
      <c r="B989" s="9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6.5" customHeight="1">
      <c r="A990" s="8"/>
      <c r="B990" s="9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6.5" customHeight="1">
      <c r="A991" s="8"/>
      <c r="B991" s="9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6.5" customHeight="1">
      <c r="A992" s="8"/>
      <c r="B992" s="9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6.5" customHeight="1">
      <c r="A993" s="8"/>
      <c r="B993" s="9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6.5" customHeight="1">
      <c r="A994" s="8"/>
      <c r="B994" s="9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6.5" customHeight="1">
      <c r="A995" s="8"/>
      <c r="B995" s="9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6.5" customHeight="1">
      <c r="A996" s="8"/>
      <c r="B996" s="9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6.5" customHeight="1">
      <c r="A997" s="8"/>
      <c r="B997" s="9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6.5" customHeight="1">
      <c r="A998" s="8"/>
      <c r="B998" s="9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6.5" customHeight="1">
      <c r="A999" s="8"/>
      <c r="B999" s="9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6.5" customHeight="1">
      <c r="A1000" s="8"/>
      <c r="B1000" s="9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2024-01-22T06:42:27Z</dcterms:created>
  <dc:creator>김도윤</dc:creator>
</cp:coreProperties>
</file>