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L8" i="1" s="1"/>
  <c r="I8" i="1"/>
  <c r="K8" i="1" s="1"/>
  <c r="C8" i="1"/>
  <c r="D8" i="1" s="1"/>
  <c r="J7" i="1"/>
  <c r="I7" i="1"/>
  <c r="C7" i="1"/>
  <c r="D7" i="1" s="1"/>
  <c r="K7" i="1" l="1"/>
  <c r="L7" i="1" s="1"/>
  <c r="J6" i="1"/>
  <c r="J5" i="1"/>
  <c r="J4" i="1"/>
  <c r="J3" i="1"/>
  <c r="I6" i="1"/>
  <c r="I5" i="1"/>
  <c r="I4" i="1"/>
  <c r="I3" i="1"/>
  <c r="C4" i="1"/>
  <c r="D4" i="1" s="1"/>
  <c r="C5" i="1"/>
  <c r="D5" i="1" s="1"/>
  <c r="C6" i="1"/>
  <c r="D6" i="1" s="1"/>
  <c r="C3" i="1"/>
  <c r="K3" i="1" s="1"/>
  <c r="K6" i="1" l="1"/>
  <c r="L6" i="1" s="1"/>
  <c r="D3" i="1"/>
  <c r="L3" i="1" s="1"/>
  <c r="K5" i="1"/>
  <c r="L5" i="1" s="1"/>
  <c r="K4" i="1"/>
  <c r="L4" i="1" s="1"/>
</calcChain>
</file>

<file path=xl/sharedStrings.xml><?xml version="1.0" encoding="utf-8"?>
<sst xmlns="http://schemas.openxmlformats.org/spreadsheetml/2006/main" count="21" uniqueCount="18">
  <si>
    <t>Radium Control Experiments</t>
  </si>
  <si>
    <t>Ra_Stock_5 Activity</t>
  </si>
  <si>
    <t>Radium Stock 5 Added (mL)</t>
  </si>
  <si>
    <t>(Bq/mL)</t>
  </si>
  <si>
    <t>Expected Initial Activity (Bq)</t>
  </si>
  <si>
    <t>Sample Name</t>
  </si>
  <si>
    <t>RaFHYGlass_pH7_1A</t>
  </si>
  <si>
    <t>Counted (Dumped) Activity (Bq)</t>
  </si>
  <si>
    <t>Uncertainty (Bq)</t>
  </si>
  <si>
    <t>Vial Activity (Bq)</t>
  </si>
  <si>
    <t>RaGlassControl_pH7_1B</t>
  </si>
  <si>
    <t>RaGOEGlassControl_pH7_1A</t>
  </si>
  <si>
    <t>RaMontGlassControl_pH7_1A</t>
  </si>
  <si>
    <t>Measured Total (Bq)</t>
  </si>
  <si>
    <t>Fraciton Retained</t>
  </si>
  <si>
    <t>Uncertainty (.)</t>
  </si>
  <si>
    <t>Ra Stock 5-mixed to 20 mL</t>
  </si>
  <si>
    <t>Ra Stock 5- no mixing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</si>
</sst>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F1" workbookViewId="0">
      <selection activeCell="L4" sqref="L4"/>
    </sheetView>
  </sheetViews>
  <sheetFormatPr defaultRowHeight="15" x14ac:dyDescent="0.25"/>
  <cols>
    <col min="1" max="2" width="26.85546875" bestFit="1" customWidth="1"/>
    <col min="3" max="3" width="27.7109375" bestFit="1" customWidth="1"/>
    <col min="4" max="4" width="27.7109375" customWidth="1"/>
    <col min="5" max="5" width="30" bestFit="1" customWidth="1"/>
    <col min="6" max="6" width="30" customWidth="1"/>
    <col min="7" max="7" width="22.140625" bestFit="1" customWidth="1"/>
    <col min="8" max="8" width="15.5703125" bestFit="1" customWidth="1"/>
    <col min="9" max="9" width="19.140625" bestFit="1" customWidth="1"/>
    <col min="10" max="10" width="15.5703125" bestFit="1" customWidth="1"/>
    <col min="11" max="11" width="12.140625" bestFit="1" customWidth="1"/>
  </cols>
  <sheetData>
    <row r="1" spans="1:12" x14ac:dyDescent="0.25">
      <c r="A1" t="s">
        <v>0</v>
      </c>
      <c r="E1" t="s">
        <v>1</v>
      </c>
      <c r="H1">
        <v>675</v>
      </c>
      <c r="I1" s="1"/>
      <c r="J1" t="s">
        <v>3</v>
      </c>
    </row>
    <row r="2" spans="1:12" x14ac:dyDescent="0.25">
      <c r="A2" t="s">
        <v>5</v>
      </c>
      <c r="B2" t="s">
        <v>2</v>
      </c>
      <c r="C2" t="s">
        <v>4</v>
      </c>
      <c r="D2" t="s">
        <v>8</v>
      </c>
      <c r="E2" t="s">
        <v>7</v>
      </c>
      <c r="F2" t="s">
        <v>8</v>
      </c>
      <c r="G2" t="s">
        <v>9</v>
      </c>
      <c r="H2" t="s">
        <v>8</v>
      </c>
      <c r="I2" t="s">
        <v>13</v>
      </c>
      <c r="J2" t="s">
        <v>8</v>
      </c>
      <c r="K2" t="s">
        <v>14</v>
      </c>
      <c r="L2" t="s">
        <v>15</v>
      </c>
    </row>
    <row r="3" spans="1:12" x14ac:dyDescent="0.25">
      <c r="A3" t="s">
        <v>6</v>
      </c>
      <c r="B3">
        <v>7.0999999999999994E-2</v>
      </c>
      <c r="C3">
        <f>B3*$H$1</f>
        <v>47.924999999999997</v>
      </c>
      <c r="D3" s="1">
        <f>C3*SQRT((0.0002/B3)^2+($I$1/$H$1)^2)</f>
        <v>0.13500000000000001</v>
      </c>
      <c r="E3">
        <v>53.12</v>
      </c>
      <c r="F3">
        <v>1.8</v>
      </c>
      <c r="G3">
        <v>9.98</v>
      </c>
      <c r="H3">
        <v>5.32</v>
      </c>
      <c r="I3">
        <f t="shared" ref="I3:J8" si="0">E3+G3</f>
        <v>63.099999999999994</v>
      </c>
      <c r="J3">
        <f t="shared" si="0"/>
        <v>7.12</v>
      </c>
      <c r="K3" s="2">
        <f>I3/C3</f>
        <v>1.3166405842462181</v>
      </c>
      <c r="L3" s="2">
        <f>K3*SQRT((J3/I3)^2+(D3/C3)^2)</f>
        <v>0.14861175421832479</v>
      </c>
    </row>
    <row r="4" spans="1:12" x14ac:dyDescent="0.25">
      <c r="A4" t="s">
        <v>10</v>
      </c>
      <c r="B4">
        <v>7.0999999999999994E-2</v>
      </c>
      <c r="C4">
        <f t="shared" ref="C4:C8" si="1">B4*$H$1</f>
        <v>47.924999999999997</v>
      </c>
      <c r="D4" s="1">
        <f>C4*SQRT((0.0002/B4)^2+($I$1/$H$1)^2)</f>
        <v>0.13500000000000001</v>
      </c>
      <c r="E4">
        <v>40.049999999999997</v>
      </c>
      <c r="F4">
        <v>3.31</v>
      </c>
      <c r="G4">
        <v>18.05</v>
      </c>
      <c r="H4">
        <v>0.76</v>
      </c>
      <c r="I4">
        <f t="shared" si="0"/>
        <v>58.099999999999994</v>
      </c>
      <c r="J4">
        <f t="shared" si="0"/>
        <v>4.07</v>
      </c>
      <c r="K4" s="2">
        <f>I4/C4</f>
        <v>1.2123109024517476</v>
      </c>
      <c r="L4" s="2">
        <f>K4*SQRT((J4/I4)^2+(D4/C4)^2)</f>
        <v>8.4992994074528094E-2</v>
      </c>
    </row>
    <row r="5" spans="1:12" x14ac:dyDescent="0.25">
      <c r="A5" t="s">
        <v>11</v>
      </c>
      <c r="B5">
        <v>7.0999999999999994E-2</v>
      </c>
      <c r="C5">
        <f t="shared" si="1"/>
        <v>47.924999999999997</v>
      </c>
      <c r="D5" s="1">
        <f>C5*SQRT((0.0002/B5)^2+($I$1/$H$1)^2)</f>
        <v>0.13500000000000001</v>
      </c>
      <c r="E5">
        <v>39.15</v>
      </c>
      <c r="F5">
        <v>3.38</v>
      </c>
      <c r="I5">
        <f t="shared" si="0"/>
        <v>39.15</v>
      </c>
      <c r="J5">
        <f t="shared" si="0"/>
        <v>3.38</v>
      </c>
      <c r="K5" s="2">
        <f>I5/C5</f>
        <v>0.81690140845070425</v>
      </c>
      <c r="L5" s="2">
        <f>K5*SQRT((J5/I5)^2+(D5/C5)^2)</f>
        <v>7.0564395230680727E-2</v>
      </c>
    </row>
    <row r="6" spans="1:12" x14ac:dyDescent="0.25">
      <c r="A6" t="s">
        <v>12</v>
      </c>
      <c r="B6">
        <v>7.0999999999999994E-2</v>
      </c>
      <c r="C6">
        <f t="shared" si="1"/>
        <v>47.924999999999997</v>
      </c>
      <c r="D6" s="1">
        <f>C6*SQRT((0.0002/B6)^2+($I$1/$H$1)^2)</f>
        <v>0.13500000000000001</v>
      </c>
      <c r="E6">
        <v>71.489999999999995</v>
      </c>
      <c r="F6">
        <v>4.3899999999999997</v>
      </c>
      <c r="I6">
        <f t="shared" si="0"/>
        <v>71.489999999999995</v>
      </c>
      <c r="J6">
        <f t="shared" si="0"/>
        <v>4.3899999999999997</v>
      </c>
      <c r="K6" s="2">
        <f>I6/C6</f>
        <v>1.4917057902973396</v>
      </c>
      <c r="L6" s="2">
        <f>K6*SQRT((J6/I6)^2+(D6/C6)^2)</f>
        <v>9.1697787820885321E-2</v>
      </c>
    </row>
    <row r="7" spans="1:12" x14ac:dyDescent="0.25">
      <c r="A7" t="s">
        <v>16</v>
      </c>
      <c r="B7">
        <v>7.0999999999999994E-2</v>
      </c>
      <c r="C7">
        <f t="shared" si="1"/>
        <v>47.924999999999997</v>
      </c>
      <c r="D7" s="1">
        <f>C7*SQRT((0.0002/B7)^2+($I$1/$H$1)^2)</f>
        <v>0.13500000000000001</v>
      </c>
      <c r="E7">
        <v>43.38</v>
      </c>
      <c r="F7">
        <v>2.11</v>
      </c>
      <c r="I7">
        <f t="shared" si="0"/>
        <v>43.38</v>
      </c>
      <c r="J7">
        <f t="shared" si="0"/>
        <v>2.11</v>
      </c>
      <c r="K7" s="2">
        <f>I7/C7</f>
        <v>0.90516431924882634</v>
      </c>
      <c r="L7" s="2">
        <f>K7*SQRT((J7/I7)^2+(D7/C7)^2)</f>
        <v>4.4100896454331635E-2</v>
      </c>
    </row>
    <row r="8" spans="1:12" x14ac:dyDescent="0.25">
      <c r="A8" t="s">
        <v>17</v>
      </c>
      <c r="B8">
        <v>7.0999999999999994E-2</v>
      </c>
      <c r="C8">
        <f t="shared" si="1"/>
        <v>47.924999999999997</v>
      </c>
      <c r="D8" s="1">
        <f>C8*SQRT((0.0002/B8)^2+($I$1/$H$1)^2)</f>
        <v>0.13500000000000001</v>
      </c>
      <c r="E8">
        <v>103.05</v>
      </c>
      <c r="F8">
        <v>4.5199999999999996</v>
      </c>
      <c r="I8">
        <f t="shared" si="0"/>
        <v>103.05</v>
      </c>
      <c r="J8">
        <f t="shared" si="0"/>
        <v>4.5199999999999996</v>
      </c>
      <c r="K8" s="2">
        <f>I8/C8</f>
        <v>2.1502347417840375</v>
      </c>
      <c r="L8" s="2">
        <f>K8*SQRT((J8/I8)^2+(D8/C8)^2)</f>
        <v>9.45083273412161E-2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2017-05-30T17:03:23Z</dcterms:created>
  <dcterms:modified xsi:type="dcterms:W3CDTF">2017-06-08T15:37:02Z</dcterms:modified>
</cp:coreProperties>
</file>