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J2" i="8"/>
  <c r="I2" i="8"/>
  <c r="H2" i="8"/>
  <c r="G2" i="8"/>
  <c r="F2" i="8"/>
  <c r="E2" i="8"/>
  <c r="D2" i="8"/>
  <c r="C2" i="8"/>
  <c r="B2" i="8"/>
  <c r="K7" i="8" l="1"/>
  <c r="K6" i="8"/>
  <c r="K5" i="8"/>
  <c r="K4" i="8"/>
  <c r="K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F9" i="9"/>
  <c r="G9" i="9" s="1"/>
  <c r="D9" i="9"/>
  <c r="H9" i="9" s="1"/>
  <c r="C9" i="9"/>
  <c r="E9" i="9" s="1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J5" i="9"/>
  <c r="H5" i="9"/>
  <c r="E5" i="9"/>
  <c r="D5" i="9"/>
  <c r="H4" i="9"/>
  <c r="E4" i="9"/>
  <c r="D4" i="9"/>
  <c r="J4" i="9" s="1"/>
  <c r="H3" i="9"/>
  <c r="E3" i="9"/>
  <c r="D3" i="9"/>
  <c r="J3" i="9" s="1"/>
  <c r="G2" i="9"/>
  <c r="E2" i="9"/>
  <c r="D2" i="9"/>
  <c r="J2" i="9" s="1"/>
  <c r="K2" i="9" s="1"/>
  <c r="G4" i="9" l="1"/>
  <c r="I4" i="9" s="1"/>
  <c r="I9" i="9"/>
  <c r="G3" i="9"/>
  <c r="K3" i="9" s="1"/>
  <c r="I5" i="9"/>
  <c r="K5" i="9"/>
  <c r="K9" i="9"/>
  <c r="H2" i="9"/>
  <c r="I2" i="9" s="1"/>
  <c r="G8" i="9"/>
  <c r="I8" i="9" s="1"/>
  <c r="G6" i="9"/>
  <c r="I6" i="9" s="1"/>
  <c r="G7" i="9"/>
  <c r="I7" i="9" s="1"/>
  <c r="K4" i="9" l="1"/>
  <c r="I3" i="9"/>
  <c r="K6" i="9"/>
  <c r="K7" i="9"/>
  <c r="I11" i="9"/>
  <c r="K8" i="9"/>
  <c r="K11" i="9" s="1"/>
  <c r="J7" i="8"/>
  <c r="J6" i="8"/>
  <c r="J5" i="8"/>
  <c r="J4" i="8"/>
  <c r="J3" i="8"/>
  <c r="I7" i="8"/>
  <c r="I6" i="8"/>
  <c r="I5" i="8"/>
  <c r="I4" i="8"/>
  <c r="I3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18" i="5" l="1"/>
  <c r="N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Q2" i="5"/>
  <c r="S2" i="5"/>
  <c r="E6" i="8"/>
  <c r="D6" i="8"/>
  <c r="D5" i="8"/>
  <c r="E5" i="8"/>
  <c r="D4" i="8"/>
  <c r="E4" i="8"/>
</calcChain>
</file>

<file path=xl/sharedStrings.xml><?xml version="1.0" encoding="utf-8"?>
<sst xmlns="http://schemas.openxmlformats.org/spreadsheetml/2006/main" count="307" uniqueCount="126">
  <si>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</si>
  <si>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</si>
  <si>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</si>
  <si>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</si>
  <si>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</si>
  <si>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</si>
  <si>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</si>
  <si>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</si>
  <si>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</si>
  <si>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</si>
  <si>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</si>
  <si>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</si>
  <si>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</si>
  <si>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</si>
  <si>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</si>
  <si>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</si>
  <si>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</si>
  <si>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</si>
  <si>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</si>
  <si>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</si>
  <si>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</si>
  <si>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</si>
  <si>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</si>
  <si>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</si>
  <si>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</si>
  <si>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</si>
  <si>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</si>
  <si>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</si>
  <si>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</si>
  <si>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</si>
  <si>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</si>
  <si>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</si>
  <si>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</si>
  <si>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</si>
  <si>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</si>
  <si>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</si>
  <si>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</si>
  <si>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</si>
  <si>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</si>
  <si>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</si>
  <si>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</si>
  <si>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</si>
  <si>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</si>
  <si>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</si>
  <si>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</si>
  <si>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</si>
  <si>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</si>
  <si>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</si>
  <si>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</si>
  <si>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</si>
  <si>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</si>
  <si>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</si>
  <si>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</si>
  <si>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</si>
  <si>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</si>
  <si>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</si>
  <si>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</si>
  <si>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</si>
  <si>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</si>
  <si>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</si>
  <si>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</si>
  <si>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</si>
  <si>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</si>
  <si>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</si>
  <si>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</si>
  <si>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</si>
  <si>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</si>
  <si>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</si>
  <si>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</si>
  <si>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</si>
  <si>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</si>
  <si>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</si>
  <si>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</si>
  <si>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</si>
  <si>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</si>
  <si>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</si>
  <si>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</si>
  <si>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</si>
  <si>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</si>
  <si>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</si>
  <si>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</si>
  <si>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</si>
  <si>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</si>
  <si>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</si>
  <si>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</si>
  <si>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</si>
  <si>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</si>
  <si>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</si>
  <si>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</si>
  <si>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</si>
  <si>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</si>
  <si>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</si>
  <si>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</si>
  <si>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</si>
  <si>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</si>
  <si>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</si>
  <si>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</si>
  <si>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</si>
  <si>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</si>
  <si>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</si>
  <si>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</si>
  <si>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</si>
  <si>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</si>
  <si>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</si>
  <si>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</si>
  <si>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</si>
  <si>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</si>
  <si>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</si>
  <si>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</si>
  <si>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</si>
  <si>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</si>
  <si>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</si>
  <si>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</si>
  <si>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</si>
  <si>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Goethite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</si>
  <si>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</si>
  <si>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</si>
  <si>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</si>
  <si>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</si>
  <si>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</si>
  <si>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</si>
  <si>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</si>
  <si>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</si>
  <si>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</si>
  <si>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</si>
  <si>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All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</si>
</sst>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9544"/>
        <c:axId val="201129936"/>
      </c:scatterChart>
      <c:valAx>
        <c:axId val="20112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29936"/>
        <c:crosses val="autoZero"/>
        <c:crossBetween val="midCat"/>
      </c:valAx>
      <c:valAx>
        <c:axId val="20112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29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264"/>
        <c:axId val="214680656"/>
      </c:scatterChart>
      <c:valAx>
        <c:axId val="2146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80656"/>
        <c:crosses val="autoZero"/>
        <c:crossBetween val="midCat"/>
      </c:valAx>
      <c:valAx>
        <c:axId val="21468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80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42433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87</v>
      </c>
      <c r="C2">
        <v>76</v>
      </c>
      <c r="D2">
        <v>7.25</v>
      </c>
      <c r="E2">
        <v>0.25</v>
      </c>
      <c r="F2">
        <v>394.08</v>
      </c>
    </row>
    <row r="3" spans="1:6" x14ac:dyDescent="0.25">
      <c r="A3" s="15">
        <v>42464.413194444445</v>
      </c>
      <c r="B3" t="s">
        <v>88</v>
      </c>
      <c r="C3">
        <v>82.3</v>
      </c>
      <c r="D3">
        <v>6.97</v>
      </c>
      <c r="E3">
        <v>0.15</v>
      </c>
      <c r="F3">
        <v>404.71</v>
      </c>
    </row>
    <row r="4" spans="1:6" x14ac:dyDescent="0.25">
      <c r="A4" s="15">
        <v>42464.413194444445</v>
      </c>
      <c r="B4" t="s">
        <v>89</v>
      </c>
      <c r="C4">
        <v>83.6</v>
      </c>
      <c r="D4">
        <v>6.92</v>
      </c>
      <c r="E4">
        <v>0.14000000000000001</v>
      </c>
      <c r="F4">
        <v>415.35</v>
      </c>
    </row>
    <row r="5" spans="1:6" x14ac:dyDescent="0.25">
      <c r="A5" s="15">
        <v>42464.413194444445</v>
      </c>
      <c r="B5" t="s">
        <v>90</v>
      </c>
      <c r="C5">
        <v>234.5</v>
      </c>
      <c r="D5">
        <v>4.13</v>
      </c>
      <c r="E5">
        <v>0.05</v>
      </c>
      <c r="F5">
        <v>425.98</v>
      </c>
    </row>
    <row r="6" spans="1:6" x14ac:dyDescent="0.25">
      <c r="A6" s="15">
        <v>42464.413194444445</v>
      </c>
      <c r="B6" t="s">
        <v>91</v>
      </c>
      <c r="C6">
        <v>246.8</v>
      </c>
      <c r="D6">
        <v>4.03</v>
      </c>
      <c r="E6">
        <v>0.05</v>
      </c>
      <c r="F6">
        <v>436.61</v>
      </c>
    </row>
    <row r="7" spans="1:6" x14ac:dyDescent="0.25">
      <c r="A7" s="15">
        <v>42464.413194444445</v>
      </c>
      <c r="B7" t="s">
        <v>92</v>
      </c>
      <c r="C7">
        <v>256.7</v>
      </c>
      <c r="D7">
        <v>3.95</v>
      </c>
      <c r="E7">
        <v>5.0000000000000001E-3</v>
      </c>
      <c r="F7">
        <v>447.25</v>
      </c>
    </row>
    <row r="8" spans="1:6" x14ac:dyDescent="0.25">
      <c r="A8" s="15">
        <v>42464.413194444445</v>
      </c>
      <c r="B8" t="s">
        <v>93</v>
      </c>
      <c r="C8">
        <v>990.5</v>
      </c>
      <c r="D8">
        <v>2.0099999999999998</v>
      </c>
      <c r="E8">
        <v>0.01</v>
      </c>
      <c r="F8">
        <v>457.9</v>
      </c>
    </row>
    <row r="9" spans="1:6" x14ac:dyDescent="0.25">
      <c r="A9" s="15">
        <v>42464.413194444445</v>
      </c>
      <c r="B9" t="s">
        <v>94</v>
      </c>
      <c r="C9">
        <v>1073</v>
      </c>
      <c r="D9">
        <v>1.93</v>
      </c>
      <c r="E9">
        <v>0.01</v>
      </c>
      <c r="F9">
        <v>468.53</v>
      </c>
    </row>
    <row r="10" spans="1:6" x14ac:dyDescent="0.25">
      <c r="A10" s="15">
        <v>42464.413194444445</v>
      </c>
      <c r="B10" t="s">
        <v>95</v>
      </c>
      <c r="C10">
        <v>1111.0999999999999</v>
      </c>
      <c r="D10">
        <v>1.9</v>
      </c>
      <c r="E10">
        <v>0.01</v>
      </c>
      <c r="F10">
        <v>479.16</v>
      </c>
    </row>
    <row r="11" spans="1:6" x14ac:dyDescent="0.25">
      <c r="A11" s="15">
        <v>42464.413194444445</v>
      </c>
      <c r="B11" t="s">
        <v>96</v>
      </c>
      <c r="C11">
        <v>2094.1999999999998</v>
      </c>
      <c r="D11">
        <v>1.38</v>
      </c>
      <c r="E11">
        <v>0.01</v>
      </c>
      <c r="F11">
        <v>489.8</v>
      </c>
    </row>
    <row r="12" spans="1:6" x14ac:dyDescent="0.25">
      <c r="A12" s="15">
        <v>42464.413194444445</v>
      </c>
      <c r="B12" t="s">
        <v>97</v>
      </c>
      <c r="C12">
        <v>2147.1</v>
      </c>
      <c r="D12">
        <v>1.36</v>
      </c>
      <c r="E12">
        <v>0.01</v>
      </c>
      <c r="F12">
        <v>500.44</v>
      </c>
    </row>
    <row r="13" spans="1:6" x14ac:dyDescent="0.25">
      <c r="A13" s="15">
        <v>42464.413194444445</v>
      </c>
      <c r="B13" t="s">
        <v>98</v>
      </c>
      <c r="C13">
        <v>2516.1999999999998</v>
      </c>
      <c r="D13">
        <v>1.26</v>
      </c>
      <c r="E13">
        <v>0.01</v>
      </c>
      <c r="F13">
        <v>511.09</v>
      </c>
    </row>
    <row r="14" spans="1:6" x14ac:dyDescent="0.25">
      <c r="A14" s="15">
        <v>42464.413194444445</v>
      </c>
      <c r="B14" t="s">
        <v>99</v>
      </c>
      <c r="C14">
        <v>5568.9</v>
      </c>
      <c r="D14">
        <v>0.85</v>
      </c>
      <c r="E14">
        <v>0</v>
      </c>
      <c r="F14">
        <v>521.83000000000004</v>
      </c>
    </row>
    <row r="15" spans="1:6" x14ac:dyDescent="0.25">
      <c r="A15" s="15">
        <v>42464.413194444445</v>
      </c>
      <c r="B15" t="s">
        <v>100</v>
      </c>
      <c r="C15">
        <v>5261.1</v>
      </c>
      <c r="D15">
        <v>0.87</v>
      </c>
      <c r="E15">
        <v>0</v>
      </c>
      <c r="F15">
        <v>532.48</v>
      </c>
    </row>
    <row r="16" spans="1:6" x14ac:dyDescent="0.25">
      <c r="A16" s="15">
        <v>42464.413194444445</v>
      </c>
      <c r="B16" t="s">
        <v>101</v>
      </c>
      <c r="C16">
        <v>5513.2</v>
      </c>
      <c r="D16">
        <v>0.85</v>
      </c>
      <c r="E16">
        <v>0</v>
      </c>
      <c r="F16">
        <v>543.13</v>
      </c>
    </row>
    <row r="17" spans="1:6" x14ac:dyDescent="0.25">
      <c r="A17" s="15">
        <v>42464.413194444445</v>
      </c>
      <c r="B17" t="s">
        <v>102</v>
      </c>
      <c r="C17">
        <v>11203.1</v>
      </c>
      <c r="D17">
        <v>0.6</v>
      </c>
      <c r="E17">
        <v>0</v>
      </c>
      <c r="F17">
        <v>553.79999999999995</v>
      </c>
    </row>
    <row r="18" spans="1:6" x14ac:dyDescent="0.25">
      <c r="A18" s="15">
        <v>42464.413194444445</v>
      </c>
      <c r="B18" t="s">
        <v>103</v>
      </c>
      <c r="C18">
        <v>11652.2</v>
      </c>
      <c r="D18">
        <v>0.59</v>
      </c>
      <c r="E18">
        <v>0</v>
      </c>
      <c r="F18">
        <v>564.49</v>
      </c>
    </row>
    <row r="19" spans="1:6" x14ac:dyDescent="0.25">
      <c r="A19" s="15">
        <v>42464.413194444445</v>
      </c>
      <c r="B19" t="s">
        <v>104</v>
      </c>
      <c r="C19">
        <v>11682.7</v>
      </c>
      <c r="D19">
        <v>0.59</v>
      </c>
      <c r="E19">
        <v>0</v>
      </c>
      <c r="F19">
        <v>575.16999999999996</v>
      </c>
    </row>
    <row r="20" spans="1:6" x14ac:dyDescent="0.25">
      <c r="A20" s="15">
        <v>42465.597222222219</v>
      </c>
      <c r="B20" t="s">
        <v>87</v>
      </c>
      <c r="C20">
        <v>81</v>
      </c>
      <c r="D20">
        <v>7.03</v>
      </c>
      <c r="E20">
        <v>0.12</v>
      </c>
      <c r="F20">
        <v>202.18</v>
      </c>
    </row>
    <row r="21" spans="1:6" x14ac:dyDescent="0.25">
      <c r="A21" s="15">
        <v>42465.597222222219</v>
      </c>
      <c r="B21" t="s">
        <v>88</v>
      </c>
      <c r="C21">
        <v>74.2</v>
      </c>
      <c r="D21">
        <v>7.34</v>
      </c>
      <c r="E21">
        <v>0.11</v>
      </c>
      <c r="F21">
        <v>212.81</v>
      </c>
    </row>
    <row r="22" spans="1:6" x14ac:dyDescent="0.25">
      <c r="A22" s="15">
        <v>42465.597222222219</v>
      </c>
      <c r="B22" t="s">
        <v>89</v>
      </c>
      <c r="C22">
        <v>75.5</v>
      </c>
      <c r="D22">
        <v>7.28</v>
      </c>
      <c r="E22">
        <v>0.13</v>
      </c>
      <c r="F22">
        <v>223.44</v>
      </c>
    </row>
    <row r="23" spans="1:6" x14ac:dyDescent="0.25">
      <c r="A23" s="15">
        <v>42465.597222222219</v>
      </c>
      <c r="B23" t="s">
        <v>90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25">
      <c r="A24" s="15">
        <v>42465.597222222219</v>
      </c>
      <c r="B24" t="s">
        <v>91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25">
      <c r="A25" s="15">
        <v>42465.597222222219</v>
      </c>
      <c r="B25" t="s">
        <v>92</v>
      </c>
      <c r="C25">
        <v>315.2</v>
      </c>
      <c r="D25">
        <v>3.56</v>
      </c>
      <c r="E25">
        <v>0.03</v>
      </c>
      <c r="F25">
        <v>255.36</v>
      </c>
    </row>
    <row r="26" spans="1:6" x14ac:dyDescent="0.25">
      <c r="A26" s="15">
        <v>42465.597222222219</v>
      </c>
      <c r="B26" t="s">
        <v>93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25">
      <c r="A27" s="15">
        <v>42465.597222222219</v>
      </c>
      <c r="B27" t="s">
        <v>94</v>
      </c>
      <c r="C27">
        <v>1342.9</v>
      </c>
      <c r="D27">
        <v>1.73</v>
      </c>
      <c r="E27">
        <v>0.01</v>
      </c>
      <c r="F27">
        <v>276.73</v>
      </c>
    </row>
    <row r="28" spans="1:6" x14ac:dyDescent="0.25">
      <c r="A28" s="15">
        <v>42465.597222222219</v>
      </c>
      <c r="B28" t="s">
        <v>95</v>
      </c>
      <c r="C28">
        <v>1326.5</v>
      </c>
      <c r="D28">
        <v>1.74</v>
      </c>
      <c r="E28">
        <v>0.01</v>
      </c>
      <c r="F28">
        <v>287.37</v>
      </c>
    </row>
    <row r="29" spans="1:6" x14ac:dyDescent="0.25">
      <c r="A29" s="15">
        <v>42465.597222222219</v>
      </c>
      <c r="B29" t="s">
        <v>96</v>
      </c>
      <c r="C29">
        <v>2664.4</v>
      </c>
      <c r="D29">
        <v>1.23</v>
      </c>
      <c r="E29">
        <v>0</v>
      </c>
      <c r="F29">
        <v>298</v>
      </c>
    </row>
    <row r="30" spans="1:6" x14ac:dyDescent="0.25">
      <c r="A30" s="15">
        <v>42465.597222222219</v>
      </c>
      <c r="B30" t="s">
        <v>97</v>
      </c>
      <c r="C30">
        <v>2761.1</v>
      </c>
      <c r="D30">
        <v>1.2</v>
      </c>
      <c r="E30">
        <v>0</v>
      </c>
      <c r="F30">
        <v>308.63</v>
      </c>
    </row>
    <row r="31" spans="1:6" x14ac:dyDescent="0.25">
      <c r="A31" s="15">
        <v>42465.597222222219</v>
      </c>
      <c r="B31" t="s">
        <v>98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25">
      <c r="A32" s="15">
        <v>42465.597222222219</v>
      </c>
      <c r="B32" t="s">
        <v>99</v>
      </c>
      <c r="C32">
        <v>5824.2</v>
      </c>
      <c r="D32">
        <v>0.83</v>
      </c>
      <c r="E32">
        <v>0</v>
      </c>
      <c r="F32">
        <v>329.93</v>
      </c>
    </row>
    <row r="33" spans="1:6" x14ac:dyDescent="0.25">
      <c r="A33" s="15">
        <v>42465.597222222219</v>
      </c>
      <c r="B33" t="s">
        <v>100</v>
      </c>
      <c r="C33">
        <v>5954.9</v>
      </c>
      <c r="D33">
        <v>0.82</v>
      </c>
      <c r="E33">
        <v>0</v>
      </c>
      <c r="F33">
        <v>340.6</v>
      </c>
    </row>
    <row r="34" spans="1:6" x14ac:dyDescent="0.25">
      <c r="A34" s="15">
        <v>42465.597222222219</v>
      </c>
      <c r="B34" t="s">
        <v>101</v>
      </c>
      <c r="C34">
        <v>6711.2</v>
      </c>
      <c r="D34">
        <v>0.77</v>
      </c>
      <c r="E34">
        <v>0</v>
      </c>
      <c r="F34">
        <v>351.25</v>
      </c>
    </row>
    <row r="35" spans="1:6" x14ac:dyDescent="0.25">
      <c r="A35" s="15">
        <v>42465.597222222219</v>
      </c>
      <c r="B35" t="s">
        <v>102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25">
      <c r="A36" s="15">
        <v>42465.597222222219</v>
      </c>
      <c r="B36" t="s">
        <v>103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25">
      <c r="A37" s="15">
        <v>42465.597222222219</v>
      </c>
      <c r="B37" t="s">
        <v>104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25">
      <c r="A38" s="15">
        <v>42466.703472222223</v>
      </c>
      <c r="B38" t="s">
        <v>87</v>
      </c>
      <c r="C38">
        <v>73.7</v>
      </c>
      <c r="D38">
        <v>7.37</v>
      </c>
      <c r="E38">
        <v>0.23</v>
      </c>
      <c r="F38">
        <v>394</v>
      </c>
    </row>
    <row r="39" spans="1:6" x14ac:dyDescent="0.25">
      <c r="A39" s="15">
        <v>42466.703472222223</v>
      </c>
      <c r="B39" t="s">
        <v>88</v>
      </c>
      <c r="C39">
        <v>84.5</v>
      </c>
      <c r="D39">
        <v>6.88</v>
      </c>
      <c r="E39">
        <v>0.09</v>
      </c>
      <c r="F39">
        <v>404.62</v>
      </c>
    </row>
    <row r="40" spans="1:6" x14ac:dyDescent="0.25">
      <c r="A40" s="15">
        <v>42466.703472222223</v>
      </c>
      <c r="B40" t="s">
        <v>89</v>
      </c>
      <c r="C40">
        <v>80.900000000000006</v>
      </c>
      <c r="D40">
        <v>7.03</v>
      </c>
      <c r="E40">
        <v>0.09</v>
      </c>
      <c r="F40">
        <v>415.26</v>
      </c>
    </row>
    <row r="41" spans="1:6" x14ac:dyDescent="0.25">
      <c r="A41" s="15">
        <v>42466.703472222223</v>
      </c>
      <c r="B41" t="s">
        <v>90</v>
      </c>
      <c r="C41">
        <v>242.5</v>
      </c>
      <c r="D41">
        <v>4.0599999999999996</v>
      </c>
      <c r="E41">
        <v>0.03</v>
      </c>
      <c r="F41">
        <v>425.89</v>
      </c>
    </row>
    <row r="42" spans="1:6" x14ac:dyDescent="0.25">
      <c r="A42" s="15">
        <v>42466.703472222223</v>
      </c>
      <c r="B42" t="s">
        <v>91</v>
      </c>
      <c r="C42">
        <v>252.7</v>
      </c>
      <c r="D42">
        <v>3.98</v>
      </c>
      <c r="E42">
        <v>0.03</v>
      </c>
      <c r="F42">
        <v>436.53</v>
      </c>
    </row>
    <row r="43" spans="1:6" x14ac:dyDescent="0.25">
      <c r="A43" s="15">
        <v>42466.703472222223</v>
      </c>
      <c r="B43" t="s">
        <v>92</v>
      </c>
      <c r="C43">
        <v>247</v>
      </c>
      <c r="D43">
        <v>4.0199999999999996</v>
      </c>
      <c r="E43">
        <v>0.04</v>
      </c>
      <c r="F43">
        <v>447.16</v>
      </c>
    </row>
    <row r="44" spans="1:6" x14ac:dyDescent="0.25">
      <c r="A44" s="15">
        <v>42466.703472222223</v>
      </c>
      <c r="B44" t="s">
        <v>93</v>
      </c>
      <c r="C44">
        <v>1003.6</v>
      </c>
      <c r="D44">
        <v>2</v>
      </c>
      <c r="E44">
        <v>0.01</v>
      </c>
      <c r="F44">
        <v>457.79</v>
      </c>
    </row>
    <row r="45" spans="1:6" x14ac:dyDescent="0.25">
      <c r="A45" s="15">
        <v>42466.703472222223</v>
      </c>
      <c r="B45" t="s">
        <v>94</v>
      </c>
      <c r="C45">
        <v>1074.9000000000001</v>
      </c>
      <c r="D45">
        <v>1.93</v>
      </c>
      <c r="E45">
        <v>0.01</v>
      </c>
      <c r="F45">
        <v>468.43</v>
      </c>
    </row>
    <row r="46" spans="1:6" x14ac:dyDescent="0.25">
      <c r="A46" s="15">
        <v>42466.703472222223</v>
      </c>
      <c r="B46" t="s">
        <v>95</v>
      </c>
      <c r="C46">
        <v>1122.4000000000001</v>
      </c>
      <c r="D46">
        <v>1.89</v>
      </c>
      <c r="E46">
        <v>0.01</v>
      </c>
      <c r="F46">
        <v>479.06</v>
      </c>
    </row>
    <row r="47" spans="1:6" x14ac:dyDescent="0.25">
      <c r="A47" s="15">
        <v>42466.703472222223</v>
      </c>
      <c r="B47" t="s">
        <v>96</v>
      </c>
      <c r="C47">
        <v>2073.1999999999998</v>
      </c>
      <c r="D47">
        <v>1.39</v>
      </c>
      <c r="E47">
        <v>0</v>
      </c>
      <c r="F47">
        <v>489.7</v>
      </c>
    </row>
    <row r="48" spans="1:6" x14ac:dyDescent="0.25">
      <c r="A48" s="15">
        <v>42466.703472222223</v>
      </c>
      <c r="B48" t="s">
        <v>97</v>
      </c>
      <c r="C48">
        <v>2157.6</v>
      </c>
      <c r="D48">
        <v>1.36</v>
      </c>
      <c r="E48">
        <v>0</v>
      </c>
      <c r="F48">
        <v>500.33</v>
      </c>
    </row>
    <row r="49" spans="1:6" x14ac:dyDescent="0.25">
      <c r="A49" s="15">
        <v>42466.703472222223</v>
      </c>
      <c r="B49" t="s">
        <v>98</v>
      </c>
      <c r="C49">
        <v>2507.6</v>
      </c>
      <c r="D49">
        <v>1.26</v>
      </c>
      <c r="E49">
        <v>0</v>
      </c>
      <c r="F49">
        <v>510.96</v>
      </c>
    </row>
    <row r="50" spans="1:6" x14ac:dyDescent="0.25">
      <c r="A50" s="15">
        <v>42466.703472222223</v>
      </c>
      <c r="B50" t="s">
        <v>99</v>
      </c>
      <c r="C50">
        <v>5521.4</v>
      </c>
      <c r="D50">
        <v>0.85</v>
      </c>
      <c r="E50">
        <v>0</v>
      </c>
      <c r="F50">
        <v>521.71</v>
      </c>
    </row>
    <row r="51" spans="1:6" x14ac:dyDescent="0.25">
      <c r="A51" s="15">
        <v>42466.703472222223</v>
      </c>
      <c r="B51" t="s">
        <v>100</v>
      </c>
      <c r="C51">
        <v>5265.2</v>
      </c>
      <c r="D51">
        <v>0.87</v>
      </c>
      <c r="E51">
        <v>0</v>
      </c>
      <c r="F51">
        <v>532.36</v>
      </c>
    </row>
    <row r="52" spans="1:6" x14ac:dyDescent="0.25">
      <c r="A52" s="15">
        <v>42466.703472222223</v>
      </c>
      <c r="B52" t="s">
        <v>101</v>
      </c>
      <c r="C52">
        <v>5493.1</v>
      </c>
      <c r="D52">
        <v>0.85</v>
      </c>
      <c r="E52">
        <v>0</v>
      </c>
      <c r="F52">
        <v>543.01</v>
      </c>
    </row>
    <row r="53" spans="1:6" x14ac:dyDescent="0.25">
      <c r="A53" s="15">
        <v>42466.703472222223</v>
      </c>
      <c r="B53" t="s">
        <v>102</v>
      </c>
      <c r="C53">
        <v>11213.2</v>
      </c>
      <c r="D53">
        <v>0.6</v>
      </c>
      <c r="E53">
        <v>0</v>
      </c>
      <c r="F53">
        <v>553.69000000000005</v>
      </c>
    </row>
    <row r="54" spans="1:6" x14ac:dyDescent="0.25">
      <c r="A54" s="15">
        <v>42466.703472222223</v>
      </c>
      <c r="B54" t="s">
        <v>103</v>
      </c>
      <c r="C54">
        <v>11722.3</v>
      </c>
      <c r="D54">
        <v>0.57999999999999996</v>
      </c>
      <c r="E54">
        <v>0</v>
      </c>
      <c r="F54">
        <v>564.35</v>
      </c>
    </row>
    <row r="55" spans="1:6" x14ac:dyDescent="0.25">
      <c r="A55" s="15">
        <v>42466.703472222223</v>
      </c>
      <c r="B55" t="s">
        <v>104</v>
      </c>
      <c r="C55">
        <v>11610</v>
      </c>
      <c r="D55">
        <v>0.59</v>
      </c>
      <c r="E55">
        <v>0</v>
      </c>
      <c r="F55">
        <v>575.04</v>
      </c>
    </row>
    <row r="56" spans="1:6" x14ac:dyDescent="0.25">
      <c r="A56" s="15">
        <v>42471.644444444442</v>
      </c>
      <c r="B56" t="s">
        <v>87</v>
      </c>
      <c r="C56">
        <v>73</v>
      </c>
      <c r="D56">
        <v>7.4</v>
      </c>
      <c r="E56">
        <v>0.26</v>
      </c>
      <c r="F56">
        <v>393.94</v>
      </c>
    </row>
    <row r="57" spans="1:6" x14ac:dyDescent="0.25">
      <c r="A57" s="15">
        <v>42471.644444444442</v>
      </c>
      <c r="B57" t="s">
        <v>88</v>
      </c>
      <c r="C57">
        <v>85</v>
      </c>
      <c r="D57">
        <v>6.86</v>
      </c>
      <c r="E57">
        <v>0.06</v>
      </c>
      <c r="F57">
        <v>404.57</v>
      </c>
    </row>
    <row r="58" spans="1:6" x14ac:dyDescent="0.25">
      <c r="A58" s="15">
        <v>42471.644444444442</v>
      </c>
      <c r="B58" t="s">
        <v>89</v>
      </c>
      <c r="C58">
        <v>80.400000000000006</v>
      </c>
      <c r="D58">
        <v>7.05</v>
      </c>
      <c r="E58">
        <v>0.09</v>
      </c>
      <c r="F58">
        <v>415.2</v>
      </c>
    </row>
    <row r="59" spans="1:6" x14ac:dyDescent="0.25">
      <c r="A59" s="15">
        <v>42471.644444444442</v>
      </c>
      <c r="B59" t="s">
        <v>90</v>
      </c>
      <c r="C59">
        <v>232.4</v>
      </c>
      <c r="D59">
        <v>4.1500000000000004</v>
      </c>
      <c r="E59">
        <v>0.03</v>
      </c>
      <c r="F59">
        <v>425.84</v>
      </c>
    </row>
    <row r="60" spans="1:6" x14ac:dyDescent="0.25">
      <c r="A60" s="15">
        <v>42471.644444444442</v>
      </c>
      <c r="B60" t="s">
        <v>91</v>
      </c>
      <c r="C60">
        <v>247.1</v>
      </c>
      <c r="D60">
        <v>4.0199999999999996</v>
      </c>
      <c r="E60">
        <v>0.03</v>
      </c>
      <c r="F60">
        <v>436.48</v>
      </c>
    </row>
    <row r="61" spans="1:6" x14ac:dyDescent="0.25">
      <c r="A61" s="15">
        <v>42471.644444444442</v>
      </c>
      <c r="B61" t="s">
        <v>92</v>
      </c>
      <c r="C61">
        <v>254.8</v>
      </c>
      <c r="D61">
        <v>3.96</v>
      </c>
      <c r="E61">
        <v>7.0000000000000007E-2</v>
      </c>
      <c r="F61">
        <v>447.12</v>
      </c>
    </row>
    <row r="62" spans="1:6" x14ac:dyDescent="0.25">
      <c r="A62" s="15">
        <v>42471.644444444442</v>
      </c>
      <c r="B62" t="s">
        <v>93</v>
      </c>
      <c r="C62">
        <v>1018.6</v>
      </c>
      <c r="D62">
        <v>1.98</v>
      </c>
      <c r="E62">
        <v>0.01</v>
      </c>
      <c r="F62">
        <v>457.74</v>
      </c>
    </row>
    <row r="63" spans="1:6" x14ac:dyDescent="0.25">
      <c r="A63" s="15">
        <v>42471.644444444442</v>
      </c>
      <c r="B63" t="s">
        <v>94</v>
      </c>
      <c r="C63">
        <v>1113.9000000000001</v>
      </c>
      <c r="D63">
        <v>1.89</v>
      </c>
      <c r="E63">
        <v>0.01</v>
      </c>
      <c r="F63">
        <v>468.38</v>
      </c>
    </row>
    <row r="64" spans="1:6" x14ac:dyDescent="0.25">
      <c r="A64" s="15">
        <v>42471.644444444442</v>
      </c>
      <c r="B64" t="s">
        <v>95</v>
      </c>
      <c r="C64">
        <v>1135.5</v>
      </c>
      <c r="D64">
        <v>1.88</v>
      </c>
      <c r="E64">
        <v>0.01</v>
      </c>
      <c r="F64">
        <v>479.01</v>
      </c>
    </row>
    <row r="65" spans="1:6" x14ac:dyDescent="0.25">
      <c r="A65" s="15">
        <v>42471.644444444442</v>
      </c>
      <c r="B65" t="s">
        <v>96</v>
      </c>
      <c r="C65">
        <v>2127.1999999999998</v>
      </c>
      <c r="D65">
        <v>1.37</v>
      </c>
      <c r="E65">
        <v>0</v>
      </c>
      <c r="F65">
        <v>489.65</v>
      </c>
    </row>
    <row r="66" spans="1:6" x14ac:dyDescent="0.25">
      <c r="A66" s="15">
        <v>42471.644444444442</v>
      </c>
      <c r="B66" t="s">
        <v>97</v>
      </c>
      <c r="C66">
        <v>2178.1999999999998</v>
      </c>
      <c r="D66">
        <v>1.36</v>
      </c>
      <c r="E66">
        <v>0</v>
      </c>
      <c r="F66">
        <v>500.28</v>
      </c>
    </row>
    <row r="67" spans="1:6" x14ac:dyDescent="0.25">
      <c r="A67" s="15">
        <v>42471.644444444442</v>
      </c>
      <c r="B67" t="s">
        <v>98</v>
      </c>
      <c r="C67">
        <v>2519.4</v>
      </c>
      <c r="D67">
        <v>1.26</v>
      </c>
      <c r="E67">
        <v>0</v>
      </c>
      <c r="F67">
        <v>510.93</v>
      </c>
    </row>
    <row r="68" spans="1:6" x14ac:dyDescent="0.25">
      <c r="A68" s="15">
        <v>42471.644444444442</v>
      </c>
      <c r="B68" t="s">
        <v>99</v>
      </c>
      <c r="C68">
        <v>5655.1</v>
      </c>
      <c r="D68">
        <v>0.84</v>
      </c>
      <c r="E68">
        <v>0</v>
      </c>
      <c r="F68">
        <v>521.66999999999996</v>
      </c>
    </row>
    <row r="69" spans="1:6" x14ac:dyDescent="0.25">
      <c r="A69" s="15">
        <v>42471.644444444442</v>
      </c>
      <c r="B69" t="s">
        <v>100</v>
      </c>
      <c r="C69">
        <v>5289.8</v>
      </c>
      <c r="D69">
        <v>0.87</v>
      </c>
      <c r="E69">
        <v>0</v>
      </c>
      <c r="F69">
        <v>532.33000000000004</v>
      </c>
    </row>
    <row r="70" spans="1:6" x14ac:dyDescent="0.25">
      <c r="A70" s="15">
        <v>42471.644444444442</v>
      </c>
      <c r="B70" t="s">
        <v>101</v>
      </c>
      <c r="C70">
        <v>5515.3</v>
      </c>
      <c r="D70">
        <v>0.85</v>
      </c>
      <c r="E70">
        <v>0</v>
      </c>
      <c r="F70">
        <v>542.98</v>
      </c>
    </row>
    <row r="71" spans="1:6" x14ac:dyDescent="0.25">
      <c r="A71" s="15">
        <v>42471.644444444442</v>
      </c>
      <c r="B71" t="s">
        <v>102</v>
      </c>
      <c r="C71">
        <v>11044.3</v>
      </c>
      <c r="D71">
        <v>0.6</v>
      </c>
      <c r="E71">
        <v>0</v>
      </c>
      <c r="F71">
        <v>553.65</v>
      </c>
    </row>
    <row r="72" spans="1:6" x14ac:dyDescent="0.25">
      <c r="A72" s="15">
        <v>42471.644444444442</v>
      </c>
      <c r="B72" t="s">
        <v>103</v>
      </c>
      <c r="C72">
        <v>11643.6</v>
      </c>
      <c r="D72">
        <v>0.59</v>
      </c>
      <c r="E72">
        <v>0</v>
      </c>
      <c r="F72">
        <v>564.32000000000005</v>
      </c>
    </row>
    <row r="73" spans="1:6" x14ac:dyDescent="0.25">
      <c r="A73" s="15">
        <v>42471.644444444442</v>
      </c>
      <c r="B73" t="s">
        <v>104</v>
      </c>
      <c r="C73">
        <v>11643</v>
      </c>
      <c r="D73">
        <v>0.59</v>
      </c>
      <c r="E73">
        <v>0</v>
      </c>
      <c r="F73">
        <v>575</v>
      </c>
    </row>
    <row r="74" spans="1:6" x14ac:dyDescent="0.25">
      <c r="A74" s="15">
        <v>42472.4375</v>
      </c>
      <c r="B74" t="s">
        <v>87</v>
      </c>
      <c r="C74">
        <v>83.4</v>
      </c>
      <c r="D74">
        <v>6.93</v>
      </c>
      <c r="E74">
        <v>0.2</v>
      </c>
      <c r="F74">
        <v>393.91</v>
      </c>
    </row>
    <row r="75" spans="1:6" x14ac:dyDescent="0.25">
      <c r="A75" s="15">
        <v>42472.4375</v>
      </c>
      <c r="B75" t="s">
        <v>88</v>
      </c>
      <c r="C75">
        <v>88.5</v>
      </c>
      <c r="D75">
        <v>6.72</v>
      </c>
      <c r="E75">
        <v>7.0000000000000007E-2</v>
      </c>
      <c r="F75">
        <v>404.54</v>
      </c>
    </row>
    <row r="76" spans="1:6" x14ac:dyDescent="0.25">
      <c r="A76" s="15">
        <v>42472.4375</v>
      </c>
      <c r="B76" t="s">
        <v>89</v>
      </c>
      <c r="C76">
        <v>84.6</v>
      </c>
      <c r="D76">
        <v>6.88</v>
      </c>
      <c r="E76">
        <v>0.09</v>
      </c>
      <c r="F76">
        <v>415.17</v>
      </c>
    </row>
    <row r="77" spans="1:6" x14ac:dyDescent="0.25">
      <c r="A77" s="15">
        <v>42472.4375</v>
      </c>
      <c r="B77" t="s">
        <v>90</v>
      </c>
      <c r="C77">
        <v>237.6</v>
      </c>
      <c r="D77">
        <v>4.0999999999999996</v>
      </c>
      <c r="E77">
        <v>0.03</v>
      </c>
      <c r="F77">
        <v>425.81</v>
      </c>
    </row>
    <row r="78" spans="1:6" x14ac:dyDescent="0.25">
      <c r="A78" s="15">
        <v>42472.4375</v>
      </c>
      <c r="B78" t="s">
        <v>91</v>
      </c>
      <c r="C78">
        <v>241.7</v>
      </c>
      <c r="D78">
        <v>4.07</v>
      </c>
      <c r="E78">
        <v>0.03</v>
      </c>
      <c r="F78">
        <v>436.44</v>
      </c>
    </row>
    <row r="79" spans="1:6" x14ac:dyDescent="0.25">
      <c r="A79" s="15">
        <v>42472.4375</v>
      </c>
      <c r="B79" t="s">
        <v>92</v>
      </c>
      <c r="C79">
        <v>263.7</v>
      </c>
      <c r="D79">
        <v>3.89</v>
      </c>
      <c r="E79">
        <v>0.06</v>
      </c>
      <c r="F79">
        <v>447.06</v>
      </c>
    </row>
    <row r="80" spans="1:6" x14ac:dyDescent="0.25">
      <c r="A80" s="15">
        <v>42472.4375</v>
      </c>
      <c r="B80" t="s">
        <v>93</v>
      </c>
      <c r="C80">
        <v>1039.5999999999999</v>
      </c>
      <c r="D80">
        <v>1.96</v>
      </c>
      <c r="E80">
        <v>0.01</v>
      </c>
      <c r="F80">
        <v>457.69</v>
      </c>
    </row>
    <row r="81" spans="1:6" x14ac:dyDescent="0.25">
      <c r="A81" s="15">
        <v>42472.4375</v>
      </c>
      <c r="B81" t="s">
        <v>94</v>
      </c>
      <c r="C81">
        <v>1083.7</v>
      </c>
      <c r="D81">
        <v>1.92</v>
      </c>
      <c r="E81">
        <v>0.01</v>
      </c>
      <c r="F81">
        <v>468.32</v>
      </c>
    </row>
    <row r="82" spans="1:6" x14ac:dyDescent="0.25">
      <c r="A82" s="15">
        <v>42472.4375</v>
      </c>
      <c r="B82" t="s">
        <v>95</v>
      </c>
      <c r="C82">
        <v>1143.5</v>
      </c>
      <c r="D82">
        <v>1.87</v>
      </c>
      <c r="E82">
        <v>0.01</v>
      </c>
      <c r="F82">
        <v>478.96</v>
      </c>
    </row>
    <row r="83" spans="1:6" x14ac:dyDescent="0.25">
      <c r="A83" s="15">
        <v>42472.4375</v>
      </c>
      <c r="B83" t="s">
        <v>96</v>
      </c>
      <c r="C83">
        <v>2120.6</v>
      </c>
      <c r="D83">
        <v>1.37</v>
      </c>
      <c r="E83">
        <v>0</v>
      </c>
      <c r="F83">
        <v>489.6</v>
      </c>
    </row>
    <row r="84" spans="1:6" x14ac:dyDescent="0.25">
      <c r="A84" s="15">
        <v>42472.4375</v>
      </c>
      <c r="B84" t="s">
        <v>97</v>
      </c>
      <c r="C84">
        <v>2174.4</v>
      </c>
      <c r="D84">
        <v>1.36</v>
      </c>
      <c r="E84">
        <v>0</v>
      </c>
      <c r="F84">
        <v>500.25</v>
      </c>
    </row>
    <row r="85" spans="1:6" x14ac:dyDescent="0.25">
      <c r="A85" s="15">
        <v>42472.4375</v>
      </c>
      <c r="B85" t="s">
        <v>98</v>
      </c>
      <c r="C85">
        <v>2545.8000000000002</v>
      </c>
      <c r="D85">
        <v>1.25</v>
      </c>
      <c r="E85">
        <v>0</v>
      </c>
      <c r="F85">
        <v>510.88</v>
      </c>
    </row>
    <row r="86" spans="1:6" x14ac:dyDescent="0.25">
      <c r="A86" s="15">
        <v>42472.4375</v>
      </c>
      <c r="B86" t="s">
        <v>99</v>
      </c>
      <c r="C86">
        <v>5633</v>
      </c>
      <c r="D86">
        <v>0.84</v>
      </c>
      <c r="E86">
        <v>0</v>
      </c>
      <c r="F86">
        <v>521.63</v>
      </c>
    </row>
    <row r="87" spans="1:6" x14ac:dyDescent="0.25">
      <c r="A87" s="15">
        <v>42472.4375</v>
      </c>
      <c r="B87" t="s">
        <v>100</v>
      </c>
      <c r="C87">
        <v>5371.5</v>
      </c>
      <c r="D87">
        <v>0.86</v>
      </c>
      <c r="E87">
        <v>0</v>
      </c>
      <c r="F87">
        <v>532.28</v>
      </c>
    </row>
    <row r="88" spans="1:6" x14ac:dyDescent="0.25">
      <c r="A88" s="15">
        <v>42472.4375</v>
      </c>
      <c r="B88" t="s">
        <v>101</v>
      </c>
      <c r="C88">
        <v>5545.7</v>
      </c>
      <c r="D88">
        <v>0.85</v>
      </c>
      <c r="E88">
        <v>0</v>
      </c>
      <c r="F88">
        <v>542.92999999999995</v>
      </c>
    </row>
    <row r="89" spans="1:6" x14ac:dyDescent="0.25">
      <c r="A89" s="15">
        <v>42472.4375</v>
      </c>
      <c r="B89" t="s">
        <v>102</v>
      </c>
      <c r="C89">
        <v>11072.7</v>
      </c>
      <c r="D89">
        <v>0.6</v>
      </c>
      <c r="E89">
        <v>0</v>
      </c>
      <c r="F89">
        <v>553.6</v>
      </c>
    </row>
    <row r="90" spans="1:6" x14ac:dyDescent="0.25">
      <c r="A90" s="15">
        <v>42472.4375</v>
      </c>
      <c r="B90" t="s">
        <v>103</v>
      </c>
      <c r="C90">
        <v>11562</v>
      </c>
      <c r="D90">
        <v>0.59</v>
      </c>
      <c r="E90">
        <v>0</v>
      </c>
      <c r="F90">
        <v>564.27</v>
      </c>
    </row>
    <row r="91" spans="1:6" x14ac:dyDescent="0.25">
      <c r="A91" s="15">
        <v>42472.4375</v>
      </c>
      <c r="B91" t="s">
        <v>104</v>
      </c>
      <c r="C91">
        <v>11688.9</v>
      </c>
      <c r="D91">
        <v>0.57999999999999996</v>
      </c>
      <c r="E91">
        <v>0</v>
      </c>
      <c r="F91">
        <v>574.95000000000005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33" sqref="C3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113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1.29033333333333</v>
      </c>
      <c r="D2">
        <v>9.2852386666666703E-2</v>
      </c>
      <c r="E2" s="1" t="s">
        <v>46</v>
      </c>
      <c r="F2" s="1">
        <f>C2*'Calibration Data'!$B$31+'Calibration Data'!$B$30</f>
        <v>0.16580411340504414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1.3816666666666699</v>
      </c>
      <c r="D3">
        <v>9.6081100000000003E-2</v>
      </c>
      <c r="E3" s="1" t="s">
        <v>46</v>
      </c>
      <c r="F3" s="1">
        <f>C3*'Calibration Data'!$B$31+'Calibration Data'!$B$30</f>
        <v>0.1803438016762631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1.35</v>
      </c>
      <c r="D4">
        <v>9.4932000000000002E-2</v>
      </c>
      <c r="E4" s="1" t="s">
        <v>46</v>
      </c>
      <c r="F4" s="1">
        <f>C4*'Calibration Data'!$B$31+'Calibration Data'!$B$30</f>
        <v>0.17530266888149726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4.1396666666666704</v>
      </c>
      <c r="D5">
        <v>0.16658018666666699</v>
      </c>
      <c r="E5" s="1" t="s">
        <v>46</v>
      </c>
      <c r="F5" s="1">
        <f>C5*'Calibration Data'!$B$31+'Calibration Data'!$B$30</f>
        <v>0.61939993582245656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4.3630000000000004</v>
      </c>
      <c r="D6">
        <v>0.17129137999999999</v>
      </c>
      <c r="E6" s="1" t="s">
        <v>46</v>
      </c>
      <c r="F6" s="1">
        <f>C6*'Calibration Data'!$B$31+'Calibration Data'!$B$30</f>
        <v>0.65495318816448522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4.4580000000000002</v>
      </c>
      <c r="D7">
        <v>0.17279207999999999</v>
      </c>
      <c r="E7" s="1" t="s">
        <v>46</v>
      </c>
      <c r="F7" s="1">
        <f>C7*'Calibration Data'!$B$31+'Calibration Data'!$B$30</f>
        <v>0.67007658654878122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17.447333333333301</v>
      </c>
      <c r="D8">
        <v>0.34161878666666701</v>
      </c>
      <c r="E8" s="1" t="s">
        <v>46</v>
      </c>
      <c r="F8" s="1">
        <f>C8*'Calibration Data'!$B$31+'Calibration Data'!$B$30</f>
        <v>2.7378961944057818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19.230833333333301</v>
      </c>
      <c r="D9">
        <v>0.35913581249999998</v>
      </c>
      <c r="E9" s="1" t="s">
        <v>46</v>
      </c>
      <c r="F9" s="1">
        <f>C9*'Calibration Data'!$B$31+'Calibration Data'!$B$30</f>
        <v>3.0218180998625388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19.463333333333299</v>
      </c>
      <c r="D10">
        <v>0.36123946666666701</v>
      </c>
      <c r="E10" s="1" t="s">
        <v>46</v>
      </c>
      <c r="F10" s="1">
        <f>C10*'Calibration Data'!$B$31+'Calibration Data'!$B$30</f>
        <v>3.058830627487263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37.439166666666701</v>
      </c>
      <c r="D11">
        <v>0.50168483333333302</v>
      </c>
      <c r="E11" s="1" t="s">
        <v>46</v>
      </c>
      <c r="F11" s="1">
        <f>C11*'Calibration Data'!$B$31+'Calibration Data'!$B$30</f>
        <v>5.9204694568526168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38.630416666666697</v>
      </c>
      <c r="D12">
        <v>0.50992150000000003</v>
      </c>
      <c r="E12" s="1" t="s">
        <v>46</v>
      </c>
      <c r="F12" s="1">
        <f>C12*'Calibration Data'!$B$31+'Calibration Data'!$B$30</f>
        <v>6.1101089129083279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42.56</v>
      </c>
      <c r="D13">
        <v>0.53200000000000003</v>
      </c>
      <c r="E13" s="1" t="s">
        <v>46</v>
      </c>
      <c r="F13" s="1">
        <f>C13*'Calibration Data'!$B$31+'Calibration Data'!$B$30</f>
        <v>6.7356736943219007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94.008666666666699</v>
      </c>
      <c r="D14">
        <v>0.79155297333333297</v>
      </c>
      <c r="E14" s="1" t="s">
        <v>46</v>
      </c>
      <c r="F14" s="1">
        <f>C14*'Calibration Data'!$B$31+'Calibration Data'!$B$30</f>
        <v>14.925975613699276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91.172499999999999</v>
      </c>
      <c r="D15">
        <v>0.77952487500000001</v>
      </c>
      <c r="E15" s="1" t="s">
        <v>46</v>
      </c>
      <c r="F15" s="1">
        <f>C15*'Calibration Data'!$B$31+'Calibration Data'!$B$30</f>
        <v>14.474475841233367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96.938749999999999</v>
      </c>
      <c r="D16">
        <v>0.80459162500000003</v>
      </c>
      <c r="E16" s="1" t="s">
        <v>46</v>
      </c>
      <c r="F16" s="1">
        <f>C16*'Calibration Data'!$B$31+'Calibration Data'!$B$30</f>
        <v>15.392426324743333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190.169166666667</v>
      </c>
      <c r="D17">
        <v>1.1267523125000001</v>
      </c>
      <c r="E17" s="1" t="s">
        <v>46</v>
      </c>
      <c r="F17" s="1">
        <f>C17*'Calibration Data'!$B$31+'Calibration Data'!$B$30</f>
        <v>30.23411824878454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198.145833333333</v>
      </c>
      <c r="D18">
        <v>1.14924583333333</v>
      </c>
      <c r="E18" s="1" t="s">
        <v>46</v>
      </c>
      <c r="F18" s="1">
        <f>C18*'Calibration Data'!$B$31+'Calibration Data'!$B$30</f>
        <v>31.503953067507958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198.815</v>
      </c>
      <c r="D19">
        <v>1.153127</v>
      </c>
      <c r="E19" s="1" t="s">
        <v>46</v>
      </c>
      <c r="F19" s="1">
        <f>C19*'Calibration Data'!$B$31+'Calibration Data'!$B$30</f>
        <v>31.610480163144761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108</v>
      </c>
    </row>
    <row r="2" spans="1:19" x14ac:dyDescent="0.25">
      <c r="A2" t="s">
        <v>87</v>
      </c>
      <c r="B2">
        <v>0</v>
      </c>
      <c r="C2">
        <v>0</v>
      </c>
      <c r="D2" s="1">
        <v>6.99</v>
      </c>
      <c r="E2" s="1">
        <v>0.03</v>
      </c>
      <c r="F2" s="1">
        <v>1E-4</v>
      </c>
      <c r="G2" s="1">
        <v>100</v>
      </c>
      <c r="H2" s="1">
        <v>5</v>
      </c>
      <c r="I2" s="1">
        <f>'Count-&gt;Actual Activity'!F2</f>
        <v>0.16580411340504414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1.6580411340504413E-2</v>
      </c>
      <c r="N2">
        <f t="shared" ref="N2:N19" si="1">SQRT((L2/K2)^2+(J2/I2)^2)*M2</f>
        <v>1.5745102419064818E-2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-55.26803780168138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6.99</v>
      </c>
      <c r="E3" s="1">
        <v>3.0200000000000001E-2</v>
      </c>
      <c r="F3" s="1">
        <v>1E-4</v>
      </c>
      <c r="G3" s="1">
        <v>100</v>
      </c>
      <c r="H3" s="1">
        <v>5</v>
      </c>
      <c r="I3" s="1">
        <f>'Count-&gt;Actual Activity'!F3</f>
        <v>0.1803438016762631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1.8034380167626311E-2</v>
      </c>
      <c r="N3">
        <f t="shared" si="1"/>
        <v>1.5745108812013721E-2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-59.716490621279178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7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0.17530266888149726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1.7530266888149727E-2</v>
      </c>
      <c r="N4">
        <f t="shared" si="1"/>
        <v>1.574510653465732E-2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-57.101846541204317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6.99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0.61939993582245656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6.1939993582245653E-2</v>
      </c>
      <c r="N5">
        <f t="shared" si="1"/>
        <v>1.5745554826613758E-2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42.692554322585167</v>
      </c>
      <c r="S5">
        <f t="shared" si="3"/>
        <v>0.16897326484495448</v>
      </c>
    </row>
    <row r="6" spans="1:19" x14ac:dyDescent="0.25">
      <c r="A6" t="s">
        <v>91</v>
      </c>
      <c r="B6">
        <v>1.5800000000000002E-2</v>
      </c>
      <c r="C6">
        <v>1E-4</v>
      </c>
      <c r="D6" s="1">
        <v>6.99</v>
      </c>
      <c r="E6" s="1">
        <v>2.9399999999999999E-2</v>
      </c>
      <c r="F6" s="1">
        <v>1E-4</v>
      </c>
      <c r="G6" s="1">
        <v>100</v>
      </c>
      <c r="H6" s="1">
        <v>5</v>
      </c>
      <c r="I6" s="1">
        <f>'Count-&gt;Actual Activity'!F6</f>
        <v>0.65495318816448522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6.5495318816448517E-2</v>
      </c>
      <c r="N6">
        <f t="shared" si="1"/>
        <v>1.5745612375955002E-2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30.744824118910767</v>
      </c>
      <c r="S6">
        <f t="shared" si="3"/>
        <v>0.1212727380783382</v>
      </c>
    </row>
    <row r="7" spans="1:19" x14ac:dyDescent="0.25">
      <c r="A7" t="s">
        <v>92</v>
      </c>
      <c r="B7">
        <v>1.5800000000000002E-2</v>
      </c>
      <c r="C7">
        <v>1E-4</v>
      </c>
      <c r="D7" s="1">
        <v>7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0.67007658654878122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6.7007658654878122E-2</v>
      </c>
      <c r="N7">
        <f t="shared" si="1"/>
        <v>1.5745637829314936E-2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24.922643882550201</v>
      </c>
      <c r="S7">
        <f t="shared" si="3"/>
        <v>0.1009822154985085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7</v>
      </c>
      <c r="E8" s="1">
        <v>3.0099999999999998E-2</v>
      </c>
      <c r="F8" s="1">
        <v>1E-4</v>
      </c>
      <c r="G8" s="1">
        <v>100</v>
      </c>
      <c r="H8" s="1">
        <v>5</v>
      </c>
      <c r="I8" s="1">
        <f>'Count-&gt;Actual Activity'!F8</f>
        <v>2.7378961944057818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0.27378961944057817</v>
      </c>
      <c r="N8">
        <f t="shared" si="1"/>
        <v>1.5754586429657037E-2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331.6456418994913</v>
      </c>
      <c r="S8">
        <f t="shared" si="3"/>
        <v>0.26718774547736751</v>
      </c>
    </row>
    <row r="9" spans="1:19" x14ac:dyDescent="0.25">
      <c r="A9" t="s">
        <v>94</v>
      </c>
      <c r="B9">
        <v>7.9200000000000007E-2</v>
      </c>
      <c r="C9">
        <v>1E-4</v>
      </c>
      <c r="D9" s="1">
        <v>7.02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3.0218180998625388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0.30218180998625388</v>
      </c>
      <c r="N9">
        <f t="shared" si="1"/>
        <v>1.5756662271300549E-2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238.90684838150889</v>
      </c>
      <c r="S9">
        <f t="shared" si="3"/>
        <v>0.19119456061110038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6.98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3.058830627487263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0.30588306274872629</v>
      </c>
      <c r="N10">
        <f t="shared" si="1"/>
        <v>1.5756947938575735E-2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222.80228586710118</v>
      </c>
      <c r="S10">
        <f t="shared" si="3"/>
        <v>0.1812879637614189</v>
      </c>
    </row>
    <row r="11" spans="1:19" x14ac:dyDescent="0.25">
      <c r="A11" t="s">
        <v>96</v>
      </c>
      <c r="B11">
        <v>0.158</v>
      </c>
      <c r="C11">
        <v>1E-3</v>
      </c>
      <c r="D11" s="1">
        <v>7</v>
      </c>
      <c r="E11" s="1">
        <v>0.03</v>
      </c>
      <c r="F11" s="1">
        <v>1E-4</v>
      </c>
      <c r="G11" s="1">
        <v>100</v>
      </c>
      <c r="H11" s="1">
        <v>5</v>
      </c>
      <c r="I11" s="1">
        <f>'Count-&gt;Actual Activity'!F11</f>
        <v>5.9204694568526168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0.59204694568526173</v>
      </c>
      <c r="N11">
        <f t="shared" si="1"/>
        <v>1.578952909019965E-2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510.98675129607022</v>
      </c>
      <c r="S11">
        <f t="shared" si="3"/>
        <v>0.20567179317182335</v>
      </c>
    </row>
    <row r="12" spans="1:19" x14ac:dyDescent="0.25">
      <c r="A12" t="s">
        <v>97</v>
      </c>
      <c r="B12">
        <v>0.158</v>
      </c>
      <c r="C12">
        <v>1E-3</v>
      </c>
      <c r="D12" s="1">
        <v>7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6.1101089129083279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0.61101089129083275</v>
      </c>
      <c r="N12">
        <f t="shared" si="1"/>
        <v>1.5792418680613301E-2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450.77879121895978</v>
      </c>
      <c r="S12">
        <f t="shared" si="3"/>
        <v>0.18022854577895814</v>
      </c>
    </row>
    <row r="13" spans="1:19" x14ac:dyDescent="0.25">
      <c r="A13" t="s">
        <v>98</v>
      </c>
      <c r="B13">
        <v>0.158</v>
      </c>
      <c r="C13">
        <v>1E-3</v>
      </c>
      <c r="D13" s="1">
        <v>7.01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6.7356736943219007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0.67356736943219009</v>
      </c>
      <c r="N13">
        <f t="shared" si="1"/>
        <v>1.5802592273147311E-2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240.85772363051254</v>
      </c>
      <c r="S13">
        <f t="shared" si="3"/>
        <v>9.6298756984935271E-2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6.99</v>
      </c>
      <c r="E14" s="1">
        <v>3.0200000000000001E-2</v>
      </c>
      <c r="F14" s="1">
        <v>1E-4</v>
      </c>
      <c r="G14" s="1">
        <v>100</v>
      </c>
      <c r="H14" s="1">
        <v>5</v>
      </c>
      <c r="I14" s="1">
        <f>'Count-&gt;Actual Activity'!F14</f>
        <v>14.925975613699276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1.4925975613699276</v>
      </c>
      <c r="N14">
        <f t="shared" si="1"/>
        <v>1.6025558975196769E-2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1243.3020758003227</v>
      </c>
      <c r="S14">
        <f t="shared" si="3"/>
        <v>0.20099689222887346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7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14.474475841233367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1.4474475841233367</v>
      </c>
      <c r="N15">
        <f t="shared" si="1"/>
        <v>1.6008983995926093E-2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1416.2532125868292</v>
      </c>
      <c r="S15">
        <f t="shared" si="3"/>
        <v>0.22516614794084955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6.99</v>
      </c>
      <c r="E16" s="1">
        <v>3.0099999999999998E-2</v>
      </c>
      <c r="F16" s="1">
        <v>1E-4</v>
      </c>
      <c r="G16" s="1">
        <v>100</v>
      </c>
      <c r="H16" s="1">
        <v>5</v>
      </c>
      <c r="I16" s="1">
        <f>'Count-&gt;Actual Activity'!F16</f>
        <v>15.392426324743333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1.5392426324743333</v>
      </c>
      <c r="N16">
        <f t="shared" si="1"/>
        <v>1.6043198623503546E-2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1092.4656338448228</v>
      </c>
      <c r="S16">
        <f t="shared" si="3"/>
        <v>0.17602729711549348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7.01</v>
      </c>
      <c r="E17" s="1">
        <v>3.0700000000000002E-2</v>
      </c>
      <c r="F17" s="1">
        <v>1E-4</v>
      </c>
      <c r="G17" s="1">
        <v>100</v>
      </c>
      <c r="H17" s="1">
        <v>5</v>
      </c>
      <c r="I17" s="1">
        <f>'Count-&gt;Actual Activity'!F17</f>
        <v>30.23411824878454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3.0234118248784538</v>
      </c>
      <c r="N17">
        <f t="shared" si="1"/>
        <v>1.6866274834649746E-2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2321.6213408625281</v>
      </c>
      <c r="S17">
        <f t="shared" si="3"/>
        <v>0.19076799176441131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7</v>
      </c>
      <c r="E18" s="1">
        <v>2.93E-2</v>
      </c>
      <c r="F18" s="1">
        <v>1E-4</v>
      </c>
      <c r="G18" s="1">
        <v>100</v>
      </c>
      <c r="H18" s="1">
        <v>5</v>
      </c>
      <c r="I18" s="1">
        <f>'Count-&gt;Actual Activity'!F18</f>
        <v>31.503953067507958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3.1503953067507959</v>
      </c>
      <c r="N18">
        <f t="shared" si="1"/>
        <v>1.695898325082815E-2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1999.161330281413</v>
      </c>
      <c r="S18">
        <f t="shared" si="3"/>
        <v>0.15678019784142033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7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31.610480163144761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3.1610480163144761</v>
      </c>
      <c r="N19">
        <f t="shared" si="1"/>
        <v>1.6966910407981258E-2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1929.8710074119929</v>
      </c>
      <c r="S19">
        <f t="shared" si="3"/>
        <v>0.15392894433952142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t="s">
        <v>15</v>
      </c>
      <c r="B1" t="s">
        <v>30</v>
      </c>
      <c r="C1" t="s">
        <v>105</v>
      </c>
      <c r="D1" t="s">
        <v>32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1.7381686132093482E-2</v>
      </c>
      <c r="C2">
        <f>_xlfn.STDEV.S('Bottle Results'!M2:M4)</f>
        <v>7.3828417182223338E-4</v>
      </c>
      <c r="D2">
        <f>AVERAGE('Bottle Results'!Q2:Q4)</f>
        <v>-57.362124988054951</v>
      </c>
      <c r="E2">
        <f>_xlfn.STDEV.S('Bottle Results'!Q2:Q4)</f>
        <v>2.2356188795204193</v>
      </c>
      <c r="F2">
        <f>AVERAGE('Bottle Results'!O2:O4)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6.9933333333333332</v>
      </c>
      <c r="J2">
        <f>_xlfn.STDEV.S('Bottle Results'!D2:D4)</f>
        <v>5.7735026918961348E-3</v>
      </c>
      <c r="K2">
        <f>COUNT('Bottle Results'!I2:I4)</f>
        <v>3</v>
      </c>
      <c r="L2" t="s">
        <v>125</v>
      </c>
    </row>
    <row r="3" spans="1:12" x14ac:dyDescent="0.25">
      <c r="A3">
        <v>10</v>
      </c>
      <c r="B3">
        <f>AVERAGE('Bottle Results'!M5:M7)</f>
        <v>6.4814323684524097E-2</v>
      </c>
      <c r="C3">
        <f>_xlfn.STDEV.S('Bottle Results'!M5:M7)</f>
        <v>2.6015616654950406E-3</v>
      </c>
      <c r="D3">
        <f>AVERAGE('Bottle Results'!Q5:Q7)</f>
        <v>32.786674108015383</v>
      </c>
      <c r="E3">
        <f>_xlfn.STDEV.S('Bottle Results'!Q5:Q7)</f>
        <v>9.059210384753225</v>
      </c>
      <c r="F3">
        <f>AVERAGE('Bottle Results'!O5:O7)</f>
        <v>7.4534297107408278</v>
      </c>
      <c r="G3">
        <f>AVERAGE('Bottle Results'!S5:S7)</f>
        <v>0.1304094061406004</v>
      </c>
      <c r="H3">
        <f>_xlfn.STDEV.S('Bottle Results'!S5:S7)</f>
        <v>3.4904222169641348E-2</v>
      </c>
      <c r="I3">
        <f>AVERAGE('Bottle Results'!D5:D7)</f>
        <v>6.9933333333333332</v>
      </c>
      <c r="J3">
        <f>_xlfn.STDEV.S('Bottle Results'!D5:D7)</f>
        <v>5.7735026918961348E-3</v>
      </c>
      <c r="K3">
        <f>COUNT('Bottle Results'!I5:I7)</f>
        <v>3</v>
      </c>
    </row>
    <row r="4" spans="1:12" x14ac:dyDescent="0.25">
      <c r="A4">
        <v>50</v>
      </c>
      <c r="B4">
        <f>AVERAGE('Bottle Results'!M8:M10)</f>
        <v>0.29395149739185283</v>
      </c>
      <c r="C4">
        <f>_xlfn.STDEV.S('Bottle Results'!M8:M10)</f>
        <v>1.7558496800537834E-2</v>
      </c>
      <c r="D4">
        <f>AVERAGE('Bottle Results'!Q8:Q10)</f>
        <v>264.45159204936715</v>
      </c>
      <c r="E4">
        <f>_xlfn.STDEV.S('Bottle Results'!Q8:Q10)</f>
        <v>58.746229537654628</v>
      </c>
      <c r="F4">
        <f>AVERAGE('Bottle Results'!O8:O10)</f>
        <v>37.361495765232505</v>
      </c>
      <c r="G4">
        <f>AVERAGE('Bottle Results'!S8:S10)</f>
        <v>0.21322342328329558</v>
      </c>
      <c r="H4">
        <f>_xlfn.STDEV.S('Bottle Results'!S8:S10)</f>
        <v>4.6996236207644905E-2</v>
      </c>
      <c r="I4">
        <f>AVERAGE('Bottle Results'!D8:D10)</f>
        <v>7</v>
      </c>
      <c r="J4">
        <f>_xlfn.STDEV.S('Bottle Results'!D8:D10)</f>
        <v>1.9999999999999574E-2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0.62554173546942815</v>
      </c>
      <c r="C5">
        <f>_xlfn.STDEV.S('Bottle Results'!M11:M13)</f>
        <v>4.2658574124982848E-2</v>
      </c>
      <c r="D5">
        <f>AVERAGE('Bottle Results'!Q11:Q13)</f>
        <v>400.87442204851419</v>
      </c>
      <c r="E5">
        <f>_xlfn.STDEV.S('Bottle Results'!Q11:Q13)</f>
        <v>141.81063938791735</v>
      </c>
      <c r="F5">
        <f>AVERAGE('Bottle Results'!O11:O13)</f>
        <v>74.534297107408278</v>
      </c>
      <c r="G5">
        <f>AVERAGE('Bottle Results'!S11:S13)</f>
        <v>0.16073303197857225</v>
      </c>
      <c r="H5">
        <f>_xlfn.STDEV.S('Bottle Results'!S11:S13)</f>
        <v>5.7233482813300512E-2</v>
      </c>
      <c r="I5">
        <f>AVERAGE('Bottle Results'!D11:D13)</f>
        <v>7.003333333333333</v>
      </c>
      <c r="J5">
        <f>_xlfn.STDEV.S('Bottle Results'!D3:D11)</f>
        <v>1.1180339887498709E-2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1.4930959259891992</v>
      </c>
      <c r="C6">
        <f>_xlfn.STDEV.S('Bottle Results'!M14:M16)</f>
        <v>4.5899553384654609E-2</v>
      </c>
      <c r="D6">
        <f>AVERAGE('Bottle Results'!Q14:Q16)</f>
        <v>1250.6736407439914</v>
      </c>
      <c r="E6">
        <f>_xlfn.STDEV.S('Bottle Results'!Q14:Q16)</f>
        <v>162.01960996802899</v>
      </c>
      <c r="F6">
        <f>AVERAGE('Bottle Results'!O14:O16)</f>
        <v>186.80747882616251</v>
      </c>
      <c r="G6">
        <f>AVERAGE('Bottle Results'!S14:S16)</f>
        <v>0.20073011242840547</v>
      </c>
      <c r="H6">
        <f>_xlfn.STDEV.S('Bottle Results'!S14:S16)</f>
        <v>2.4570511669592936E-2</v>
      </c>
      <c r="I6">
        <f>AVERAGE('Bottle Results'!D14:D16)</f>
        <v>6.9933333333333332</v>
      </c>
      <c r="J6">
        <f>_xlfn.STDEV.S('Bottle Results'!D14:D16)</f>
        <v>5.7735026918961348E-3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3.1116183826479085</v>
      </c>
      <c r="C7">
        <f>_xlfn.STDEV.S('Bottle Results'!M17:M19)</f>
        <v>7.6574588999315907E-2</v>
      </c>
      <c r="D7">
        <f>AVERAGE('Bottle Results'!Q17:Q19)</f>
        <v>2083.5512261853114</v>
      </c>
      <c r="E7">
        <f>_xlfn.STDEV.S('Bottle Results'!Q17:Q19)</f>
        <v>209.06535303022946</v>
      </c>
      <c r="F7">
        <f>AVERAGE('Bottle Results'!O17:O19)</f>
        <v>373.61495765232502</v>
      </c>
      <c r="G7">
        <f>AVERAGE('Bottle Results'!S17:S19)</f>
        <v>0.16715904464845102</v>
      </c>
      <c r="H7">
        <f>_xlfn.STDEV.S('Bottle Results'!S17:S19)</f>
        <v>2.0495589759169652E-2</v>
      </c>
      <c r="I7">
        <f>AVERAGE('Bottle Results'!D17:D19)</f>
        <v>7.003333333333333</v>
      </c>
      <c r="J7">
        <f>_xlfn.STDEV.S('Bottle Results'!D17:D19)</f>
        <v>5.7735026918961348E-3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2017-07-06T22:08:43Z</dcterms:modified>
</cp:coreProperties>
</file>