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O17" i="1" l="1"/>
  <c r="O16" i="1"/>
  <c r="O15" i="1"/>
  <c r="O14" i="1"/>
  <c r="O13" i="1"/>
  <c r="M17" i="1"/>
  <c r="M16" i="1"/>
  <c r="M15" i="1"/>
  <c r="M14" i="1"/>
  <c r="M13" i="1"/>
  <c r="I27" i="1" l="1"/>
  <c r="I5" i="1"/>
  <c r="B10" i="1" s="1"/>
  <c r="I7" i="1"/>
  <c r="I8" i="1"/>
  <c r="I9" i="1"/>
  <c r="I15" i="1"/>
  <c r="B21" i="1" s="1"/>
  <c r="I16" i="1"/>
  <c r="I17" i="1"/>
  <c r="I18" i="1"/>
  <c r="I25" i="1"/>
  <c r="I26" i="1"/>
  <c r="I28" i="1"/>
  <c r="I29" i="1"/>
  <c r="B31" i="1" l="1"/>
  <c r="P9" i="1"/>
  <c r="S9" i="1" s="1"/>
  <c r="P8" i="1"/>
  <c r="U8" i="1" s="1"/>
  <c r="X8" i="1" s="1"/>
  <c r="P7" i="1"/>
  <c r="U7" i="1" s="1"/>
  <c r="X7" i="1" s="1"/>
  <c r="P6" i="1"/>
  <c r="S6" i="1" s="1"/>
  <c r="P5" i="1"/>
  <c r="S5" i="1" s="1"/>
  <c r="L11" i="1"/>
  <c r="S7" i="1" l="1"/>
  <c r="U9" i="1"/>
  <c r="X9" i="1" s="1"/>
  <c r="S8" i="1"/>
  <c r="U5" i="1"/>
  <c r="U6" i="1"/>
  <c r="X6" i="1" s="1"/>
  <c r="Q11" i="1"/>
  <c r="X5" i="1" l="1"/>
  <c r="V11" i="1"/>
  <c r="N9" i="1"/>
  <c r="N8" i="1"/>
  <c r="N7" i="1"/>
  <c r="N6" i="1"/>
  <c r="N5" i="1"/>
  <c r="I4" i="1" l="1"/>
</calcChain>
</file>

<file path=xl/sharedStrings.xml><?xml version="1.0" encoding="utf-8"?>
<sst xmlns="http://schemas.openxmlformats.org/spreadsheetml/2006/main" count="81" uniqueCount="53">
  <si>
    <t>Experimental Plan</t>
  </si>
  <si>
    <t>Radium Activities (Bq)</t>
  </si>
  <si>
    <t>Minerals</t>
  </si>
  <si>
    <t>Ferrihydrite</t>
  </si>
  <si>
    <t>Goethite</t>
  </si>
  <si>
    <t>Sodium Montmorillonite</t>
  </si>
  <si>
    <t>Pyrite (Anoxic)</t>
  </si>
  <si>
    <t>Background solution</t>
  </si>
  <si>
    <t>10 mM NaCl</t>
  </si>
  <si>
    <t>pH Values</t>
  </si>
  <si>
    <t>Control (no mineral)</t>
  </si>
  <si>
    <t>N Bottles</t>
  </si>
  <si>
    <t>Alternate Experiments</t>
  </si>
  <si>
    <t xml:space="preserve">Background solution </t>
  </si>
  <si>
    <t>Seawater</t>
  </si>
  <si>
    <t>mM KCl</t>
  </si>
  <si>
    <t>mM NaCl</t>
  </si>
  <si>
    <t>mM CaCl2*2H2O</t>
  </si>
  <si>
    <t>Artitificial GW</t>
  </si>
  <si>
    <t>Molecular Weight</t>
  </si>
  <si>
    <t>g/L</t>
  </si>
  <si>
    <t>Ionic Strength</t>
  </si>
  <si>
    <t>meq</t>
  </si>
  <si>
    <t>AGW</t>
  </si>
  <si>
    <t>Will need to do individual ions for each component in GW</t>
  </si>
  <si>
    <t>"Brackish"</t>
  </si>
  <si>
    <t>mM SrCl2*6H2O</t>
  </si>
  <si>
    <t>mM MgCl2 * 6H2O</t>
  </si>
  <si>
    <t>Brackish water</t>
  </si>
  <si>
    <t>millimolar concentration</t>
  </si>
  <si>
    <t>Sorption Control</t>
  </si>
  <si>
    <t>N bottles</t>
  </si>
  <si>
    <t>10 mM KCl only</t>
  </si>
  <si>
    <t>10 mM MgCl2 only</t>
  </si>
  <si>
    <t>10 mM CaCl Only</t>
  </si>
  <si>
    <t>10 mM SrCl Only</t>
  </si>
  <si>
    <t>Radium activities (Bq)</t>
  </si>
  <si>
    <t>20 mL experimental vol</t>
  </si>
  <si>
    <t>6 mg of mineral</t>
  </si>
  <si>
    <t>No Mineral Control</t>
  </si>
  <si>
    <t>Mineral</t>
  </si>
  <si>
    <t>None</t>
  </si>
  <si>
    <t>pH</t>
  </si>
  <si>
    <t>Replicates</t>
  </si>
  <si>
    <t>Solution</t>
  </si>
  <si>
    <t>COMPLETED</t>
  </si>
  <si>
    <t>No point due to gamma counter</t>
  </si>
  <si>
    <t>KCl</t>
  </si>
  <si>
    <t>MgCl2 (6 hydrate)</t>
  </si>
  <si>
    <t>NaCl</t>
  </si>
  <si>
    <t>CaCl2 dihydrate</t>
  </si>
  <si>
    <t>SrCl2 6 hydrate</t>
  </si>
  <si>
    <t>Oxic experiments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</si>
</sst>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topLeftCell="C1" workbookViewId="0">
      <selection activeCell="N22" sqref="N22"/>
    </sheetView>
  </sheetViews>
  <sheetFormatPr defaultRowHeight="15" x14ac:dyDescent="0.25"/>
  <cols>
    <col min="1" max="1" width="20.85546875" bestFit="1" customWidth="1"/>
    <col min="2" max="2" width="22" bestFit="1" customWidth="1"/>
    <col min="3" max="3" width="32.140625" bestFit="1" customWidth="1"/>
    <col min="4" max="4" width="23.28515625" bestFit="1" customWidth="1"/>
    <col min="5" max="5" width="14.28515625" bestFit="1" customWidth="1"/>
    <col min="6" max="6" width="19.28515625" bestFit="1" customWidth="1"/>
    <col min="7" max="7" width="10" bestFit="1" customWidth="1"/>
    <col min="11" max="11" width="13.5703125" bestFit="1" customWidth="1"/>
    <col min="12" max="12" width="17" bestFit="1" customWidth="1"/>
    <col min="13" max="13" width="30.85546875" bestFit="1" customWidth="1"/>
    <col min="14" max="14" width="16.7109375" bestFit="1" customWidth="1"/>
    <col min="16" max="16" width="19.7109375" bestFit="1" customWidth="1"/>
    <col min="17" max="17" width="17" bestFit="1" customWidth="1"/>
    <col min="22" max="22" width="17" bestFit="1" customWidth="1"/>
  </cols>
  <sheetData>
    <row r="1" spans="1:24" x14ac:dyDescent="0.25">
      <c r="A1" t="s">
        <v>0</v>
      </c>
      <c r="C1" s="1">
        <v>42862</v>
      </c>
    </row>
    <row r="3" spans="1:24" x14ac:dyDescent="0.25">
      <c r="A3" s="2" t="s">
        <v>12</v>
      </c>
      <c r="B3" t="s">
        <v>52</v>
      </c>
      <c r="K3" t="s">
        <v>18</v>
      </c>
      <c r="P3" t="s">
        <v>28</v>
      </c>
      <c r="U3" t="s">
        <v>14</v>
      </c>
    </row>
    <row r="4" spans="1:24" x14ac:dyDescent="0.25">
      <c r="A4" t="s">
        <v>1</v>
      </c>
      <c r="B4">
        <v>100</v>
      </c>
      <c r="I4">
        <f>COUNTA(B4:F4)</f>
        <v>1</v>
      </c>
      <c r="K4" t="s">
        <v>29</v>
      </c>
      <c r="M4" t="s">
        <v>19</v>
      </c>
      <c r="N4" t="s">
        <v>20</v>
      </c>
      <c r="R4" t="s">
        <v>19</v>
      </c>
      <c r="S4" t="s">
        <v>20</v>
      </c>
    </row>
    <row r="5" spans="1:24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10</v>
      </c>
      <c r="I5">
        <f t="shared" ref="I5:I29" si="0">COUNTA(B5:F5)</f>
        <v>5</v>
      </c>
      <c r="K5">
        <v>2</v>
      </c>
      <c r="L5" t="s">
        <v>15</v>
      </c>
      <c r="M5">
        <v>74.55</v>
      </c>
      <c r="N5">
        <f t="shared" ref="N5:N9" si="1">M5*K5/1000</f>
        <v>0.14909999999999998</v>
      </c>
      <c r="P5">
        <f>K5*10</f>
        <v>20</v>
      </c>
      <c r="Q5" t="s">
        <v>15</v>
      </c>
      <c r="R5">
        <v>74.55</v>
      </c>
      <c r="S5">
        <f t="shared" ref="S5:S9" si="2">R5*P5/1000</f>
        <v>1.4910000000000001</v>
      </c>
      <c r="U5">
        <f>P5*8</f>
        <v>160</v>
      </c>
      <c r="V5" t="s">
        <v>15</v>
      </c>
      <c r="W5">
        <v>74.55</v>
      </c>
      <c r="X5">
        <f t="shared" ref="X5:X9" si="3">W5*U5/1000</f>
        <v>11.928000000000001</v>
      </c>
    </row>
    <row r="6" spans="1:24" x14ac:dyDescent="0.25">
      <c r="A6" t="s">
        <v>13</v>
      </c>
      <c r="B6" t="s">
        <v>23</v>
      </c>
      <c r="C6" t="s">
        <v>32</v>
      </c>
      <c r="D6" t="s">
        <v>33</v>
      </c>
      <c r="E6" t="s">
        <v>34</v>
      </c>
      <c r="F6" t="s">
        <v>35</v>
      </c>
      <c r="G6" t="s">
        <v>25</v>
      </c>
      <c r="H6" t="s">
        <v>14</v>
      </c>
      <c r="I6">
        <f>COUNTA(B6:H6)</f>
        <v>7</v>
      </c>
      <c r="K6">
        <v>0.5</v>
      </c>
      <c r="L6" t="s">
        <v>27</v>
      </c>
      <c r="M6">
        <v>203.3</v>
      </c>
      <c r="N6">
        <f t="shared" si="1"/>
        <v>0.10165</v>
      </c>
      <c r="P6">
        <f>K6*10</f>
        <v>5</v>
      </c>
      <c r="Q6" t="s">
        <v>27</v>
      </c>
      <c r="R6">
        <v>203.3</v>
      </c>
      <c r="S6">
        <f t="shared" si="2"/>
        <v>1.0165</v>
      </c>
      <c r="U6">
        <f>P6*8</f>
        <v>40</v>
      </c>
      <c r="V6" t="s">
        <v>27</v>
      </c>
      <c r="W6">
        <v>203.3</v>
      </c>
      <c r="X6">
        <f t="shared" si="3"/>
        <v>8.1319999999999997</v>
      </c>
    </row>
    <row r="7" spans="1:24" x14ac:dyDescent="0.25">
      <c r="A7" t="s">
        <v>9</v>
      </c>
      <c r="B7">
        <v>7</v>
      </c>
      <c r="I7">
        <f t="shared" si="0"/>
        <v>1</v>
      </c>
      <c r="K7">
        <v>5</v>
      </c>
      <c r="L7" t="s">
        <v>16</v>
      </c>
      <c r="M7">
        <v>58.44</v>
      </c>
      <c r="N7">
        <f t="shared" si="1"/>
        <v>0.29220000000000002</v>
      </c>
      <c r="P7">
        <f>K7*10</f>
        <v>50</v>
      </c>
      <c r="Q7" t="s">
        <v>16</v>
      </c>
      <c r="R7">
        <v>58.44</v>
      </c>
      <c r="S7">
        <f t="shared" si="2"/>
        <v>2.9220000000000002</v>
      </c>
      <c r="U7">
        <f>P7*8</f>
        <v>400</v>
      </c>
      <c r="V7" t="s">
        <v>16</v>
      </c>
      <c r="W7">
        <v>58.44</v>
      </c>
      <c r="X7">
        <f t="shared" si="3"/>
        <v>23.376000000000001</v>
      </c>
    </row>
    <row r="8" spans="1:24" x14ac:dyDescent="0.25">
      <c r="A8" t="s">
        <v>43</v>
      </c>
      <c r="B8">
        <v>3</v>
      </c>
      <c r="I8">
        <f t="shared" si="0"/>
        <v>1</v>
      </c>
      <c r="K8">
        <v>0.5</v>
      </c>
      <c r="L8" t="s">
        <v>17</v>
      </c>
      <c r="M8">
        <v>147.02000000000001</v>
      </c>
      <c r="N8">
        <f t="shared" si="1"/>
        <v>7.3510000000000006E-2</v>
      </c>
      <c r="P8">
        <f>K8*10</f>
        <v>5</v>
      </c>
      <c r="Q8" t="s">
        <v>17</v>
      </c>
      <c r="R8">
        <v>147.02000000000001</v>
      </c>
      <c r="S8">
        <f t="shared" si="2"/>
        <v>0.73509999999999998</v>
      </c>
      <c r="U8">
        <f>P8*8</f>
        <v>40</v>
      </c>
      <c r="V8" t="s">
        <v>17</v>
      </c>
      <c r="W8">
        <v>147.02000000000001</v>
      </c>
      <c r="X8">
        <f t="shared" si="3"/>
        <v>5.8807999999999998</v>
      </c>
    </row>
    <row r="9" spans="1:24" x14ac:dyDescent="0.25">
      <c r="I9">
        <f t="shared" si="0"/>
        <v>0</v>
      </c>
      <c r="K9">
        <v>1E-4</v>
      </c>
      <c r="L9" t="s">
        <v>26</v>
      </c>
      <c r="M9">
        <v>266.62</v>
      </c>
      <c r="N9">
        <f t="shared" si="1"/>
        <v>2.6662000000000003E-5</v>
      </c>
      <c r="P9">
        <f>K9*10</f>
        <v>1E-3</v>
      </c>
      <c r="Q9" t="s">
        <v>26</v>
      </c>
      <c r="R9">
        <v>266.62</v>
      </c>
      <c r="S9">
        <f t="shared" si="2"/>
        <v>2.6662000000000002E-4</v>
      </c>
      <c r="U9">
        <f>P9*8</f>
        <v>8.0000000000000002E-3</v>
      </c>
      <c r="V9" t="s">
        <v>26</v>
      </c>
      <c r="W9">
        <v>266.62</v>
      </c>
      <c r="X9">
        <f t="shared" si="3"/>
        <v>2.1329600000000002E-3</v>
      </c>
    </row>
    <row r="10" spans="1:24" x14ac:dyDescent="0.25">
      <c r="A10" t="s">
        <v>11</v>
      </c>
      <c r="B10">
        <f>PRODUCT(I4:I7)*B8</f>
        <v>105</v>
      </c>
    </row>
    <row r="11" spans="1:24" x14ac:dyDescent="0.25">
      <c r="A11" t="s">
        <v>24</v>
      </c>
      <c r="K11" t="s">
        <v>21</v>
      </c>
      <c r="L11">
        <f>1/2*(K5*2+K6*6+K7*2+K8*6+K9*6)</f>
        <v>10.000299999999999</v>
      </c>
      <c r="M11" t="s">
        <v>22</v>
      </c>
      <c r="P11" t="s">
        <v>21</v>
      </c>
      <c r="Q11">
        <f>1/2*(P5*2+P6*6+P7*2+P8*6+P9*6)</f>
        <v>100.003</v>
      </c>
      <c r="R11" t="s">
        <v>22</v>
      </c>
      <c r="V11">
        <f>1/2*(U5*2+U6*6+U7*2+U8*6+U9*6)</f>
        <v>800.024</v>
      </c>
      <c r="W11" t="s">
        <v>22</v>
      </c>
    </row>
    <row r="12" spans="1:24" x14ac:dyDescent="0.25">
      <c r="P12" t="s">
        <v>21</v>
      </c>
    </row>
    <row r="13" spans="1:24" x14ac:dyDescent="0.25">
      <c r="A13" s="2" t="s">
        <v>30</v>
      </c>
      <c r="B13" t="s">
        <v>37</v>
      </c>
      <c r="C13" t="s">
        <v>38</v>
      </c>
      <c r="D13" t="s">
        <v>46</v>
      </c>
      <c r="K13">
        <v>10</v>
      </c>
      <c r="L13">
        <v>74.55</v>
      </c>
      <c r="M13">
        <f>K13*L13/1000</f>
        <v>0.74550000000000005</v>
      </c>
      <c r="N13" t="s">
        <v>47</v>
      </c>
      <c r="O13">
        <f>M13/2</f>
        <v>0.37275000000000003</v>
      </c>
    </row>
    <row r="14" spans="1:24" x14ac:dyDescent="0.25">
      <c r="K14">
        <v>10</v>
      </c>
      <c r="L14">
        <v>203.3</v>
      </c>
      <c r="M14">
        <f>K14*L14/1000</f>
        <v>2.0329999999999999</v>
      </c>
      <c r="N14" t="s">
        <v>48</v>
      </c>
      <c r="O14">
        <f>M14/2</f>
        <v>1.0165</v>
      </c>
    </row>
    <row r="15" spans="1:24" x14ac:dyDescent="0.25">
      <c r="A15" t="s">
        <v>36</v>
      </c>
      <c r="B15">
        <v>100</v>
      </c>
      <c r="I15">
        <f t="shared" si="0"/>
        <v>1</v>
      </c>
      <c r="K15">
        <v>10</v>
      </c>
      <c r="L15">
        <v>58.44</v>
      </c>
      <c r="M15">
        <f>K15*L15/1000</f>
        <v>0.58440000000000003</v>
      </c>
      <c r="N15" t="s">
        <v>49</v>
      </c>
      <c r="O15">
        <f>M15/2</f>
        <v>0.29220000000000002</v>
      </c>
    </row>
    <row r="16" spans="1:24" x14ac:dyDescent="0.25">
      <c r="A16" t="s">
        <v>2</v>
      </c>
      <c r="B16" t="s">
        <v>3</v>
      </c>
      <c r="C16" t="s">
        <v>4</v>
      </c>
      <c r="D16" t="s">
        <v>5</v>
      </c>
      <c r="E16" t="s">
        <v>6</v>
      </c>
      <c r="I16">
        <f t="shared" si="0"/>
        <v>4</v>
      </c>
      <c r="K16">
        <v>10</v>
      </c>
      <c r="L16">
        <v>147.02000000000001</v>
      </c>
      <c r="M16">
        <f>K16*L16/1000</f>
        <v>1.4702</v>
      </c>
      <c r="N16" t="s">
        <v>50</v>
      </c>
      <c r="O16">
        <f>M16/2</f>
        <v>0.73509999999999998</v>
      </c>
    </row>
    <row r="17" spans="1:15" x14ac:dyDescent="0.25">
      <c r="A17" t="s">
        <v>7</v>
      </c>
      <c r="B17" t="s">
        <v>8</v>
      </c>
      <c r="I17">
        <f t="shared" si="0"/>
        <v>1</v>
      </c>
      <c r="K17">
        <v>10</v>
      </c>
      <c r="L17">
        <v>266.62</v>
      </c>
      <c r="M17">
        <f>K17*L17/1000</f>
        <v>2.6661999999999999</v>
      </c>
      <c r="N17" t="s">
        <v>51</v>
      </c>
      <c r="O17">
        <f>M17/2</f>
        <v>1.3331</v>
      </c>
    </row>
    <row r="18" spans="1:15" x14ac:dyDescent="0.25">
      <c r="A18" t="s">
        <v>9</v>
      </c>
      <c r="B18">
        <v>3</v>
      </c>
      <c r="C18">
        <v>5</v>
      </c>
      <c r="D18">
        <v>7</v>
      </c>
      <c r="E18">
        <v>9</v>
      </c>
      <c r="I18">
        <f t="shared" si="0"/>
        <v>4</v>
      </c>
    </row>
    <row r="19" spans="1:15" x14ac:dyDescent="0.25">
      <c r="A19" t="s">
        <v>43</v>
      </c>
      <c r="B19">
        <v>3</v>
      </c>
    </row>
    <row r="21" spans="1:15" x14ac:dyDescent="0.25">
      <c r="A21" t="s">
        <v>31</v>
      </c>
      <c r="B21">
        <f>PRODUCT(I15:I18)*B19</f>
        <v>48</v>
      </c>
    </row>
    <row r="23" spans="1:15" x14ac:dyDescent="0.25">
      <c r="A23" s="2" t="s">
        <v>39</v>
      </c>
      <c r="B23" t="s">
        <v>45</v>
      </c>
    </row>
    <row r="25" spans="1:15" x14ac:dyDescent="0.25">
      <c r="A25" t="s">
        <v>1</v>
      </c>
      <c r="B25">
        <v>500</v>
      </c>
      <c r="C25">
        <v>100</v>
      </c>
      <c r="D25">
        <v>10</v>
      </c>
      <c r="I25">
        <f t="shared" si="0"/>
        <v>3</v>
      </c>
    </row>
    <row r="26" spans="1:15" x14ac:dyDescent="0.25">
      <c r="A26" t="s">
        <v>40</v>
      </c>
      <c r="B26" t="s">
        <v>41</v>
      </c>
      <c r="I26">
        <f t="shared" si="0"/>
        <v>1</v>
      </c>
    </row>
    <row r="27" spans="1:15" x14ac:dyDescent="0.25">
      <c r="A27" t="s">
        <v>44</v>
      </c>
      <c r="B27" t="s">
        <v>8</v>
      </c>
      <c r="I27">
        <f t="shared" si="0"/>
        <v>1</v>
      </c>
    </row>
    <row r="28" spans="1:15" x14ac:dyDescent="0.25">
      <c r="A28" t="s">
        <v>42</v>
      </c>
      <c r="B28">
        <v>3</v>
      </c>
      <c r="C28">
        <v>5</v>
      </c>
      <c r="D28">
        <v>7</v>
      </c>
      <c r="E28">
        <v>9</v>
      </c>
      <c r="I28">
        <f t="shared" si="0"/>
        <v>4</v>
      </c>
    </row>
    <row r="29" spans="1:15" x14ac:dyDescent="0.25">
      <c r="A29" t="s">
        <v>43</v>
      </c>
      <c r="B29">
        <v>3</v>
      </c>
      <c r="I29">
        <f t="shared" si="0"/>
        <v>1</v>
      </c>
    </row>
    <row r="31" spans="1:15" x14ac:dyDescent="0.25">
      <c r="A31" t="s">
        <v>31</v>
      </c>
      <c r="B31">
        <f>PRODUCT(I25:I28)*B29</f>
        <v>36</v>
      </c>
    </row>
    <row r="33" spans="3:3" x14ac:dyDescent="0.25">
      <c r="C3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2017-05-07T19:15:11Z</dcterms:created>
  <dcterms:modified xsi:type="dcterms:W3CDTF">2017-07-10T20:46:03Z</dcterms:modified>
</cp:coreProperties>
</file>