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0" yWindow="0" windowWidth="25100" windowHeight="15340"/>
  </bookViews>
  <sheets>
    <sheet name="PYR_08_10_2015 Calculation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G18" i="1"/>
  <c r="U6" i="1"/>
  <c r="T6" i="1"/>
  <c r="S6" i="1"/>
  <c r="R6" i="1"/>
  <c r="Q6" i="1"/>
  <c r="P6" i="1"/>
  <c r="U5" i="1"/>
  <c r="T5" i="1"/>
  <c r="S5" i="1"/>
  <c r="R5" i="1"/>
  <c r="Q5" i="1"/>
  <c r="P5" i="1"/>
  <c r="T4" i="1"/>
  <c r="U4" i="1"/>
  <c r="S4" i="1"/>
  <c r="R4" i="1"/>
  <c r="Q4" i="1"/>
  <c r="P4" i="1"/>
  <c r="U3" i="1"/>
  <c r="T3" i="1"/>
  <c r="S3" i="1"/>
  <c r="R3" i="1"/>
  <c r="Q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<sst xmlns="http://schemas.openxmlformats.org/spreadsheetml/2006/main" count="40" uniqueCount="40">
  <si>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</si>
  <si>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</si>
  <si>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</si>
  <si>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</si>
  <si>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</si>
  <si>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</si>
  <si>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</si>
  <si>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</si>
  <si>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</si>
  <si>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</si>
  <si>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</si>
  <si>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0.4 mL A</t>
  </si>
  <si>
    <t>1 mL B</t>
  </si>
  <si>
    <t>1 mL C</t>
  </si>
  <si>
    <t>2 mL A</t>
  </si>
  <si>
    <t>2 mL B</t>
  </si>
  <si>
    <t>2 mL C</t>
  </si>
  <si>
    <t>3 mL A</t>
  </si>
  <si>
    <t>3 mL B</t>
  </si>
  <si>
    <t>3 mL C</t>
  </si>
  <si>
    <t>4 mL A</t>
  </si>
  <si>
    <t>4 mL B</t>
  </si>
  <si>
    <t>4 mL C</t>
  </si>
  <si>
    <t>1 mL</t>
  </si>
  <si>
    <t>0.4 mL</t>
  </si>
  <si>
    <t>2 mL</t>
  </si>
  <si>
    <t>3 mL</t>
  </si>
  <si>
    <t>4 mL</t>
  </si>
  <si>
    <t>Final pH</t>
  </si>
  <si>
    <t>Cw</t>
  </si>
  <si>
    <t>sCw</t>
  </si>
  <si>
    <t>Cs</t>
  </si>
  <si>
    <t>sCs</t>
  </si>
  <si>
    <t>pH</t>
  </si>
  <si>
    <t>sPH</t>
  </si>
  <si>
    <t>sample time</t>
  </si>
  <si>
    <t>scint time</t>
  </si>
  <si>
    <t>days</t>
  </si>
  <si>
    <t>dt(hours)</t>
  </si>
  <si>
    <t>dt(min)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</si>
</sst>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I19" sqref="I19"/>
    </sheetView>
  </sheetViews>
  <sheetFormatPr baseColWidth="10" defaultColWidth="8.83203125" defaultRowHeight="14" x14ac:dyDescent="0"/>
  <cols>
    <col min="13" max="13" width="8.1640625" bestFit="1" customWidth="1"/>
    <col min="14" max="14" width="8.1640625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1">
      <c r="A2">
        <v>0</v>
      </c>
      <c r="B2" t="s">
        <v>11</v>
      </c>
      <c r="C2">
        <v>56.8</v>
      </c>
      <c r="D2">
        <v>6.85</v>
      </c>
      <c r="E2">
        <v>0.4</v>
      </c>
      <c r="F2">
        <v>2E-3</v>
      </c>
      <c r="G2">
        <v>29.749531380400001</v>
      </c>
      <c r="H2">
        <v>2.5229724982000001</v>
      </c>
      <c r="I2">
        <v>3976.8419335899998</v>
      </c>
      <c r="J2">
        <v>24.736468312500001</v>
      </c>
      <c r="K2">
        <v>50.094439777300003</v>
      </c>
      <c r="L2">
        <v>12.677931416</v>
      </c>
      <c r="M2">
        <v>7.34</v>
      </c>
      <c r="O2" t="s">
        <v>24</v>
      </c>
      <c r="P2">
        <f>AVERAGE(G2)</f>
        <v>29.749531380400001</v>
      </c>
      <c r="Q2">
        <f>H2</f>
        <v>2.5229724982000001</v>
      </c>
      <c r="R2">
        <f>K2</f>
        <v>50.094439777300003</v>
      </c>
      <c r="S2">
        <f>L2</f>
        <v>12.677931416</v>
      </c>
      <c r="T2">
        <f>M2</f>
        <v>7.34</v>
      </c>
      <c r="U2">
        <v>0.05</v>
      </c>
    </row>
    <row r="3" spans="1:21">
      <c r="A3">
        <v>1</v>
      </c>
      <c r="B3" t="s">
        <v>12</v>
      </c>
      <c r="C3">
        <v>58.13</v>
      </c>
      <c r="D3">
        <v>6.77</v>
      </c>
      <c r="E3">
        <v>1</v>
      </c>
      <c r="F3">
        <v>2E-3</v>
      </c>
      <c r="G3">
        <v>30.446131322900001</v>
      </c>
      <c r="H3">
        <v>2.5624159423999999</v>
      </c>
      <c r="I3">
        <v>9942.1048339699992</v>
      </c>
      <c r="J3">
        <v>41.815977621999998</v>
      </c>
      <c r="K3">
        <v>344.87458508399999</v>
      </c>
      <c r="L3">
        <v>12.9841975101</v>
      </c>
      <c r="M3">
        <v>6.9</v>
      </c>
      <c r="O3" t="s">
        <v>23</v>
      </c>
      <c r="P3">
        <f>AVERAGE(G3:G4)</f>
        <v>30.744674155449999</v>
      </c>
      <c r="Q3">
        <f>_xlfn.STDEV.S(G3:G4)</f>
        <v>0.42220332274148981</v>
      </c>
      <c r="R3">
        <f>AVERAGE(K3:K4)</f>
        <v>343.38187092099997</v>
      </c>
      <c r="S3">
        <f>_xlfn.STDEV.S(K3:K4)</f>
        <v>2.1110166140609858</v>
      </c>
      <c r="T3">
        <f>AVERAGE(M3:M4)</f>
        <v>7.2850000000000001</v>
      </c>
      <c r="U3">
        <f>_xlfn.STDEV.S(M3:M4)</f>
        <v>0.54447222151364127</v>
      </c>
    </row>
    <row r="4" spans="1:21">
      <c r="A4">
        <v>2</v>
      </c>
      <c r="B4" t="s">
        <v>13</v>
      </c>
      <c r="C4">
        <v>59.27</v>
      </c>
      <c r="D4">
        <v>6.71</v>
      </c>
      <c r="E4">
        <v>1</v>
      </c>
      <c r="F4">
        <v>2E-3</v>
      </c>
      <c r="G4">
        <v>31.043216988000001</v>
      </c>
      <c r="H4">
        <v>2.5977089364900001</v>
      </c>
      <c r="I4">
        <v>9942.1048339699992</v>
      </c>
      <c r="J4">
        <v>41.815977621999998</v>
      </c>
      <c r="K4">
        <v>341.88915675800001</v>
      </c>
      <c r="L4">
        <v>13.1584576148</v>
      </c>
      <c r="M4">
        <v>7.67</v>
      </c>
      <c r="O4" t="s">
        <v>25</v>
      </c>
      <c r="P4">
        <f>AVERAGE(G5:G7)</f>
        <v>33.358233338333335</v>
      </c>
      <c r="Q4">
        <f>_xlfn.STDEV.S(G5:G7)</f>
        <v>1.4151489291351109</v>
      </c>
      <c r="R4">
        <f>AVERAGE(K5:K7)</f>
        <v>827.41931670466658</v>
      </c>
      <c r="S4">
        <f>_xlfn.STDEV.S(K5:K7)</f>
        <v>7.0757446456116995</v>
      </c>
      <c r="T4">
        <f>AVERAGE(M5:M7)</f>
        <v>7.2766666666666664</v>
      </c>
      <c r="U4">
        <f>_xlfn.STDEV.S(M5:M7)</f>
        <v>0.13650396819628866</v>
      </c>
    </row>
    <row r="5" spans="1:21">
      <c r="A5">
        <v>3</v>
      </c>
      <c r="B5" t="s">
        <v>14</v>
      </c>
      <c r="C5">
        <v>61.4</v>
      </c>
      <c r="D5">
        <v>6.59</v>
      </c>
      <c r="E5">
        <v>2</v>
      </c>
      <c r="F5">
        <v>4.0000000000000001E-3</v>
      </c>
      <c r="G5">
        <v>32.1588244147</v>
      </c>
      <c r="H5">
        <v>2.6602190868400002</v>
      </c>
      <c r="I5">
        <v>19884.209667899999</v>
      </c>
      <c r="J5">
        <v>83.631955244099998</v>
      </c>
      <c r="K5">
        <v>833.41636132300005</v>
      </c>
      <c r="L5">
        <v>13.945658402799999</v>
      </c>
      <c r="M5">
        <v>7.13</v>
      </c>
      <c r="O5" t="s">
        <v>26</v>
      </c>
      <c r="P5">
        <f>AVERAGE(G8:G10)</f>
        <v>41.249540958033336</v>
      </c>
      <c r="Q5">
        <f>_xlfn.STDEV.S(G8:G10)</f>
        <v>8.3118899005881559</v>
      </c>
      <c r="R5">
        <f>AVERAGE(K8:K10)</f>
        <v>1285.0680203066668</v>
      </c>
      <c r="S5">
        <f>_xlfn.STDEV.S(K8:K10)</f>
        <v>41.55944950126711</v>
      </c>
      <c r="T5">
        <f>AVERAGE(M8:M10)</f>
        <v>7.3033333333333337</v>
      </c>
      <c r="U5">
        <f>_xlfn.STDEV.S(M8:M10)</f>
        <v>0.14047538337136997</v>
      </c>
    </row>
    <row r="6" spans="1:21">
      <c r="A6">
        <v>4</v>
      </c>
      <c r="B6" t="s">
        <v>15</v>
      </c>
      <c r="C6">
        <v>66.67</v>
      </c>
      <c r="D6">
        <v>6.32</v>
      </c>
      <c r="E6">
        <v>2</v>
      </c>
      <c r="F6">
        <v>4.0000000000000001E-3</v>
      </c>
      <c r="G6">
        <v>34.9190362171</v>
      </c>
      <c r="H6">
        <v>2.81401504864</v>
      </c>
      <c r="I6">
        <v>19884.209667899999</v>
      </c>
      <c r="J6">
        <v>83.631955244099998</v>
      </c>
      <c r="K6">
        <v>819.61530231100005</v>
      </c>
      <c r="L6">
        <v>14.6813813898</v>
      </c>
      <c r="M6">
        <v>7.3</v>
      </c>
      <c r="O6" t="s">
        <v>27</v>
      </c>
      <c r="P6">
        <f>AVERAGE(G11:G13)</f>
        <v>63.444716570666664</v>
      </c>
      <c r="Q6">
        <f>_xlfn.STDEV.S(G11:G13)</f>
        <v>25.340894866209855</v>
      </c>
      <c r="R6">
        <f>AVERAGE(K11:K13)</f>
        <v>1671.19738394</v>
      </c>
      <c r="S6">
        <f>_xlfn.STDEV.S(K11:K13)</f>
        <v>126.70447433350428</v>
      </c>
      <c r="T6">
        <f>AVERAGE(M11:M13)</f>
        <v>6.8966666666666656</v>
      </c>
      <c r="U6">
        <f>_xlfn.STDEV.S(M11:M13)</f>
        <v>0.1700980109623077</v>
      </c>
    </row>
    <row r="7" spans="1:21">
      <c r="A7">
        <v>5</v>
      </c>
      <c r="B7" t="s">
        <v>16</v>
      </c>
      <c r="C7">
        <v>63</v>
      </c>
      <c r="D7">
        <v>6.51</v>
      </c>
      <c r="E7">
        <v>2</v>
      </c>
      <c r="F7">
        <v>4.0000000000000001E-3</v>
      </c>
      <c r="G7">
        <v>32.996839383199998</v>
      </c>
      <c r="H7">
        <v>2.7085581780100001</v>
      </c>
      <c r="I7">
        <v>19884.209667899999</v>
      </c>
      <c r="J7">
        <v>83.631955244099998</v>
      </c>
      <c r="K7">
        <v>829.22628648</v>
      </c>
      <c r="L7">
        <v>14.176511275699999</v>
      </c>
      <c r="M7">
        <v>7.4</v>
      </c>
    </row>
    <row r="8" spans="1:21">
      <c r="A8">
        <v>6</v>
      </c>
      <c r="B8" t="s">
        <v>17</v>
      </c>
      <c r="C8">
        <v>74.67</v>
      </c>
      <c r="D8">
        <v>5.98</v>
      </c>
      <c r="E8">
        <v>3</v>
      </c>
      <c r="F8">
        <v>6.0000000000000001E-3</v>
      </c>
      <c r="G8">
        <v>39.1091110594</v>
      </c>
      <c r="H8">
        <v>3.0485144420200001</v>
      </c>
      <c r="I8">
        <v>29826.3145019</v>
      </c>
      <c r="J8">
        <v>125.447932866</v>
      </c>
      <c r="K8">
        <v>1295.7701698000001</v>
      </c>
      <c r="L8">
        <v>16.486118121600001</v>
      </c>
      <c r="M8">
        <v>7.45</v>
      </c>
    </row>
    <row r="9" spans="1:21">
      <c r="A9">
        <v>7</v>
      </c>
      <c r="B9" t="s">
        <v>18</v>
      </c>
      <c r="C9">
        <v>96.27</v>
      </c>
      <c r="D9">
        <v>5.26</v>
      </c>
      <c r="E9">
        <v>3</v>
      </c>
      <c r="F9">
        <v>6.0000000000000001E-3</v>
      </c>
      <c r="G9">
        <v>50.422313133700001</v>
      </c>
      <c r="H9">
        <v>3.65927062543</v>
      </c>
      <c r="I9">
        <v>29826.3145019</v>
      </c>
      <c r="J9">
        <v>125.447932866</v>
      </c>
      <c r="K9">
        <v>1239.2041594299999</v>
      </c>
      <c r="L9">
        <v>19.346512192700001</v>
      </c>
      <c r="M9">
        <v>7.17</v>
      </c>
    </row>
    <row r="10" spans="1:21">
      <c r="A10">
        <v>8</v>
      </c>
      <c r="B10" t="s">
        <v>19</v>
      </c>
      <c r="C10">
        <v>65.33</v>
      </c>
      <c r="D10">
        <v>6.39</v>
      </c>
      <c r="E10">
        <v>3</v>
      </c>
      <c r="F10">
        <v>6.0000000000000001E-3</v>
      </c>
      <c r="G10">
        <v>34.217198680999999</v>
      </c>
      <c r="H10">
        <v>2.7762802655100001</v>
      </c>
      <c r="I10">
        <v>29826.3145019</v>
      </c>
      <c r="J10">
        <v>125.447932866</v>
      </c>
      <c r="K10">
        <v>1320.2297316900001</v>
      </c>
      <c r="L10">
        <v>15.235578626000001</v>
      </c>
      <c r="M10">
        <v>7.29</v>
      </c>
    </row>
    <row r="11" spans="1:21">
      <c r="A11">
        <v>9</v>
      </c>
      <c r="B11" t="s">
        <v>20</v>
      </c>
      <c r="C11">
        <v>93.47</v>
      </c>
      <c r="D11">
        <v>5.34</v>
      </c>
      <c r="E11">
        <v>4</v>
      </c>
      <c r="F11">
        <v>8.0000000000000002E-3</v>
      </c>
      <c r="G11">
        <v>48.955786938899998</v>
      </c>
      <c r="H11">
        <v>3.5813291323100001</v>
      </c>
      <c r="I11">
        <v>39768.419335899998</v>
      </c>
      <c r="J11">
        <v>167.26391048799999</v>
      </c>
      <c r="K11">
        <v>1743.6420321000001</v>
      </c>
      <c r="L11">
        <v>19.767859162600001</v>
      </c>
      <c r="M11">
        <v>7.09</v>
      </c>
    </row>
    <row r="12" spans="1:21">
      <c r="A12">
        <v>10</v>
      </c>
      <c r="B12" t="s">
        <v>21</v>
      </c>
      <c r="C12">
        <v>177</v>
      </c>
      <c r="D12">
        <v>3.88</v>
      </c>
      <c r="E12">
        <v>4</v>
      </c>
      <c r="F12">
        <v>8.0000000000000002E-3</v>
      </c>
      <c r="G12">
        <v>92.705405886099996</v>
      </c>
      <c r="H12">
        <v>5.8671903047400003</v>
      </c>
      <c r="I12">
        <v>39768.419335899998</v>
      </c>
      <c r="J12">
        <v>167.26391048799999</v>
      </c>
      <c r="K12">
        <v>1524.8939373600001</v>
      </c>
      <c r="L12">
        <v>30.515188431999999</v>
      </c>
      <c r="M12">
        <v>6.83</v>
      </c>
    </row>
    <row r="13" spans="1:21">
      <c r="A13">
        <v>11</v>
      </c>
      <c r="B13" t="s">
        <v>22</v>
      </c>
      <c r="C13">
        <v>92.93</v>
      </c>
      <c r="D13">
        <v>5.36</v>
      </c>
      <c r="E13">
        <v>4</v>
      </c>
      <c r="F13">
        <v>8.0000000000000002E-3</v>
      </c>
      <c r="G13">
        <v>48.672956886999998</v>
      </c>
      <c r="H13">
        <v>3.5677509805800001</v>
      </c>
      <c r="I13">
        <v>39768.419335899998</v>
      </c>
      <c r="J13">
        <v>167.26391048799999</v>
      </c>
      <c r="K13">
        <v>1745.0561823600001</v>
      </c>
      <c r="L13">
        <v>19.7063297268</v>
      </c>
      <c r="M13">
        <v>6.77</v>
      </c>
    </row>
    <row r="17" spans="3:10">
      <c r="D17" t="s">
        <v>35</v>
      </c>
      <c r="E17" t="s">
        <v>36</v>
      </c>
      <c r="G17" t="s">
        <v>37</v>
      </c>
      <c r="I17" t="s">
        <v>38</v>
      </c>
      <c r="J17" t="s">
        <v>39</v>
      </c>
    </row>
    <row r="18" spans="3:10">
      <c r="C18" s="2">
        <v>42227</v>
      </c>
      <c r="D18" s="1">
        <v>0.76736111111111116</v>
      </c>
      <c r="E18" s="1">
        <v>0.46875</v>
      </c>
      <c r="F18" s="2">
        <v>42233</v>
      </c>
      <c r="G18">
        <f>F18-C18</f>
        <v>6</v>
      </c>
      <c r="I18">
        <f>5*24+16</f>
        <v>136</v>
      </c>
      <c r="J18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PYR_08_10_2015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Tiffany Wang</cp:lastModifiedBy>
  <dcterms:created xsi:type="dcterms:W3CDTF">2015-08-18T14:54:58Z</dcterms:created>
  <dcterms:modified xsi:type="dcterms:W3CDTF">2015-09-24T19:09:53Z</dcterms:modified>
</cp:coreProperties>
</file>