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868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" l="1"/>
  <c r="B21" i="1"/>
  <c r="B18" i="1"/>
  <c r="B20" i="1"/>
  <c r="B17" i="1"/>
  <c r="B16" i="1"/>
  <c r="F24" i="1"/>
  <c r="F26" i="1"/>
  <c r="F27" i="1"/>
  <c r="F28" i="1"/>
  <c r="F29" i="1"/>
  <c r="F30" i="1"/>
  <c r="F31" i="1"/>
  <c r="F33" i="1"/>
  <c r="F34" i="1"/>
  <c r="F35" i="1"/>
  <c r="F36" i="1"/>
  <c r="F23" i="1"/>
  <c r="F20" i="1"/>
  <c r="F21" i="1"/>
  <c r="F22" i="1"/>
  <c r="F19" i="1"/>
  <c r="F17" i="1"/>
  <c r="F16" i="1"/>
  <c r="F10" i="1"/>
  <c r="F12" i="1"/>
  <c r="F13" i="1"/>
  <c r="F14" i="1"/>
  <c r="F15" i="1"/>
  <c r="F9" i="1"/>
  <c r="F4" i="1"/>
  <c r="F5" i="1"/>
  <c r="F6" i="1"/>
  <c r="F7" i="1"/>
  <c r="F8" i="1"/>
  <c r="F2" i="1"/>
  <c r="H31" i="1"/>
  <c r="H32" i="1"/>
  <c r="H33" i="1"/>
  <c r="H34" i="1"/>
  <c r="H35" i="1"/>
  <c r="H36" i="1"/>
  <c r="H30" i="1"/>
  <c r="H2" i="1"/>
  <c r="H29" i="1"/>
  <c r="H24" i="1"/>
  <c r="H25" i="1"/>
  <c r="H26" i="1"/>
  <c r="H27" i="1"/>
  <c r="H28" i="1"/>
  <c r="H23" i="1"/>
  <c r="H17" i="1"/>
  <c r="H18" i="1"/>
  <c r="H19" i="1"/>
  <c r="H20" i="1"/>
  <c r="H21" i="1"/>
  <c r="H22" i="1"/>
  <c r="H16" i="1"/>
  <c r="H10" i="1"/>
  <c r="H11" i="1"/>
  <c r="H12" i="1"/>
  <c r="H13" i="1"/>
  <c r="H14" i="1"/>
  <c r="H15" i="1"/>
  <c r="H9" i="1"/>
  <c r="H3" i="1"/>
  <c r="H4" i="1"/>
  <c r="H5" i="1"/>
  <c r="H6" i="1"/>
  <c r="H7" i="1"/>
  <c r="H8" i="1"/>
</calcChain>
</file>

<file path=xl/sharedStrings.xml><?xml version="1.0" encoding="utf-8"?>
<sst xmlns="http://schemas.openxmlformats.org/spreadsheetml/2006/main" count="56" uniqueCount="21">
  <si>
    <t>Date</t>
  </si>
  <si>
    <t>Total Radium Added</t>
  </si>
  <si>
    <t>Mineral</t>
  </si>
  <si>
    <t>Mineral Amount</t>
  </si>
  <si>
    <t>Mineral Uncertainty</t>
  </si>
  <si>
    <t>Solution Volume</t>
  </si>
  <si>
    <t>Solution Uncertainty</t>
  </si>
  <si>
    <t>Cw</t>
  </si>
  <si>
    <t>Cs</t>
  </si>
  <si>
    <t>sCw</t>
  </si>
  <si>
    <t>sCs</t>
  </si>
  <si>
    <t>Final pH</t>
  </si>
  <si>
    <t>sPH</t>
  </si>
  <si>
    <t>FHY</t>
  </si>
  <si>
    <t>Mineral Stock Volume Added</t>
  </si>
  <si>
    <t>Notes</t>
  </si>
  <si>
    <t>Only A and B</t>
  </si>
  <si>
    <t>FHY_6</t>
  </si>
  <si>
    <t>FHY_7</t>
  </si>
  <si>
    <t>FHY_5.1</t>
  </si>
  <si>
    <t>FHY_5.2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</si>
</sst>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A12" workbookViewId="0">
      <selection activeCell="A37" sqref="A37:XFD37"/>
    </sheetView>
  </sheetViews>
  <sheetFormatPr baseColWidth="10" defaultRowHeight="15" x14ac:dyDescent="0"/>
  <cols>
    <col min="2" max="2" width="17.83203125" bestFit="1" customWidth="1"/>
    <col min="4" max="4" width="16.6640625" customWidth="1"/>
    <col min="5" max="5" width="14.6640625" bestFit="1" customWidth="1"/>
    <col min="6" max="6" width="17.6640625" bestFit="1" customWidth="1"/>
    <col min="7" max="7" width="14.6640625" bestFit="1" customWidth="1"/>
    <col min="8" max="8" width="18" bestFit="1" customWidth="1"/>
  </cols>
  <sheetData>
    <row r="1" spans="1:16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  <c r="L1" t="s">
        <v>10</v>
      </c>
      <c r="M1" t="s">
        <v>11</v>
      </c>
      <c r="N1" t="s">
        <v>12</v>
      </c>
      <c r="P1" t="s">
        <v>15</v>
      </c>
    </row>
    <row r="2" spans="1:16">
      <c r="A2" s="1">
        <v>42172</v>
      </c>
      <c r="B2">
        <v>5000</v>
      </c>
      <c r="C2" t="s">
        <v>13</v>
      </c>
      <c r="D2">
        <v>0.01</v>
      </c>
      <c r="E2">
        <v>3.9860000000000002</v>
      </c>
      <c r="F2">
        <f>SQRT((0.02/10)^2+(13.8/398.6)^2)</f>
        <v>3.4678894110282708E-2</v>
      </c>
      <c r="G2">
        <v>100</v>
      </c>
      <c r="H2">
        <f>0.5+0.02+0.01+0.008+0.5</f>
        <v>1.038</v>
      </c>
      <c r="I2">
        <v>28.245187099533336</v>
      </c>
      <c r="J2">
        <v>4.5953384262638401</v>
      </c>
      <c r="K2">
        <v>545.78055445266671</v>
      </c>
      <c r="L2">
        <v>115.28696503461016</v>
      </c>
      <c r="M2">
        <v>3.1</v>
      </c>
      <c r="N2">
        <v>0</v>
      </c>
    </row>
    <row r="3" spans="1:16">
      <c r="A3" s="1">
        <v>42172</v>
      </c>
      <c r="B3">
        <v>5000</v>
      </c>
      <c r="C3" t="s">
        <v>13</v>
      </c>
      <c r="D3">
        <v>0</v>
      </c>
      <c r="E3">
        <v>0</v>
      </c>
      <c r="F3">
        <v>0</v>
      </c>
      <c r="G3">
        <v>100</v>
      </c>
      <c r="H3">
        <f t="shared" ref="H3:H8" si="0">0.5+0.02+0.01+0.008+0.5</f>
        <v>1.038</v>
      </c>
      <c r="I3">
        <v>31.651530413566672</v>
      </c>
      <c r="J3">
        <v>3.105241941054389</v>
      </c>
      <c r="K3">
        <v>460.3228697043333</v>
      </c>
      <c r="L3">
        <v>77.903711516057314</v>
      </c>
      <c r="M3">
        <v>3.0833333333333335</v>
      </c>
      <c r="N3">
        <v>1.2472191289246563E-2</v>
      </c>
    </row>
    <row r="4" spans="1:16">
      <c r="A4" s="1">
        <v>42172</v>
      </c>
      <c r="B4">
        <v>10000</v>
      </c>
      <c r="C4" t="s">
        <v>13</v>
      </c>
      <c r="D4">
        <v>0.01</v>
      </c>
      <c r="E4">
        <v>3.9860000000000002</v>
      </c>
      <c r="F4">
        <f t="shared" ref="F4:F8" si="1">SQRT((0.02/10)^2+(13.8/398.6)^2)</f>
        <v>3.4678894110282708E-2</v>
      </c>
      <c r="G4">
        <v>100</v>
      </c>
      <c r="H4">
        <f t="shared" si="0"/>
        <v>1.038</v>
      </c>
      <c r="I4">
        <v>62.487901467099995</v>
      </c>
      <c r="J4">
        <v>10.516643502872867</v>
      </c>
      <c r="K4">
        <v>941.09630037366662</v>
      </c>
      <c r="L4">
        <v>263.83952591334833</v>
      </c>
      <c r="M4">
        <v>3.11</v>
      </c>
      <c r="N4">
        <v>8.1649658092772682E-3</v>
      </c>
    </row>
    <row r="5" spans="1:16">
      <c r="A5" s="1">
        <v>42172</v>
      </c>
      <c r="B5">
        <v>25000</v>
      </c>
      <c r="C5" t="s">
        <v>13</v>
      </c>
      <c r="D5">
        <v>0.01</v>
      </c>
      <c r="E5">
        <v>3.9860000000000002</v>
      </c>
      <c r="F5">
        <f t="shared" si="1"/>
        <v>3.4678894110282708E-2</v>
      </c>
      <c r="G5">
        <v>100</v>
      </c>
      <c r="H5">
        <f t="shared" si="0"/>
        <v>1.038</v>
      </c>
      <c r="I5">
        <v>173.82154346866665</v>
      </c>
      <c r="J5">
        <v>16.138298178842856</v>
      </c>
      <c r="K5">
        <v>1911.1504398266668</v>
      </c>
      <c r="L5">
        <v>404.87451527664342</v>
      </c>
      <c r="M5">
        <v>3.0833333333333335</v>
      </c>
      <c r="N5">
        <v>9.4280904158206419E-3</v>
      </c>
    </row>
    <row r="6" spans="1:16">
      <c r="A6" s="1">
        <v>42172</v>
      </c>
      <c r="B6">
        <v>50000</v>
      </c>
      <c r="C6" t="s">
        <v>13</v>
      </c>
      <c r="D6">
        <v>0.01</v>
      </c>
      <c r="E6">
        <v>3.9860000000000002</v>
      </c>
      <c r="F6">
        <f t="shared" si="1"/>
        <v>3.4678894110282708E-2</v>
      </c>
      <c r="G6">
        <v>100</v>
      </c>
      <c r="H6">
        <f t="shared" si="0"/>
        <v>1.038</v>
      </c>
      <c r="I6">
        <v>396.48882747166664</v>
      </c>
      <c r="J6">
        <v>4.3473387176278981</v>
      </c>
      <c r="K6">
        <v>2596.8683524499997</v>
      </c>
      <c r="L6">
        <v>109.06519612279369</v>
      </c>
      <c r="M6">
        <v>3.1033333333333335</v>
      </c>
      <c r="N6">
        <v>4.714045207910216E-3</v>
      </c>
    </row>
    <row r="7" spans="1:16">
      <c r="A7" s="1">
        <v>42172</v>
      </c>
      <c r="B7">
        <v>750000</v>
      </c>
      <c r="C7" t="s">
        <v>13</v>
      </c>
      <c r="D7">
        <v>0.01</v>
      </c>
      <c r="E7">
        <v>3.9860000000000002</v>
      </c>
      <c r="F7">
        <f t="shared" si="1"/>
        <v>3.4678894110282708E-2</v>
      </c>
      <c r="G7">
        <v>100</v>
      </c>
      <c r="H7">
        <f t="shared" si="0"/>
        <v>1.038</v>
      </c>
      <c r="I7">
        <v>532.02543512533327</v>
      </c>
      <c r="J7">
        <v>21.149866460790015</v>
      </c>
      <c r="K7">
        <v>5468.5038854666664</v>
      </c>
      <c r="L7">
        <v>530.60377472492826</v>
      </c>
      <c r="M7">
        <v>3.1799999999999997</v>
      </c>
      <c r="N7">
        <v>2.1602468994692817E-2</v>
      </c>
    </row>
    <row r="8" spans="1:16">
      <c r="A8" s="1">
        <v>42172</v>
      </c>
      <c r="B8">
        <v>100000</v>
      </c>
      <c r="C8" t="s">
        <v>13</v>
      </c>
      <c r="D8">
        <v>0.01</v>
      </c>
      <c r="E8">
        <v>3.9860000000000002</v>
      </c>
      <c r="F8">
        <f t="shared" si="1"/>
        <v>3.4678894110282708E-2</v>
      </c>
      <c r="G8">
        <v>100</v>
      </c>
      <c r="H8">
        <f t="shared" si="0"/>
        <v>1.038</v>
      </c>
      <c r="I8">
        <v>804.71218147666661</v>
      </c>
      <c r="J8">
        <v>13.417376369683135</v>
      </c>
      <c r="K8">
        <v>4899.3431641566667</v>
      </c>
      <c r="L8">
        <v>336.61255318883087</v>
      </c>
      <c r="M8">
        <v>3.2433333333333336</v>
      </c>
      <c r="N8">
        <v>4.714045207910216E-3</v>
      </c>
    </row>
    <row r="9" spans="1:16">
      <c r="A9" s="1">
        <v>42181</v>
      </c>
      <c r="B9">
        <v>5000</v>
      </c>
      <c r="C9" t="s">
        <v>13</v>
      </c>
      <c r="D9">
        <v>1.1000000000000001E-3</v>
      </c>
      <c r="E9">
        <v>4.0150000000000006</v>
      </c>
      <c r="F9">
        <f>SQRT((0.004/1.1)^2+(455/3650)^2)</f>
        <v>0.12471056083961764</v>
      </c>
      <c r="G9">
        <v>100</v>
      </c>
      <c r="H9">
        <f>0.13</f>
        <v>0.13</v>
      </c>
      <c r="I9">
        <v>-7.6110583115633332</v>
      </c>
      <c r="J9">
        <v>3.5811397056543934</v>
      </c>
      <c r="K9">
        <v>1445.3351307466667</v>
      </c>
      <c r="L9">
        <v>89.842942944354249</v>
      </c>
      <c r="M9">
        <v>7.0933333333333337</v>
      </c>
      <c r="N9">
        <v>0.27450966386551073</v>
      </c>
    </row>
    <row r="10" spans="1:16">
      <c r="A10" s="1">
        <v>42181</v>
      </c>
      <c r="B10">
        <v>10000</v>
      </c>
      <c r="C10" t="s">
        <v>13</v>
      </c>
      <c r="D10">
        <v>1.1000000000000001E-3</v>
      </c>
      <c r="E10">
        <v>4.0150000000000006</v>
      </c>
      <c r="F10">
        <f t="shared" ref="F10:F15" si="2">SQRT((0.004/1.1)^2+(455/3650)^2)</f>
        <v>0.12471056083961764</v>
      </c>
      <c r="G10">
        <v>100</v>
      </c>
      <c r="H10">
        <f t="shared" ref="H10:H15" si="3">0.13</f>
        <v>0.13</v>
      </c>
      <c r="I10">
        <v>3.6836589929233328</v>
      </c>
      <c r="J10">
        <v>16.632621992029101</v>
      </c>
      <c r="K10">
        <v>2416.3658054966668</v>
      </c>
      <c r="L10">
        <v>417.27601585812943</v>
      </c>
      <c r="M10">
        <v>6.3666666666666663</v>
      </c>
      <c r="N10">
        <v>0.14267289706021785</v>
      </c>
    </row>
    <row r="11" spans="1:16">
      <c r="A11" s="1">
        <v>42181</v>
      </c>
      <c r="B11">
        <v>10000</v>
      </c>
      <c r="C11" t="s">
        <v>13</v>
      </c>
      <c r="D11">
        <v>0</v>
      </c>
      <c r="E11">
        <v>0</v>
      </c>
      <c r="F11">
        <v>0</v>
      </c>
      <c r="G11">
        <v>100</v>
      </c>
      <c r="H11">
        <f t="shared" si="3"/>
        <v>0.13</v>
      </c>
      <c r="I11">
        <v>21.611781698466668</v>
      </c>
      <c r="J11">
        <v>9.0372677303258531</v>
      </c>
      <c r="K11">
        <v>1966.5885173499998</v>
      </c>
      <c r="L11">
        <v>226.72523156652673</v>
      </c>
      <c r="M11">
        <v>6.043333333333333</v>
      </c>
      <c r="N11">
        <v>8.5764535535124031E-2</v>
      </c>
    </row>
    <row r="12" spans="1:16">
      <c r="A12" s="1">
        <v>42181</v>
      </c>
      <c r="B12">
        <v>25000</v>
      </c>
      <c r="C12" t="s">
        <v>13</v>
      </c>
      <c r="D12">
        <v>1.1000000000000001E-3</v>
      </c>
      <c r="E12">
        <v>4.0150000000000006</v>
      </c>
      <c r="F12">
        <f t="shared" si="2"/>
        <v>0.12471056083961764</v>
      </c>
      <c r="G12">
        <v>100</v>
      </c>
      <c r="H12">
        <f t="shared" si="3"/>
        <v>0.13</v>
      </c>
      <c r="I12">
        <v>83.463805032600007</v>
      </c>
      <c r="J12">
        <v>5.414174326517414</v>
      </c>
      <c r="K12">
        <v>4178.0279720866665</v>
      </c>
      <c r="L12">
        <v>135.82976232620169</v>
      </c>
      <c r="M12">
        <v>6.1533333333333333</v>
      </c>
      <c r="N12">
        <v>4.7842333648024218E-2</v>
      </c>
    </row>
    <row r="13" spans="1:16">
      <c r="A13" s="1">
        <v>42181</v>
      </c>
      <c r="B13">
        <v>50000</v>
      </c>
      <c r="C13" t="s">
        <v>13</v>
      </c>
      <c r="D13">
        <v>1.1000000000000001E-3</v>
      </c>
      <c r="E13">
        <v>4.0150000000000006</v>
      </c>
      <c r="F13">
        <f t="shared" si="2"/>
        <v>0.12471056083961764</v>
      </c>
      <c r="G13">
        <v>100</v>
      </c>
      <c r="H13">
        <f t="shared" si="3"/>
        <v>0.13</v>
      </c>
      <c r="I13">
        <v>183.86129218333335</v>
      </c>
      <c r="J13">
        <v>19.402171890877487</v>
      </c>
      <c r="K13">
        <v>7931.226989873333</v>
      </c>
      <c r="L13">
        <v>486.75795009785497</v>
      </c>
      <c r="M13">
        <v>5.9533333333333331</v>
      </c>
      <c r="N13">
        <v>4.642796092394718E-2</v>
      </c>
    </row>
    <row r="14" spans="1:16">
      <c r="A14" s="1">
        <v>42181</v>
      </c>
      <c r="B14">
        <v>75000</v>
      </c>
      <c r="C14" t="s">
        <v>13</v>
      </c>
      <c r="D14">
        <v>1.1000000000000001E-3</v>
      </c>
      <c r="E14">
        <v>4.0150000000000006</v>
      </c>
      <c r="F14">
        <f t="shared" si="2"/>
        <v>0.12471056083961764</v>
      </c>
      <c r="G14">
        <v>100</v>
      </c>
      <c r="H14">
        <f t="shared" si="3"/>
        <v>0.13</v>
      </c>
      <c r="I14">
        <v>300.03552731566668</v>
      </c>
      <c r="J14">
        <v>20.38373151549245</v>
      </c>
      <c r="K14">
        <v>11288.6219941</v>
      </c>
      <c r="L14">
        <v>511.38312882399345</v>
      </c>
      <c r="M14">
        <v>5.8500000000000005</v>
      </c>
      <c r="N14">
        <v>2.1602468994692817E-2</v>
      </c>
    </row>
    <row r="15" spans="1:16">
      <c r="A15" s="1">
        <v>42181</v>
      </c>
      <c r="B15">
        <v>100000</v>
      </c>
      <c r="C15" t="s">
        <v>13</v>
      </c>
      <c r="D15">
        <v>1.1000000000000001E-3</v>
      </c>
      <c r="E15">
        <v>4.0150000000000006</v>
      </c>
      <c r="F15">
        <f t="shared" si="2"/>
        <v>0.12471056083961764</v>
      </c>
      <c r="G15">
        <v>100</v>
      </c>
      <c r="H15">
        <f t="shared" si="3"/>
        <v>0.13</v>
      </c>
      <c r="I15">
        <v>459.95438184899996</v>
      </c>
      <c r="J15">
        <v>23.886153999695686</v>
      </c>
      <c r="K15">
        <v>13548.560415233334</v>
      </c>
      <c r="L15">
        <v>599.25122926948404</v>
      </c>
      <c r="M15">
        <v>5.7466666666666661</v>
      </c>
      <c r="N15">
        <v>4.4969125210773349E-2</v>
      </c>
    </row>
    <row r="16" spans="1:16">
      <c r="A16" s="1">
        <v>42199</v>
      </c>
      <c r="B16">
        <f>18270*0.2</f>
        <v>3654</v>
      </c>
      <c r="C16" s="3" t="s">
        <v>19</v>
      </c>
      <c r="D16">
        <v>2.264E-2</v>
      </c>
      <c r="E16">
        <v>40.00488</v>
      </c>
      <c r="F16">
        <f>SQRT((0.046/22.64)^2+(18.2/1767)^2)</f>
        <v>1.0498431027579474E-2</v>
      </c>
      <c r="G16">
        <v>100</v>
      </c>
      <c r="H16">
        <f>0.05+0.008+0.03+0.07+0.01+0.04+0.008</f>
        <v>0.21600000000000003</v>
      </c>
      <c r="I16">
        <v>7.7354147243833333</v>
      </c>
      <c r="J16">
        <v>1.8042497854152213</v>
      </c>
      <c r="K16">
        <v>209.07254911133336</v>
      </c>
      <c r="L16">
        <v>4.5114031316236858</v>
      </c>
      <c r="M16">
        <v>3.0166666666666671</v>
      </c>
      <c r="N16">
        <v>6.6583281184793869E-2</v>
      </c>
    </row>
    <row r="17" spans="1:16">
      <c r="A17" s="1">
        <v>42199</v>
      </c>
      <c r="B17">
        <f>18270*0.4</f>
        <v>7308</v>
      </c>
      <c r="C17" s="3" t="s">
        <v>19</v>
      </c>
      <c r="D17">
        <v>2.264E-2</v>
      </c>
      <c r="E17">
        <v>40.00488</v>
      </c>
      <c r="F17">
        <f t="shared" ref="F17" si="4">SQRT((0.046/22.64)^2+(18.2/1767)^2)</f>
        <v>1.0498431027579474E-2</v>
      </c>
      <c r="G17">
        <v>100</v>
      </c>
      <c r="H17">
        <f t="shared" ref="H17:H22" si="5">0.05+0.008+0.03+0.07+0.01+0.04+0.008</f>
        <v>0.21600000000000003</v>
      </c>
      <c r="I17">
        <v>22.196238498666663</v>
      </c>
      <c r="J17">
        <v>4.7014470524406198</v>
      </c>
      <c r="K17">
        <v>401.32867308233335</v>
      </c>
      <c r="L17">
        <v>11.755646655607563</v>
      </c>
      <c r="M17">
        <v>3.0033333333333334</v>
      </c>
      <c r="N17">
        <v>1.5275252316519385E-2</v>
      </c>
    </row>
    <row r="18" spans="1:16">
      <c r="A18" s="1">
        <v>42199</v>
      </c>
      <c r="B18">
        <f>18270*0.4</f>
        <v>7308</v>
      </c>
      <c r="C18" s="3" t="s">
        <v>19</v>
      </c>
      <c r="D18">
        <v>2.264E-2</v>
      </c>
      <c r="E18">
        <v>40.00488</v>
      </c>
      <c r="F18">
        <v>0</v>
      </c>
      <c r="G18">
        <v>100</v>
      </c>
      <c r="H18">
        <f t="shared" si="5"/>
        <v>0.21600000000000003</v>
      </c>
      <c r="I18">
        <v>34.319235072200001</v>
      </c>
      <c r="J18">
        <v>3.122761975173872</v>
      </c>
      <c r="K18">
        <v>371.01594967266664</v>
      </c>
      <c r="L18">
        <v>7.8082526422174565</v>
      </c>
      <c r="M18">
        <v>3.25</v>
      </c>
      <c r="N18">
        <v>4.3588989435406574E-2</v>
      </c>
    </row>
    <row r="19" spans="1:16">
      <c r="A19" s="1">
        <v>42199</v>
      </c>
      <c r="B19">
        <v>18270</v>
      </c>
      <c r="C19" s="3" t="s">
        <v>20</v>
      </c>
      <c r="D19">
        <v>2.2360000000000001E-2</v>
      </c>
      <c r="E19">
        <v>40.002040000000001</v>
      </c>
      <c r="F19">
        <f>SQRT((0.048/22.36)^2+(43.2/1789)^2)</f>
        <v>2.4242799825728297E-2</v>
      </c>
      <c r="G19">
        <v>100</v>
      </c>
      <c r="H19">
        <f t="shared" si="5"/>
        <v>0.21600000000000003</v>
      </c>
      <c r="I19">
        <v>216.71636985376665</v>
      </c>
      <c r="J19">
        <v>117.01009153586817</v>
      </c>
      <c r="K19">
        <v>600.18766775733332</v>
      </c>
      <c r="L19">
        <v>292.57572741029048</v>
      </c>
      <c r="M19">
        <v>3.0399999999999996</v>
      </c>
      <c r="N19">
        <v>3.605551275464005E-2</v>
      </c>
    </row>
    <row r="20" spans="1:16">
      <c r="A20" s="1">
        <v>42199</v>
      </c>
      <c r="B20">
        <f>18270*2</f>
        <v>36540</v>
      </c>
      <c r="C20" s="3" t="s">
        <v>20</v>
      </c>
      <c r="D20">
        <v>2.2360000000000001E-2</v>
      </c>
      <c r="E20">
        <v>40.002040000000001</v>
      </c>
      <c r="F20">
        <f t="shared" ref="F20:F22" si="6">SQRT((0.048/22.36)^2+(43.2/1789)^2)</f>
        <v>2.4242799825728297E-2</v>
      </c>
      <c r="G20">
        <v>100</v>
      </c>
      <c r="H20">
        <f t="shared" si="5"/>
        <v>0.21600000000000003</v>
      </c>
      <c r="I20">
        <v>307.31434513433334</v>
      </c>
      <c r="J20">
        <v>15.213023642194122</v>
      </c>
      <c r="K20">
        <v>1515.7257514299999</v>
      </c>
      <c r="L20">
        <v>38.039124654823581</v>
      </c>
      <c r="M20">
        <v>3.0533333333333332</v>
      </c>
      <c r="N20">
        <v>0.13316656236958799</v>
      </c>
    </row>
    <row r="21" spans="1:16">
      <c r="A21" s="1">
        <v>42199</v>
      </c>
      <c r="B21">
        <f>18270*3</f>
        <v>54810</v>
      </c>
      <c r="C21" s="3" t="s">
        <v>20</v>
      </c>
      <c r="D21">
        <v>2.2360000000000001E-2</v>
      </c>
      <c r="E21">
        <v>40.002040000000001</v>
      </c>
      <c r="F21">
        <f t="shared" si="6"/>
        <v>2.4242799825728297E-2</v>
      </c>
      <c r="G21">
        <v>100</v>
      </c>
      <c r="H21">
        <f t="shared" si="5"/>
        <v>0.21600000000000003</v>
      </c>
      <c r="I21">
        <v>460.70736300300001</v>
      </c>
      <c r="J21">
        <v>31.87454846508442</v>
      </c>
      <c r="K21">
        <v>2274.2491278933335</v>
      </c>
      <c r="L21">
        <v>79.700127407139064</v>
      </c>
      <c r="M21">
        <v>3.0566666666666666</v>
      </c>
      <c r="N21">
        <v>1.5275252316519383E-2</v>
      </c>
    </row>
    <row r="22" spans="1:16">
      <c r="A22" s="1">
        <v>42199</v>
      </c>
      <c r="B22">
        <f>18270*4</f>
        <v>73080</v>
      </c>
      <c r="C22" s="3" t="s">
        <v>20</v>
      </c>
      <c r="D22">
        <v>2.2360000000000001E-2</v>
      </c>
      <c r="E22">
        <v>40.002040000000001</v>
      </c>
      <c r="F22">
        <f t="shared" si="6"/>
        <v>2.4242799825728297E-2</v>
      </c>
      <c r="G22">
        <v>100</v>
      </c>
      <c r="H22">
        <f t="shared" si="5"/>
        <v>0.21600000000000003</v>
      </c>
      <c r="I22">
        <v>627.88710723200006</v>
      </c>
      <c r="J22">
        <v>32.630848035825515</v>
      </c>
      <c r="K22">
        <v>2998.2997384549999</v>
      </c>
      <c r="L22">
        <v>81.591202729223127</v>
      </c>
      <c r="M22">
        <v>2.98</v>
      </c>
      <c r="N22">
        <v>2.8284271247461926E-2</v>
      </c>
      <c r="P22" t="s">
        <v>16</v>
      </c>
    </row>
    <row r="23" spans="1:16">
      <c r="A23" s="1">
        <v>42201</v>
      </c>
      <c r="B23">
        <v>9135</v>
      </c>
      <c r="C23" s="3" t="s">
        <v>17</v>
      </c>
      <c r="D23">
        <v>1.58E-3</v>
      </c>
      <c r="E23">
        <v>3.9958200000000001</v>
      </c>
      <c r="F23">
        <f>SQRT((0.004/1.58)^2+(72.7/2529)^2)</f>
        <v>2.8857803086707341E-2</v>
      </c>
      <c r="G23">
        <v>100</v>
      </c>
      <c r="H23">
        <f>0.05+0.03+0.01+0.02+0.002</f>
        <v>0.112</v>
      </c>
      <c r="I23">
        <v>38.023185223133332</v>
      </c>
      <c r="J23">
        <v>0.66683941003341862</v>
      </c>
      <c r="K23">
        <v>1335.1879719666667</v>
      </c>
      <c r="L23">
        <v>16.696214902862433</v>
      </c>
      <c r="M23">
        <v>3.2300000000000004</v>
      </c>
      <c r="N23">
        <v>0.12124355652982138</v>
      </c>
    </row>
    <row r="24" spans="1:16">
      <c r="A24" s="1">
        <v>42201</v>
      </c>
      <c r="B24">
        <v>18270</v>
      </c>
      <c r="C24" s="3" t="s">
        <v>17</v>
      </c>
      <c r="D24">
        <v>1.58E-3</v>
      </c>
      <c r="E24">
        <v>3.9958200000000001</v>
      </c>
      <c r="F24">
        <f t="shared" ref="F24:F36" si="7">SQRT((0.004/1.58)^2+(72.7/2529)^2)</f>
        <v>2.8857803086707341E-2</v>
      </c>
      <c r="G24">
        <v>100</v>
      </c>
      <c r="H24">
        <f t="shared" ref="H24:H28" si="8">0.05+0.03+0.01+0.02+0.002</f>
        <v>0.112</v>
      </c>
      <c r="I24">
        <v>93.170090665399997</v>
      </c>
      <c r="J24">
        <v>3.8782271509604542</v>
      </c>
      <c r="K24">
        <v>2241.6350681166664</v>
      </c>
      <c r="L24">
        <v>97.102410228513037</v>
      </c>
      <c r="M24">
        <v>3.1733333333333333</v>
      </c>
      <c r="N24">
        <v>2.0816659994661382E-2</v>
      </c>
    </row>
    <row r="25" spans="1:16">
      <c r="A25" s="1">
        <v>42201</v>
      </c>
      <c r="B25">
        <v>18270</v>
      </c>
      <c r="C25" s="3" t="s">
        <v>17</v>
      </c>
      <c r="D25">
        <v>0</v>
      </c>
      <c r="E25">
        <v>0</v>
      </c>
      <c r="F25">
        <v>0</v>
      </c>
      <c r="G25">
        <v>100</v>
      </c>
      <c r="H25">
        <f t="shared" si="8"/>
        <v>0.112</v>
      </c>
      <c r="I25">
        <v>96.131816536366671</v>
      </c>
      <c r="J25">
        <v>0.90075570217101208</v>
      </c>
      <c r="K25">
        <v>2167.4798654133333</v>
      </c>
      <c r="L25">
        <v>22.552972351023296</v>
      </c>
      <c r="M25">
        <v>3.3066666666666666</v>
      </c>
      <c r="N25">
        <v>1.5275252316519385E-2</v>
      </c>
    </row>
    <row r="26" spans="1:16">
      <c r="A26" s="1">
        <v>42201</v>
      </c>
      <c r="B26">
        <v>45675</v>
      </c>
      <c r="C26" s="3" t="s">
        <v>17</v>
      </c>
      <c r="D26">
        <v>1.58E-3</v>
      </c>
      <c r="E26">
        <v>3.9958200000000001</v>
      </c>
      <c r="F26">
        <f t="shared" si="7"/>
        <v>2.8857803086707341E-2</v>
      </c>
      <c r="G26">
        <v>100</v>
      </c>
      <c r="H26">
        <f t="shared" si="8"/>
        <v>0.112</v>
      </c>
      <c r="I26">
        <v>261.18887103733334</v>
      </c>
      <c r="J26">
        <v>9.722192665456312</v>
      </c>
      <c r="K26">
        <v>4896.4272152333333</v>
      </c>
      <c r="L26">
        <v>243.4226526030418</v>
      </c>
      <c r="M26">
        <v>3.1566666666666667</v>
      </c>
      <c r="N26">
        <v>5.7735026918963907E-3</v>
      </c>
    </row>
    <row r="27" spans="1:16">
      <c r="A27" s="1">
        <v>42201</v>
      </c>
      <c r="B27">
        <v>91350</v>
      </c>
      <c r="C27" s="3" t="s">
        <v>17</v>
      </c>
      <c r="D27">
        <v>1.58E-3</v>
      </c>
      <c r="E27">
        <v>3.9958200000000001</v>
      </c>
      <c r="F27">
        <f t="shared" si="7"/>
        <v>2.8857803086707341E-2</v>
      </c>
      <c r="G27">
        <v>100</v>
      </c>
      <c r="H27">
        <f t="shared" si="8"/>
        <v>0.112</v>
      </c>
      <c r="I27">
        <v>508.43202564500001</v>
      </c>
      <c r="J27">
        <v>12.988892607381299</v>
      </c>
      <c r="K27">
        <v>10142.024972846668</v>
      </c>
      <c r="L27">
        <v>325.21374569704528</v>
      </c>
      <c r="M27">
        <v>3.2733333333333334</v>
      </c>
      <c r="N27">
        <v>2.5166114784235735E-2</v>
      </c>
    </row>
    <row r="28" spans="1:16">
      <c r="A28" s="1">
        <v>42201</v>
      </c>
      <c r="B28">
        <v>137025</v>
      </c>
      <c r="C28" s="3" t="s">
        <v>17</v>
      </c>
      <c r="D28">
        <v>1.58E-3</v>
      </c>
      <c r="E28">
        <v>3.9958200000000001</v>
      </c>
      <c r="F28">
        <f t="shared" si="7"/>
        <v>2.8857803086707341E-2</v>
      </c>
      <c r="G28">
        <v>100</v>
      </c>
      <c r="H28">
        <f t="shared" si="8"/>
        <v>0.112</v>
      </c>
      <c r="I28">
        <v>737.6717594316666</v>
      </c>
      <c r="J28">
        <v>15.32109632740818</v>
      </c>
      <c r="K28">
        <v>15838.389404466667</v>
      </c>
      <c r="L28">
        <v>383.60707685510528</v>
      </c>
      <c r="M28">
        <v>3.25</v>
      </c>
      <c r="N28">
        <v>2.6457513110645762E-2</v>
      </c>
    </row>
    <row r="29" spans="1:16">
      <c r="A29" s="1">
        <v>42201</v>
      </c>
      <c r="B29">
        <v>182700</v>
      </c>
      <c r="C29" s="3" t="s">
        <v>17</v>
      </c>
      <c r="D29">
        <v>1.58E-3</v>
      </c>
      <c r="E29">
        <v>3.9958200000000001</v>
      </c>
      <c r="F29">
        <f t="shared" si="7"/>
        <v>2.8857803086707341E-2</v>
      </c>
      <c r="G29">
        <v>100</v>
      </c>
      <c r="H29">
        <f>0.05+0.03+0.01+0.02+0.002</f>
        <v>0.112</v>
      </c>
      <c r="I29">
        <v>1060.6899174666667</v>
      </c>
      <c r="J29">
        <v>45.356404507135117</v>
      </c>
      <c r="K29">
        <v>19186.745153966665</v>
      </c>
      <c r="L29">
        <v>1135.6261574520249</v>
      </c>
      <c r="M29">
        <v>3.2350000000000003</v>
      </c>
      <c r="N29">
        <v>2.1213203435596288E-2</v>
      </c>
    </row>
    <row r="30" spans="1:16">
      <c r="A30" s="1">
        <v>42206</v>
      </c>
      <c r="B30">
        <v>9135</v>
      </c>
      <c r="C30" s="3" t="s">
        <v>17</v>
      </c>
      <c r="D30">
        <v>1.58E-3</v>
      </c>
      <c r="E30">
        <v>3.9958200000000001</v>
      </c>
      <c r="F30">
        <f t="shared" si="7"/>
        <v>2.8857803086707341E-2</v>
      </c>
      <c r="G30">
        <v>100</v>
      </c>
      <c r="H30">
        <f>0.08+0.04+0.03+0.02+0.03</f>
        <v>0.19999999999999998</v>
      </c>
      <c r="I30">
        <v>-2.3975602287906668</v>
      </c>
      <c r="J30">
        <v>2.7579653429183244</v>
      </c>
      <c r="K30">
        <v>2347.2359139066666</v>
      </c>
      <c r="L30">
        <v>69.053480288243406</v>
      </c>
      <c r="M30">
        <v>6.7666666666666666</v>
      </c>
      <c r="N30">
        <v>7.717224601860137E-2</v>
      </c>
    </row>
    <row r="31" spans="1:16">
      <c r="A31" s="1">
        <v>42206</v>
      </c>
      <c r="B31">
        <v>18270</v>
      </c>
      <c r="C31" s="3" t="s">
        <v>17</v>
      </c>
      <c r="D31">
        <v>1.58E-3</v>
      </c>
      <c r="E31">
        <v>3.9958200000000001</v>
      </c>
      <c r="F31">
        <f t="shared" si="7"/>
        <v>2.8857803086707341E-2</v>
      </c>
      <c r="G31">
        <v>100</v>
      </c>
      <c r="H31">
        <f t="shared" ref="H31:H36" si="9">0.08+0.04+0.03+0.02+0.03</f>
        <v>0.19999999999999998</v>
      </c>
      <c r="I31">
        <v>12.705090338369999</v>
      </c>
      <c r="J31">
        <v>4.1652350031243861</v>
      </c>
      <c r="K31">
        <v>4256.3044431833341</v>
      </c>
      <c r="L31">
        <v>104.28846538096744</v>
      </c>
      <c r="M31">
        <v>6.7966666666666669</v>
      </c>
      <c r="N31">
        <v>0.10208928554075718</v>
      </c>
    </row>
    <row r="32" spans="1:16">
      <c r="A32" s="1">
        <v>42206</v>
      </c>
      <c r="B32">
        <v>18270</v>
      </c>
      <c r="C32" s="3" t="s">
        <v>17</v>
      </c>
      <c r="D32">
        <v>0</v>
      </c>
      <c r="E32">
        <v>0</v>
      </c>
      <c r="F32">
        <v>0</v>
      </c>
      <c r="G32">
        <v>100</v>
      </c>
      <c r="H32">
        <f t="shared" si="9"/>
        <v>0.19999999999999998</v>
      </c>
      <c r="I32">
        <v>11.177614283846665</v>
      </c>
      <c r="J32">
        <v>8.260006601657178</v>
      </c>
      <c r="K32">
        <v>4294.5491361033337</v>
      </c>
      <c r="L32">
        <v>206.81267968181785</v>
      </c>
      <c r="M32">
        <v>6.69</v>
      </c>
      <c r="N32">
        <v>0.13366625103842297</v>
      </c>
    </row>
    <row r="33" spans="1:14">
      <c r="A33" s="1">
        <v>42206</v>
      </c>
      <c r="B33">
        <v>45675</v>
      </c>
      <c r="C33" s="3" t="s">
        <v>17</v>
      </c>
      <c r="D33">
        <v>1.58E-3</v>
      </c>
      <c r="E33">
        <v>3.9958200000000001</v>
      </c>
      <c r="F33">
        <f t="shared" si="7"/>
        <v>2.8857803086707341E-2</v>
      </c>
      <c r="G33">
        <v>100</v>
      </c>
      <c r="H33">
        <f t="shared" si="9"/>
        <v>0.19999999999999998</v>
      </c>
      <c r="I33">
        <v>85.71199161986668</v>
      </c>
      <c r="J33">
        <v>4.4356465444623323</v>
      </c>
      <c r="K33">
        <v>9289.9883108400008</v>
      </c>
      <c r="L33">
        <v>111.0589848419078</v>
      </c>
      <c r="M33">
        <v>6.73</v>
      </c>
      <c r="N33">
        <v>4.5460605656619656E-2</v>
      </c>
    </row>
    <row r="34" spans="1:14">
      <c r="A34" s="1">
        <v>42206</v>
      </c>
      <c r="B34">
        <v>91350</v>
      </c>
      <c r="C34" s="3" t="s">
        <v>17</v>
      </c>
      <c r="D34">
        <v>1.58E-3</v>
      </c>
      <c r="E34">
        <v>3.9958200000000001</v>
      </c>
      <c r="F34">
        <f t="shared" si="7"/>
        <v>2.8857803086707341E-2</v>
      </c>
      <c r="G34">
        <v>100</v>
      </c>
      <c r="H34">
        <f t="shared" si="9"/>
        <v>0.19999999999999998</v>
      </c>
      <c r="I34">
        <v>181.32984125766666</v>
      </c>
      <c r="J34">
        <v>22.806592288686328</v>
      </c>
      <c r="K34">
        <v>18331.955386366666</v>
      </c>
      <c r="L34">
        <v>571.02768714001354</v>
      </c>
      <c r="M34">
        <v>6.9066666666666663</v>
      </c>
      <c r="N34">
        <v>4.1899350299921999E-2</v>
      </c>
    </row>
    <row r="35" spans="1:14">
      <c r="A35" s="1">
        <v>42206</v>
      </c>
      <c r="B35">
        <v>137025</v>
      </c>
      <c r="C35" s="3" t="s">
        <v>17</v>
      </c>
      <c r="D35">
        <v>1.58E-3</v>
      </c>
      <c r="E35">
        <v>3.9958200000000001</v>
      </c>
      <c r="F35">
        <f t="shared" si="7"/>
        <v>2.8857803086707341E-2</v>
      </c>
      <c r="G35">
        <v>100</v>
      </c>
      <c r="H35">
        <f t="shared" si="9"/>
        <v>0.19999999999999998</v>
      </c>
      <c r="I35">
        <v>378.34556729333332</v>
      </c>
      <c r="J35">
        <v>19.52170255759189</v>
      </c>
      <c r="K35">
        <v>24835.139196533335</v>
      </c>
      <c r="L35">
        <v>488.7811611367153</v>
      </c>
      <c r="M35">
        <v>6.6966666666666663</v>
      </c>
      <c r="N35">
        <v>9.5335664307167056E-2</v>
      </c>
    </row>
    <row r="36" spans="1:14">
      <c r="A36" s="1">
        <v>42206</v>
      </c>
      <c r="B36">
        <v>182700</v>
      </c>
      <c r="C36" s="3" t="s">
        <v>17</v>
      </c>
      <c r="D36">
        <v>1.58E-3</v>
      </c>
      <c r="E36">
        <v>3.9958200000000001</v>
      </c>
      <c r="F36">
        <f t="shared" si="7"/>
        <v>2.8857803086707341E-2</v>
      </c>
      <c r="G36">
        <v>100</v>
      </c>
      <c r="H36">
        <f t="shared" si="9"/>
        <v>0.19999999999999998</v>
      </c>
      <c r="I36">
        <v>548.40098240466671</v>
      </c>
      <c r="J36">
        <v>15.070934031376661</v>
      </c>
      <c r="K36">
        <v>32013.350814299996</v>
      </c>
      <c r="L36">
        <v>377.34355461847304</v>
      </c>
      <c r="M36">
        <v>7</v>
      </c>
      <c r="N36">
        <v>0.16329931618554536</v>
      </c>
    </row>
    <row r="37" spans="1:14">
      <c r="A37" s="2">
        <v>42212</v>
      </c>
      <c r="B37" s="3">
        <v>100000</v>
      </c>
      <c r="C37" s="3" t="s">
        <v>18</v>
      </c>
      <c r="D37" s="3">
        <v>1.7799999999999999E-3</v>
      </c>
      <c r="E37" s="4">
        <v>3.9959899999999999</v>
      </c>
      <c r="F37" s="3">
        <v>1.0793779E-2</v>
      </c>
      <c r="G37" s="3">
        <v>100</v>
      </c>
      <c r="I37">
        <v>724.33323613866662</v>
      </c>
      <c r="J37">
        <v>15.739081666972071</v>
      </c>
      <c r="K37">
        <v>6898.5916953266669</v>
      </c>
      <c r="L37">
        <v>393.87228463272345</v>
      </c>
      <c r="M37">
        <v>3.1533333333333338</v>
      </c>
      <c r="N37">
        <v>2.0816659994661382E-2</v>
      </c>
    </row>
    <row r="38" spans="1:14">
      <c r="A38" s="2">
        <v>42212</v>
      </c>
      <c r="B38" s="3">
        <v>100000</v>
      </c>
      <c r="C38" s="3" t="s">
        <v>18</v>
      </c>
      <c r="D38" s="3">
        <v>1.7799999999999999E-3</v>
      </c>
      <c r="E38" s="4">
        <v>3.9959899999999999</v>
      </c>
      <c r="F38" s="3">
        <v>1.0793779E-2</v>
      </c>
      <c r="G38" s="3">
        <v>100</v>
      </c>
      <c r="I38">
        <v>489.589568681</v>
      </c>
      <c r="J38">
        <v>48.650860394768713</v>
      </c>
      <c r="K38">
        <v>12773.078311566665</v>
      </c>
      <c r="L38">
        <v>1217.4932399794498</v>
      </c>
      <c r="M38">
        <v>5.03</v>
      </c>
      <c r="N38">
        <v>5.5677643628299987E-2</v>
      </c>
    </row>
    <row r="39" spans="1:14">
      <c r="A39" s="2">
        <v>42212</v>
      </c>
      <c r="B39" s="3">
        <v>100000</v>
      </c>
      <c r="C39" s="3" t="s">
        <v>18</v>
      </c>
      <c r="D39" s="3">
        <v>1.7799999999999999E-3</v>
      </c>
      <c r="E39" s="4">
        <v>3.9959899999999999</v>
      </c>
      <c r="F39" s="3">
        <v>1.0793779E-2</v>
      </c>
      <c r="G39" s="3">
        <v>100</v>
      </c>
      <c r="I39">
        <v>368.47792855633332</v>
      </c>
      <c r="J39">
        <v>11.626052367673223</v>
      </c>
      <c r="K39">
        <v>15803.9106944</v>
      </c>
      <c r="L39">
        <v>290.94326493018502</v>
      </c>
      <c r="M39">
        <v>6.7333333333333334</v>
      </c>
      <c r="N39">
        <v>4.725815626252608E-2</v>
      </c>
    </row>
    <row r="40" spans="1:14">
      <c r="A40" s="2">
        <v>42212</v>
      </c>
      <c r="B40" s="3">
        <v>100000</v>
      </c>
      <c r="C40" s="3" t="s">
        <v>18</v>
      </c>
      <c r="D40" s="3">
        <v>1.7799999999999999E-3</v>
      </c>
      <c r="E40" s="4">
        <v>3.9959899999999999</v>
      </c>
      <c r="F40" s="3">
        <v>1.0793779E-2</v>
      </c>
      <c r="G40" s="3">
        <v>100</v>
      </c>
      <c r="I40">
        <v>50.576456741566666</v>
      </c>
      <c r="J40">
        <v>1.4977570465647718</v>
      </c>
      <c r="K40">
        <v>23759.430694999999</v>
      </c>
      <c r="L40">
        <v>37.48153814951354</v>
      </c>
      <c r="M40">
        <v>9.2333333333333325</v>
      </c>
      <c r="N40">
        <v>9.0737717258774386E-2</v>
      </c>
    </row>
    <row r="41" spans="1:14">
      <c r="A41" s="2">
        <v>42212</v>
      </c>
      <c r="B41" s="3">
        <v>100000</v>
      </c>
      <c r="C41" s="3" t="s">
        <v>18</v>
      </c>
      <c r="D41" s="3">
        <v>1.7799999999999999E-3</v>
      </c>
      <c r="E41" s="4">
        <v>3.9959899999999999</v>
      </c>
      <c r="F41" s="3">
        <v>1.0793779E-2</v>
      </c>
      <c r="G41" s="3">
        <v>100</v>
      </c>
      <c r="I41">
        <v>52.408710882066664</v>
      </c>
      <c r="J41">
        <v>2.0283006799194214</v>
      </c>
      <c r="K41">
        <v>23713.578329533328</v>
      </c>
      <c r="L41">
        <v>50.758452066528001</v>
      </c>
      <c r="M41">
        <v>10.873333333333335</v>
      </c>
      <c r="N41">
        <v>6.4291005073286014E-2</v>
      </c>
    </row>
    <row r="42" spans="1:14">
      <c r="A42" s="3"/>
      <c r="B42" s="3"/>
      <c r="C42" s="3"/>
      <c r="D42" s="3"/>
      <c r="E42" s="3"/>
      <c r="F42" s="3"/>
      <c r="G42" s="3"/>
    </row>
    <row r="43" spans="1:14">
      <c r="A43" s="3"/>
      <c r="B43" s="3"/>
      <c r="C43" s="3"/>
      <c r="D43" s="3"/>
      <c r="E43" s="3"/>
      <c r="F43" s="3"/>
      <c r="G43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Tiffany Wang</cp:lastModifiedBy>
  <dcterms:created xsi:type="dcterms:W3CDTF">2015-07-23T20:05:11Z</dcterms:created>
  <dcterms:modified xsi:type="dcterms:W3CDTF">2015-07-29T17:38:14Z</dcterms:modified>
</cp:coreProperties>
</file>