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3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J2" i="8"/>
  <c r="I2" i="8"/>
  <c r="H2" i="8"/>
  <c r="G2" i="8"/>
  <c r="F2" i="8"/>
  <c r="E2" i="8"/>
  <c r="D2" i="8"/>
  <c r="C2" i="8"/>
  <c r="B2" i="8"/>
  <c r="M7" i="8" l="1"/>
  <c r="M6" i="8"/>
  <c r="M5" i="8"/>
  <c r="M4" i="8"/>
  <c r="M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F9" i="9"/>
  <c r="G9" i="9" s="1"/>
  <c r="D9" i="9"/>
  <c r="H9" i="9" s="1"/>
  <c r="C9" i="9"/>
  <c r="E9" i="9" s="1"/>
  <c r="J8" i="9"/>
  <c r="H8" i="9"/>
  <c r="E8" i="9"/>
  <c r="D8" i="9"/>
  <c r="F7" i="9"/>
  <c r="G5" i="9" s="1"/>
  <c r="E7" i="9"/>
  <c r="D7" i="9"/>
  <c r="H7" i="9" s="1"/>
  <c r="E6" i="9"/>
  <c r="D6" i="9"/>
  <c r="H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I9" i="9" l="1"/>
  <c r="K5" i="9"/>
  <c r="G7" i="9"/>
  <c r="I7" i="9" s="1"/>
  <c r="H5" i="9"/>
  <c r="I5" i="9" s="1"/>
  <c r="G3" i="9"/>
  <c r="K3" i="9" s="1"/>
  <c r="H4" i="9"/>
  <c r="J6" i="9"/>
  <c r="J7" i="9"/>
  <c r="J9" i="9"/>
  <c r="K9" i="9" s="1"/>
  <c r="H3" i="9"/>
  <c r="G6" i="9"/>
  <c r="I6" i="9" s="1"/>
  <c r="G4" i="9"/>
  <c r="K4" i="9" s="1"/>
  <c r="G8" i="9"/>
  <c r="K8" i="9" s="1"/>
  <c r="I4" i="9" l="1"/>
  <c r="I8" i="9"/>
  <c r="I3" i="9"/>
  <c r="I11" i="9" s="1"/>
  <c r="K7" i="9"/>
  <c r="K11" i="9" s="1"/>
  <c r="K6" i="9"/>
  <c r="J7" i="8" l="1"/>
  <c r="J6" i="8"/>
  <c r="J5" i="8"/>
  <c r="J4" i="8"/>
  <c r="J3" i="8"/>
  <c r="I7" i="8"/>
  <c r="I6" i="8"/>
  <c r="I5" i="8"/>
  <c r="I4" i="8"/>
  <c r="I3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Q2" i="5"/>
  <c r="S2" i="5"/>
  <c r="E6" i="8"/>
  <c r="D6" i="8"/>
  <c r="D5" i="8"/>
  <c r="E5" i="8"/>
  <c r="D4" i="8"/>
  <c r="E4" i="8"/>
</calcChain>
</file>

<file path=xl/sharedStrings.xml><?xml version="1.0" encoding="utf-8"?>
<sst xmlns="http://schemas.openxmlformats.org/spreadsheetml/2006/main" count="314" uniqueCount="131">
  <si>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</si>
  <si>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</si>
  <si>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</si>
  <si>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</si>
  <si>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</si>
  <si>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</si>
  <si>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</si>
  <si>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</si>
  <si>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</si>
  <si>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</si>
  <si>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</si>
  <si>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</si>
  <si>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</si>
  <si>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</si>
  <si>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</si>
  <si>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</si>
  <si>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</si>
  <si>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</si>
  <si>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</si>
  <si>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</si>
  <si>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</si>
  <si>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</si>
  <si>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</si>
  <si>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</si>
  <si>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</si>
  <si>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</si>
  <si>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</si>
  <si>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</si>
  <si>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</si>
  <si>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</si>
  <si>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</si>
  <si>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</si>
  <si>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</si>
  <si>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</si>
  <si>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</si>
  <si>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</si>
  <si>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</si>
  <si>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</si>
  <si>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</si>
  <si>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</si>
  <si>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</si>
  <si>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</si>
  <si>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</si>
  <si>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</si>
  <si>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</si>
  <si>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</si>
  <si>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</si>
  <si>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</si>
  <si>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</si>
  <si>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</si>
  <si>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</si>
  <si>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</si>
  <si>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</si>
  <si>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</si>
  <si>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</si>
  <si>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</si>
  <si>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</si>
  <si>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</si>
  <si>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</si>
  <si>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</si>
  <si>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</si>
  <si>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</si>
  <si>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</si>
  <si>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</si>
  <si>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</si>
  <si>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</si>
  <si>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</si>
  <si>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</si>
  <si>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</si>
  <si>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</si>
  <si>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</si>
  <si>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</si>
  <si>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</si>
  <si>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</si>
  <si>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</si>
  <si>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</si>
  <si>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</si>
  <si>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</si>
  <si>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</si>
  <si>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</si>
  <si>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</si>
  <si>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</si>
  <si>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</si>
  <si>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</si>
  <si>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</si>
  <si>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</si>
  <si>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</si>
  <si>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</si>
  <si>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</si>
  <si>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</si>
  <si>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</si>
  <si>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</si>
  <si>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</si>
  <si>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</si>
  <si>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</si>
  <si>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</si>
  <si>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</si>
  <si>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</si>
  <si>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</si>
  <si>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</si>
  <si>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</si>
  <si>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</si>
  <si>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</si>
  <si>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</si>
  <si>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</si>
  <si>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</si>
  <si>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</si>
  <si>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</si>
  <si>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</si>
  <si>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</si>
  <si>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</si>
  <si>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</si>
  <si>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Goethite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</si>
  <si>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</si>
  <si>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</si>
  <si>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</si>
  <si>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</si>
  <si>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</si>
  <si>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</si>
  <si>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</si>
  <si>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</si>
  <si>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</si>
  <si>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</si>
  <si>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</si>
  <si>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</si>
  <si>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Non detect</t>
  </si>
  <si>
    <t>Within measurement uncertainty of total activity</t>
  </si>
  <si>
    <t>sCW within total activity</t>
  </si>
  <si>
    <t>sCw within total activity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</si>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</sst>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5952"/>
        <c:axId val="220037328"/>
      </c:scatterChart>
      <c:valAx>
        <c:axId val="2200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37328"/>
        <c:crosses val="autoZero"/>
        <c:crossBetween val="midCat"/>
      </c:valAx>
      <c:valAx>
        <c:axId val="22003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0072"/>
        <c:axId val="220041248"/>
      </c:scatterChart>
      <c:valAx>
        <c:axId val="22004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1248"/>
        <c:crosses val="autoZero"/>
        <c:crossBetween val="midCat"/>
      </c:valAx>
      <c:valAx>
        <c:axId val="22004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42429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A74" sqref="A74:A9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87</v>
      </c>
      <c r="C2">
        <v>80.5</v>
      </c>
      <c r="D2">
        <v>7.05</v>
      </c>
      <c r="E2">
        <v>0.16</v>
      </c>
      <c r="F2">
        <v>10.53</v>
      </c>
    </row>
    <row r="3" spans="1:6" x14ac:dyDescent="0.25">
      <c r="A3" s="15">
        <v>42464.413194444445</v>
      </c>
      <c r="B3" t="s">
        <v>88</v>
      </c>
      <c r="C3">
        <v>85.9</v>
      </c>
      <c r="D3">
        <v>6.82</v>
      </c>
      <c r="E3">
        <v>0.15</v>
      </c>
      <c r="F3">
        <v>21.14</v>
      </c>
    </row>
    <row r="4" spans="1:6" x14ac:dyDescent="0.25">
      <c r="A4" s="15">
        <v>42464.413194444445</v>
      </c>
      <c r="B4" t="s">
        <v>89</v>
      </c>
      <c r="C4">
        <v>74.099999999999994</v>
      </c>
      <c r="D4">
        <v>7.35</v>
      </c>
      <c r="E4">
        <v>0.18</v>
      </c>
      <c r="F4">
        <v>31.76</v>
      </c>
    </row>
    <row r="5" spans="1:6" x14ac:dyDescent="0.25">
      <c r="A5" s="15">
        <v>42464.413194444445</v>
      </c>
      <c r="B5" t="s">
        <v>90</v>
      </c>
      <c r="C5">
        <v>363</v>
      </c>
      <c r="D5">
        <v>3.32</v>
      </c>
      <c r="E5">
        <v>0.04</v>
      </c>
      <c r="F5">
        <v>42.38</v>
      </c>
    </row>
    <row r="6" spans="1:6" x14ac:dyDescent="0.25">
      <c r="A6" s="15">
        <v>42464.413194444445</v>
      </c>
      <c r="B6" t="s">
        <v>91</v>
      </c>
      <c r="C6">
        <v>370.7</v>
      </c>
      <c r="D6">
        <v>3.28</v>
      </c>
      <c r="E6">
        <v>0.04</v>
      </c>
      <c r="F6">
        <v>53.01</v>
      </c>
    </row>
    <row r="7" spans="1:6" x14ac:dyDescent="0.25">
      <c r="A7" s="15">
        <v>42464.413194444445</v>
      </c>
      <c r="B7" t="s">
        <v>92</v>
      </c>
      <c r="C7">
        <v>392.8</v>
      </c>
      <c r="D7">
        <v>3.19</v>
      </c>
      <c r="E7">
        <v>0.03</v>
      </c>
      <c r="F7">
        <v>63.65</v>
      </c>
    </row>
    <row r="8" spans="1:6" x14ac:dyDescent="0.25">
      <c r="A8" s="15">
        <v>42464.413194444445</v>
      </c>
      <c r="B8" t="s">
        <v>93</v>
      </c>
      <c r="C8">
        <v>1404.5</v>
      </c>
      <c r="D8">
        <v>1.69</v>
      </c>
      <c r="E8">
        <v>0.01</v>
      </c>
      <c r="F8">
        <v>74.260000000000005</v>
      </c>
    </row>
    <row r="9" spans="1:6" x14ac:dyDescent="0.25">
      <c r="A9" s="15">
        <v>42464.413194444445</v>
      </c>
      <c r="B9" t="s">
        <v>94</v>
      </c>
      <c r="C9">
        <v>1484.8</v>
      </c>
      <c r="D9">
        <v>1.64</v>
      </c>
      <c r="E9">
        <v>0.01</v>
      </c>
      <c r="F9">
        <v>84.9</v>
      </c>
    </row>
    <row r="10" spans="1:6" x14ac:dyDescent="0.25">
      <c r="A10" s="15">
        <v>42464.413194444445</v>
      </c>
      <c r="B10" t="s">
        <v>95</v>
      </c>
      <c r="C10">
        <v>1497.8</v>
      </c>
      <c r="D10">
        <v>1.63</v>
      </c>
      <c r="E10">
        <v>0.01</v>
      </c>
      <c r="F10">
        <v>95.52</v>
      </c>
    </row>
    <row r="11" spans="1:6" x14ac:dyDescent="0.25">
      <c r="A11" s="15">
        <v>42464.413194444445</v>
      </c>
      <c r="B11" t="s">
        <v>96</v>
      </c>
      <c r="C11">
        <v>2929.9</v>
      </c>
      <c r="D11">
        <v>1.17</v>
      </c>
      <c r="E11">
        <v>0</v>
      </c>
      <c r="F11">
        <v>106.15</v>
      </c>
    </row>
    <row r="12" spans="1:6" x14ac:dyDescent="0.25">
      <c r="A12" s="15">
        <v>42464.413194444445</v>
      </c>
      <c r="B12" t="s">
        <v>97</v>
      </c>
      <c r="C12">
        <v>3031.3</v>
      </c>
      <c r="D12">
        <v>1.1499999999999999</v>
      </c>
      <c r="E12">
        <v>0</v>
      </c>
      <c r="F12">
        <v>116.79</v>
      </c>
    </row>
    <row r="13" spans="1:6" x14ac:dyDescent="0.25">
      <c r="A13" s="15">
        <v>42464.413194444445</v>
      </c>
      <c r="B13" t="s">
        <v>98</v>
      </c>
      <c r="C13">
        <v>2955.5</v>
      </c>
      <c r="D13">
        <v>1.1599999999999999</v>
      </c>
      <c r="E13">
        <v>0.01</v>
      </c>
      <c r="F13">
        <v>127.44</v>
      </c>
    </row>
    <row r="14" spans="1:6" x14ac:dyDescent="0.25">
      <c r="A14" s="15">
        <v>42464.413194444445</v>
      </c>
      <c r="B14" t="s">
        <v>99</v>
      </c>
      <c r="C14">
        <v>6870.7</v>
      </c>
      <c r="D14">
        <v>0.76</v>
      </c>
      <c r="E14">
        <v>0</v>
      </c>
      <c r="F14">
        <v>138.19999999999999</v>
      </c>
    </row>
    <row r="15" spans="1:6" x14ac:dyDescent="0.25">
      <c r="A15" s="15">
        <v>42464.413194444445</v>
      </c>
      <c r="B15" t="s">
        <v>100</v>
      </c>
      <c r="C15">
        <v>7143</v>
      </c>
      <c r="D15">
        <v>0.75</v>
      </c>
      <c r="E15">
        <v>0</v>
      </c>
      <c r="F15">
        <v>148.86000000000001</v>
      </c>
    </row>
    <row r="16" spans="1:6" x14ac:dyDescent="0.25">
      <c r="A16" s="15">
        <v>42464.413194444445</v>
      </c>
      <c r="B16" t="s">
        <v>101</v>
      </c>
      <c r="C16">
        <v>7161.6</v>
      </c>
      <c r="D16">
        <v>0.75</v>
      </c>
      <c r="E16">
        <v>0</v>
      </c>
      <c r="F16">
        <v>159.52000000000001</v>
      </c>
    </row>
    <row r="17" spans="1:6" x14ac:dyDescent="0.25">
      <c r="A17" s="15">
        <v>42464.413194444445</v>
      </c>
      <c r="B17" t="s">
        <v>102</v>
      </c>
      <c r="C17">
        <v>14376.5</v>
      </c>
      <c r="D17">
        <v>0.53</v>
      </c>
      <c r="E17">
        <v>0</v>
      </c>
      <c r="F17">
        <v>170.2</v>
      </c>
    </row>
    <row r="18" spans="1:6" x14ac:dyDescent="0.25">
      <c r="A18" s="15">
        <v>42464.413194444445</v>
      </c>
      <c r="B18" t="s">
        <v>103</v>
      </c>
      <c r="C18">
        <v>13987.7</v>
      </c>
      <c r="D18">
        <v>0.53</v>
      </c>
      <c r="E18">
        <v>0</v>
      </c>
      <c r="F18">
        <v>180.9</v>
      </c>
    </row>
    <row r="19" spans="1:6" x14ac:dyDescent="0.25">
      <c r="A19" s="15">
        <v>42464.413194444445</v>
      </c>
      <c r="B19" t="s">
        <v>104</v>
      </c>
      <c r="C19">
        <v>14722.1</v>
      </c>
      <c r="D19">
        <v>0.52</v>
      </c>
      <c r="E19">
        <v>0</v>
      </c>
      <c r="F19">
        <v>191.57</v>
      </c>
    </row>
    <row r="20" spans="1:6" x14ac:dyDescent="0.25">
      <c r="A20" s="15">
        <v>42465.597222222219</v>
      </c>
      <c r="B20" t="s">
        <v>87</v>
      </c>
      <c r="C20">
        <v>72.099999999999994</v>
      </c>
      <c r="D20">
        <v>7.45</v>
      </c>
      <c r="E20">
        <v>0.11</v>
      </c>
      <c r="F20">
        <v>10.51</v>
      </c>
    </row>
    <row r="21" spans="1:6" x14ac:dyDescent="0.25">
      <c r="A21" s="15">
        <v>42465.597222222219</v>
      </c>
      <c r="B21" t="s">
        <v>88</v>
      </c>
      <c r="C21">
        <v>80.3</v>
      </c>
      <c r="D21">
        <v>7.06</v>
      </c>
      <c r="E21">
        <v>0.11</v>
      </c>
      <c r="F21">
        <v>21.12</v>
      </c>
    </row>
    <row r="22" spans="1:6" x14ac:dyDescent="0.25">
      <c r="A22" s="15">
        <v>42465.597222164353</v>
      </c>
      <c r="B22" t="s">
        <v>89</v>
      </c>
      <c r="C22">
        <v>70.400000000000006</v>
      </c>
      <c r="D22">
        <v>7.54</v>
      </c>
      <c r="E22">
        <v>0.14000000000000001</v>
      </c>
      <c r="F22">
        <v>31.74</v>
      </c>
    </row>
    <row r="23" spans="1:6" x14ac:dyDescent="0.25">
      <c r="A23" s="15">
        <v>42465.597222164353</v>
      </c>
      <c r="B23" t="s">
        <v>90</v>
      </c>
      <c r="C23">
        <v>352.6</v>
      </c>
      <c r="D23">
        <v>3.37</v>
      </c>
      <c r="E23">
        <v>0.03</v>
      </c>
      <c r="F23">
        <v>42.38</v>
      </c>
    </row>
    <row r="24" spans="1:6" x14ac:dyDescent="0.25">
      <c r="A24" s="15">
        <v>42465.597222164353</v>
      </c>
      <c r="B24" t="s">
        <v>91</v>
      </c>
      <c r="C24">
        <v>363.5</v>
      </c>
      <c r="D24">
        <v>3.32</v>
      </c>
      <c r="E24">
        <v>0.03</v>
      </c>
      <c r="F24">
        <v>53</v>
      </c>
    </row>
    <row r="25" spans="1:6" x14ac:dyDescent="0.25">
      <c r="A25" s="15">
        <v>42465.597222164353</v>
      </c>
      <c r="B25" t="s">
        <v>92</v>
      </c>
      <c r="C25">
        <v>380.4</v>
      </c>
      <c r="D25">
        <v>3.24</v>
      </c>
      <c r="E25">
        <v>0.03</v>
      </c>
      <c r="F25">
        <v>63.63</v>
      </c>
    </row>
    <row r="26" spans="1:6" x14ac:dyDescent="0.25">
      <c r="A26" s="15">
        <v>42465.597222164353</v>
      </c>
      <c r="B26" t="s">
        <v>93</v>
      </c>
      <c r="C26">
        <v>1378.1</v>
      </c>
      <c r="D26">
        <v>1.7</v>
      </c>
      <c r="E26">
        <v>0.01</v>
      </c>
      <c r="F26">
        <v>74.25</v>
      </c>
    </row>
    <row r="27" spans="1:6" x14ac:dyDescent="0.25">
      <c r="A27" s="15">
        <v>42465.597222164353</v>
      </c>
      <c r="B27" t="s">
        <v>94</v>
      </c>
      <c r="C27">
        <v>1457.7</v>
      </c>
      <c r="D27">
        <v>1.66</v>
      </c>
      <c r="E27">
        <v>0.01</v>
      </c>
      <c r="F27">
        <v>84.88</v>
      </c>
    </row>
    <row r="28" spans="1:6" x14ac:dyDescent="0.25">
      <c r="A28" s="15">
        <v>42465.597222164353</v>
      </c>
      <c r="B28" t="s">
        <v>95</v>
      </c>
      <c r="C28">
        <v>1472.9</v>
      </c>
      <c r="D28">
        <v>1.65</v>
      </c>
      <c r="E28">
        <v>0.01</v>
      </c>
      <c r="F28">
        <v>95.5</v>
      </c>
    </row>
    <row r="29" spans="1:6" x14ac:dyDescent="0.25">
      <c r="A29" s="15">
        <v>42465.597222164353</v>
      </c>
      <c r="B29" t="s">
        <v>96</v>
      </c>
      <c r="C29">
        <v>2909.8</v>
      </c>
      <c r="D29">
        <v>1.17</v>
      </c>
      <c r="E29">
        <v>0</v>
      </c>
      <c r="F29">
        <v>106.14</v>
      </c>
    </row>
    <row r="30" spans="1:6" x14ac:dyDescent="0.25">
      <c r="A30" s="15">
        <v>42465.597222164353</v>
      </c>
      <c r="B30" t="s">
        <v>97</v>
      </c>
      <c r="C30">
        <v>3001</v>
      </c>
      <c r="D30">
        <v>1.1499999999999999</v>
      </c>
      <c r="E30">
        <v>0</v>
      </c>
      <c r="F30">
        <v>116.77</v>
      </c>
    </row>
    <row r="31" spans="1:6" x14ac:dyDescent="0.25">
      <c r="A31" s="15">
        <v>42465.597222164353</v>
      </c>
      <c r="B31" t="s">
        <v>98</v>
      </c>
      <c r="C31">
        <v>1949.6</v>
      </c>
      <c r="D31">
        <v>1.1599999999999999</v>
      </c>
      <c r="E31">
        <v>0</v>
      </c>
      <c r="F31">
        <v>127.42</v>
      </c>
    </row>
    <row r="32" spans="1:6" x14ac:dyDescent="0.25">
      <c r="A32" s="15">
        <v>42465.597222164353</v>
      </c>
      <c r="B32" t="s">
        <v>99</v>
      </c>
      <c r="C32">
        <v>6966.2</v>
      </c>
      <c r="D32">
        <v>0.76</v>
      </c>
      <c r="E32">
        <v>0</v>
      </c>
      <c r="F32">
        <v>138.16999999999999</v>
      </c>
    </row>
    <row r="33" spans="1:6" x14ac:dyDescent="0.25">
      <c r="A33" s="15">
        <v>42465.597222164353</v>
      </c>
      <c r="B33" t="s">
        <v>100</v>
      </c>
      <c r="C33">
        <v>7150.2</v>
      </c>
      <c r="D33">
        <v>0.75</v>
      </c>
      <c r="E33">
        <v>0</v>
      </c>
      <c r="F33">
        <v>148.82</v>
      </c>
    </row>
    <row r="34" spans="1:6" x14ac:dyDescent="0.25">
      <c r="A34" s="15">
        <v>42465.597222164353</v>
      </c>
      <c r="B34" t="s">
        <v>101</v>
      </c>
      <c r="C34">
        <v>7123.3</v>
      </c>
      <c r="D34">
        <v>0.75</v>
      </c>
      <c r="E34">
        <v>0</v>
      </c>
      <c r="F34">
        <v>159.49</v>
      </c>
    </row>
    <row r="35" spans="1:6" x14ac:dyDescent="0.25">
      <c r="A35" s="15">
        <v>42465.597222164353</v>
      </c>
      <c r="B35" t="s">
        <v>102</v>
      </c>
      <c r="C35">
        <v>14286.1</v>
      </c>
      <c r="D35">
        <v>0.53</v>
      </c>
      <c r="E35">
        <v>0</v>
      </c>
      <c r="F35">
        <v>170.17</v>
      </c>
    </row>
    <row r="36" spans="1:6" x14ac:dyDescent="0.25">
      <c r="A36" s="15">
        <v>42465.597222164353</v>
      </c>
      <c r="B36" t="s">
        <v>103</v>
      </c>
      <c r="C36">
        <v>13808</v>
      </c>
      <c r="D36">
        <v>0.54</v>
      </c>
      <c r="E36">
        <v>0</v>
      </c>
      <c r="F36">
        <v>180.86</v>
      </c>
    </row>
    <row r="37" spans="1:6" x14ac:dyDescent="0.25">
      <c r="A37" s="15">
        <v>42465.597222164353</v>
      </c>
      <c r="B37" t="s">
        <v>104</v>
      </c>
      <c r="C37">
        <v>14493.5</v>
      </c>
      <c r="D37">
        <v>0.53</v>
      </c>
      <c r="E37">
        <v>0</v>
      </c>
      <c r="F37">
        <v>191.55</v>
      </c>
    </row>
    <row r="38" spans="1:6" x14ac:dyDescent="0.25">
      <c r="A38" s="15">
        <v>42466.703472222223</v>
      </c>
      <c r="B38" t="s">
        <v>87</v>
      </c>
      <c r="C38">
        <v>69.900000000000006</v>
      </c>
      <c r="D38">
        <v>7.56</v>
      </c>
      <c r="E38">
        <v>0.12</v>
      </c>
      <c r="F38">
        <v>10.52</v>
      </c>
    </row>
    <row r="39" spans="1:6" x14ac:dyDescent="0.25">
      <c r="A39" s="15">
        <v>42466.703472222223</v>
      </c>
      <c r="B39" t="s">
        <v>88</v>
      </c>
      <c r="C39">
        <v>85.9</v>
      </c>
      <c r="D39">
        <v>6.82</v>
      </c>
      <c r="E39">
        <v>0.1</v>
      </c>
      <c r="F39">
        <v>21.14</v>
      </c>
    </row>
    <row r="40" spans="1:6" x14ac:dyDescent="0.25">
      <c r="A40" s="15">
        <v>42466.703472222223</v>
      </c>
      <c r="B40" t="s">
        <v>89</v>
      </c>
      <c r="C40">
        <v>74.099999999999994</v>
      </c>
      <c r="D40">
        <v>7.35</v>
      </c>
      <c r="E40">
        <v>0.12</v>
      </c>
      <c r="F40">
        <v>31.74</v>
      </c>
    </row>
    <row r="41" spans="1:6" x14ac:dyDescent="0.25">
      <c r="A41" s="15">
        <v>42466.703472222223</v>
      </c>
      <c r="B41" t="s">
        <v>90</v>
      </c>
      <c r="C41">
        <v>356.6</v>
      </c>
      <c r="D41">
        <v>3.35</v>
      </c>
      <c r="E41">
        <v>0.03</v>
      </c>
      <c r="F41">
        <v>42.38</v>
      </c>
    </row>
    <row r="42" spans="1:6" x14ac:dyDescent="0.25">
      <c r="A42" s="15">
        <v>42466.703472222223</v>
      </c>
      <c r="B42" t="s">
        <v>91</v>
      </c>
      <c r="C42">
        <v>370.9</v>
      </c>
      <c r="D42">
        <v>3.28</v>
      </c>
      <c r="E42">
        <v>0.02</v>
      </c>
      <c r="F42">
        <v>52.99</v>
      </c>
    </row>
    <row r="43" spans="1:6" x14ac:dyDescent="0.25">
      <c r="A43" s="15">
        <v>42466.703472222223</v>
      </c>
      <c r="B43" t="s">
        <v>92</v>
      </c>
      <c r="C43">
        <v>375.7</v>
      </c>
      <c r="D43">
        <v>3.26</v>
      </c>
      <c r="E43">
        <v>0.02</v>
      </c>
      <c r="F43">
        <v>63.63</v>
      </c>
    </row>
    <row r="44" spans="1:6" x14ac:dyDescent="0.25">
      <c r="A44" s="15">
        <v>42466.703472222223</v>
      </c>
      <c r="B44" t="s">
        <v>93</v>
      </c>
      <c r="C44">
        <v>1408.5</v>
      </c>
      <c r="D44">
        <v>1.69</v>
      </c>
      <c r="E44">
        <v>0.01</v>
      </c>
      <c r="F44">
        <v>74.25</v>
      </c>
    </row>
    <row r="45" spans="1:6" x14ac:dyDescent="0.25">
      <c r="A45" s="15">
        <v>42466.703472222223</v>
      </c>
      <c r="B45" t="s">
        <v>94</v>
      </c>
      <c r="C45">
        <v>1487.4</v>
      </c>
      <c r="D45">
        <v>1.64</v>
      </c>
      <c r="E45">
        <v>0.01</v>
      </c>
      <c r="F45">
        <v>84.88</v>
      </c>
    </row>
    <row r="46" spans="1:6" x14ac:dyDescent="0.25">
      <c r="A46" s="15">
        <v>42466.703472222223</v>
      </c>
      <c r="B46" t="s">
        <v>95</v>
      </c>
      <c r="C46">
        <v>1526.7</v>
      </c>
      <c r="D46">
        <v>1.62</v>
      </c>
      <c r="E46">
        <v>0.01</v>
      </c>
      <c r="F46">
        <v>95.51</v>
      </c>
    </row>
    <row r="47" spans="1:6" x14ac:dyDescent="0.25">
      <c r="A47" s="15">
        <v>42466.703472222223</v>
      </c>
      <c r="B47" t="s">
        <v>96</v>
      </c>
      <c r="C47">
        <v>2945.9</v>
      </c>
      <c r="D47">
        <v>1.17</v>
      </c>
      <c r="E47">
        <v>0</v>
      </c>
      <c r="F47">
        <v>106.14</v>
      </c>
    </row>
    <row r="48" spans="1:6" x14ac:dyDescent="0.25">
      <c r="A48" s="15">
        <v>42466.703472222223</v>
      </c>
      <c r="B48" t="s">
        <v>97</v>
      </c>
      <c r="C48">
        <v>2984.3</v>
      </c>
      <c r="D48">
        <v>1.1599999999999999</v>
      </c>
      <c r="E48">
        <v>0</v>
      </c>
      <c r="F48">
        <v>116.77</v>
      </c>
    </row>
    <row r="49" spans="1:6" x14ac:dyDescent="0.25">
      <c r="A49" s="15">
        <v>42466.703472222223</v>
      </c>
      <c r="B49" t="s">
        <v>98</v>
      </c>
      <c r="C49">
        <v>2961.9</v>
      </c>
      <c r="D49">
        <v>1.1599999999999999</v>
      </c>
      <c r="E49">
        <v>0</v>
      </c>
      <c r="F49">
        <v>127.42</v>
      </c>
    </row>
    <row r="50" spans="1:6" x14ac:dyDescent="0.25">
      <c r="A50" s="15">
        <v>42466.703472222223</v>
      </c>
      <c r="B50" t="s">
        <v>99</v>
      </c>
      <c r="C50">
        <v>6964.3</v>
      </c>
      <c r="D50">
        <v>0.76</v>
      </c>
      <c r="E50">
        <v>0</v>
      </c>
      <c r="F50">
        <v>138.18</v>
      </c>
    </row>
    <row r="51" spans="1:6" x14ac:dyDescent="0.25">
      <c r="A51" s="15">
        <v>42466.703472222223</v>
      </c>
      <c r="B51" t="s">
        <v>100</v>
      </c>
      <c r="C51">
        <v>7169.7</v>
      </c>
      <c r="D51">
        <v>0.75</v>
      </c>
      <c r="E51">
        <v>0</v>
      </c>
      <c r="F51">
        <v>148.84</v>
      </c>
    </row>
    <row r="52" spans="1:6" x14ac:dyDescent="0.25">
      <c r="A52" s="15">
        <v>42466.703472222223</v>
      </c>
      <c r="B52" t="s">
        <v>101</v>
      </c>
      <c r="C52">
        <v>7125.7</v>
      </c>
      <c r="D52">
        <v>0.75</v>
      </c>
      <c r="E52">
        <v>0</v>
      </c>
      <c r="F52">
        <v>159.51</v>
      </c>
    </row>
    <row r="53" spans="1:6" x14ac:dyDescent="0.25">
      <c r="A53" s="15">
        <v>42466.703472222223</v>
      </c>
      <c r="B53" t="s">
        <v>102</v>
      </c>
      <c r="C53">
        <v>14355.7</v>
      </c>
      <c r="D53">
        <v>0.53</v>
      </c>
      <c r="E53">
        <v>0</v>
      </c>
      <c r="F53">
        <v>170.18</v>
      </c>
    </row>
    <row r="54" spans="1:6" x14ac:dyDescent="0.25">
      <c r="A54" s="15">
        <v>42466.703472222223</v>
      </c>
      <c r="B54" t="s">
        <v>103</v>
      </c>
      <c r="C54">
        <v>13909.7</v>
      </c>
      <c r="D54">
        <v>0.54</v>
      </c>
      <c r="E54">
        <v>0</v>
      </c>
      <c r="F54">
        <v>180.86</v>
      </c>
    </row>
    <row r="55" spans="1:6" x14ac:dyDescent="0.25">
      <c r="A55" s="15">
        <v>42466.703472222223</v>
      </c>
      <c r="B55" t="s">
        <v>104</v>
      </c>
      <c r="C55">
        <v>14676.4</v>
      </c>
      <c r="D55">
        <v>0.52</v>
      </c>
      <c r="E55">
        <v>0</v>
      </c>
      <c r="F55">
        <v>191.55</v>
      </c>
    </row>
    <row r="56" spans="1:6" x14ac:dyDescent="0.25">
      <c r="A56" s="15">
        <v>42471.644444444442</v>
      </c>
      <c r="B56" t="s">
        <v>87</v>
      </c>
      <c r="C56">
        <v>75.400000000000006</v>
      </c>
      <c r="D56">
        <v>7.28</v>
      </c>
      <c r="E56">
        <v>0.11</v>
      </c>
      <c r="F56">
        <v>10.52</v>
      </c>
    </row>
    <row r="57" spans="1:6" x14ac:dyDescent="0.25">
      <c r="A57" s="15">
        <v>42471.644444444442</v>
      </c>
      <c r="B57" t="s">
        <v>88</v>
      </c>
      <c r="C57">
        <v>87.5</v>
      </c>
      <c r="D57">
        <v>6.76</v>
      </c>
      <c r="E57">
        <v>0.09</v>
      </c>
      <c r="F57">
        <v>21.14</v>
      </c>
    </row>
    <row r="58" spans="1:6" x14ac:dyDescent="0.25">
      <c r="A58" s="15">
        <v>42471.644444444442</v>
      </c>
      <c r="B58" t="s">
        <v>89</v>
      </c>
      <c r="C58">
        <v>72.7</v>
      </c>
      <c r="D58">
        <v>7.42</v>
      </c>
      <c r="E58">
        <v>0.1</v>
      </c>
      <c r="F58">
        <v>31.74</v>
      </c>
    </row>
    <row r="59" spans="1:6" x14ac:dyDescent="0.25">
      <c r="A59" s="15">
        <v>42471.644444444442</v>
      </c>
      <c r="B59" t="s">
        <v>90</v>
      </c>
      <c r="C59">
        <v>351.8</v>
      </c>
      <c r="D59">
        <v>3.37</v>
      </c>
      <c r="E59">
        <v>0.03</v>
      </c>
      <c r="F59">
        <v>42.38</v>
      </c>
    </row>
    <row r="60" spans="1:6" x14ac:dyDescent="0.25">
      <c r="A60" s="15">
        <v>42471.644444444442</v>
      </c>
      <c r="B60" t="s">
        <v>91</v>
      </c>
      <c r="C60">
        <v>362.1</v>
      </c>
      <c r="D60">
        <v>3.32</v>
      </c>
      <c r="E60">
        <v>0.02</v>
      </c>
      <c r="F60">
        <v>52.99</v>
      </c>
    </row>
    <row r="61" spans="1:6" x14ac:dyDescent="0.25">
      <c r="A61" s="15">
        <v>42471.644444444442</v>
      </c>
      <c r="B61" t="s">
        <v>92</v>
      </c>
      <c r="C61">
        <v>373.6</v>
      </c>
      <c r="D61">
        <v>3.27</v>
      </c>
      <c r="E61">
        <v>0.02</v>
      </c>
      <c r="F61">
        <v>63.63</v>
      </c>
    </row>
    <row r="62" spans="1:6" x14ac:dyDescent="0.25">
      <c r="A62" s="15">
        <v>42471.644444444442</v>
      </c>
      <c r="B62" t="s">
        <v>93</v>
      </c>
      <c r="C62">
        <v>1405.5</v>
      </c>
      <c r="D62">
        <v>1.69</v>
      </c>
      <c r="E62">
        <v>0.01</v>
      </c>
      <c r="F62">
        <v>74.25</v>
      </c>
    </row>
    <row r="63" spans="1:6" x14ac:dyDescent="0.25">
      <c r="A63" s="15">
        <v>42471.644444444442</v>
      </c>
      <c r="B63" t="s">
        <v>94</v>
      </c>
      <c r="C63">
        <v>1512</v>
      </c>
      <c r="D63">
        <v>1.63</v>
      </c>
      <c r="E63">
        <v>0.01</v>
      </c>
      <c r="F63">
        <v>84.88</v>
      </c>
    </row>
    <row r="64" spans="1:6" x14ac:dyDescent="0.25">
      <c r="A64" s="15">
        <v>42471.644444444442</v>
      </c>
      <c r="B64" t="s">
        <v>95</v>
      </c>
      <c r="C64">
        <v>1510.1</v>
      </c>
      <c r="D64">
        <v>1.63</v>
      </c>
      <c r="E64">
        <v>0.01</v>
      </c>
      <c r="F64">
        <v>95.5</v>
      </c>
    </row>
    <row r="65" spans="1:6" x14ac:dyDescent="0.25">
      <c r="A65" s="15">
        <v>42471.644444444442</v>
      </c>
      <c r="B65" t="s">
        <v>96</v>
      </c>
      <c r="C65">
        <v>2936.6</v>
      </c>
      <c r="D65">
        <v>1.17</v>
      </c>
      <c r="E65">
        <v>0</v>
      </c>
      <c r="F65">
        <v>106.13</v>
      </c>
    </row>
    <row r="66" spans="1:6" x14ac:dyDescent="0.25">
      <c r="A66" s="15">
        <v>42471.644444444442</v>
      </c>
      <c r="B66" t="s">
        <v>97</v>
      </c>
      <c r="C66">
        <v>3063.6</v>
      </c>
      <c r="D66">
        <v>1.1399999999999999</v>
      </c>
      <c r="E66">
        <v>0</v>
      </c>
      <c r="F66">
        <v>116.77</v>
      </c>
    </row>
    <row r="67" spans="1:6" x14ac:dyDescent="0.25">
      <c r="A67" s="15">
        <v>42471.644444444442</v>
      </c>
      <c r="B67" t="s">
        <v>98</v>
      </c>
      <c r="C67">
        <v>3013.1</v>
      </c>
      <c r="D67">
        <v>1.1499999999999999</v>
      </c>
      <c r="E67">
        <v>0</v>
      </c>
      <c r="F67">
        <v>127.4</v>
      </c>
    </row>
    <row r="68" spans="1:6" x14ac:dyDescent="0.25">
      <c r="A68" s="15">
        <v>42471.644444444442</v>
      </c>
      <c r="B68" t="s">
        <v>99</v>
      </c>
      <c r="C68">
        <v>6807.2</v>
      </c>
      <c r="D68">
        <v>0.77</v>
      </c>
      <c r="E68">
        <v>0</v>
      </c>
      <c r="F68">
        <v>138.16999999999999</v>
      </c>
    </row>
    <row r="69" spans="1:6" x14ac:dyDescent="0.25">
      <c r="A69" s="15">
        <v>42471.644444444442</v>
      </c>
      <c r="B69" t="s">
        <v>100</v>
      </c>
      <c r="C69">
        <v>7224</v>
      </c>
      <c r="D69">
        <v>0.74</v>
      </c>
      <c r="E69">
        <v>0</v>
      </c>
      <c r="F69">
        <v>148.82</v>
      </c>
    </row>
    <row r="70" spans="1:6" x14ac:dyDescent="0.25">
      <c r="A70" s="15">
        <v>42471.644444444442</v>
      </c>
      <c r="B70" t="s">
        <v>101</v>
      </c>
      <c r="C70">
        <v>7160</v>
      </c>
      <c r="D70">
        <v>0.75</v>
      </c>
      <c r="E70">
        <v>0</v>
      </c>
      <c r="F70">
        <v>159.47999999999999</v>
      </c>
    </row>
    <row r="71" spans="1:6" x14ac:dyDescent="0.25">
      <c r="A71" s="15">
        <v>42471.644444444442</v>
      </c>
      <c r="B71" t="s">
        <v>102</v>
      </c>
      <c r="C71">
        <v>14347.2</v>
      </c>
      <c r="D71">
        <v>0.53</v>
      </c>
      <c r="E71">
        <v>0</v>
      </c>
      <c r="F71">
        <v>170.16</v>
      </c>
    </row>
    <row r="72" spans="1:6" x14ac:dyDescent="0.25">
      <c r="A72" s="15">
        <v>42471.644444444442</v>
      </c>
      <c r="B72" t="s">
        <v>103</v>
      </c>
      <c r="C72">
        <v>14068.7</v>
      </c>
      <c r="D72">
        <v>0.53</v>
      </c>
      <c r="E72">
        <v>0</v>
      </c>
      <c r="F72">
        <v>180.84</v>
      </c>
    </row>
    <row r="73" spans="1:6" x14ac:dyDescent="0.25">
      <c r="A73" s="15">
        <v>42471.644444444442</v>
      </c>
      <c r="B73" t="s">
        <v>104</v>
      </c>
      <c r="C73">
        <v>13977.6</v>
      </c>
      <c r="D73">
        <v>0.53</v>
      </c>
      <c r="E73">
        <v>0</v>
      </c>
      <c r="F73">
        <v>191.53</v>
      </c>
    </row>
    <row r="74" spans="1:6" x14ac:dyDescent="0.25">
      <c r="A74" s="15">
        <v>42472.4375</v>
      </c>
      <c r="B74" t="s">
        <v>87</v>
      </c>
      <c r="C74">
        <v>71.400000000000006</v>
      </c>
      <c r="D74">
        <v>7.48</v>
      </c>
      <c r="E74">
        <v>0.1</v>
      </c>
      <c r="F74">
        <v>10.52</v>
      </c>
    </row>
    <row r="75" spans="1:6" x14ac:dyDescent="0.25">
      <c r="A75" s="15">
        <v>42472.4375</v>
      </c>
      <c r="B75" t="s">
        <v>88</v>
      </c>
      <c r="C75">
        <v>86.6</v>
      </c>
      <c r="D75">
        <v>6.8</v>
      </c>
      <c r="E75">
        <v>0.08</v>
      </c>
      <c r="F75">
        <v>21.14</v>
      </c>
    </row>
    <row r="76" spans="1:6" x14ac:dyDescent="0.25">
      <c r="A76" s="15">
        <v>42472.4375</v>
      </c>
      <c r="B76" t="s">
        <v>89</v>
      </c>
      <c r="C76">
        <v>72.099999999999994</v>
      </c>
      <c r="D76">
        <v>7.45</v>
      </c>
      <c r="E76">
        <v>0.09</v>
      </c>
      <c r="F76">
        <v>31.75</v>
      </c>
    </row>
    <row r="77" spans="1:6" x14ac:dyDescent="0.25">
      <c r="A77" s="15">
        <v>42472.4375</v>
      </c>
      <c r="B77" t="s">
        <v>90</v>
      </c>
      <c r="C77">
        <v>336.8</v>
      </c>
      <c r="D77">
        <v>3.45</v>
      </c>
      <c r="E77">
        <v>0.03</v>
      </c>
      <c r="F77">
        <v>42.37</v>
      </c>
    </row>
    <row r="78" spans="1:6" x14ac:dyDescent="0.25">
      <c r="A78" s="15">
        <v>42472.4375</v>
      </c>
      <c r="B78" t="s">
        <v>91</v>
      </c>
      <c r="C78">
        <v>352.9</v>
      </c>
      <c r="D78">
        <v>3.37</v>
      </c>
      <c r="E78">
        <v>0.02</v>
      </c>
      <c r="F78">
        <v>52.99</v>
      </c>
    </row>
    <row r="79" spans="1:6" x14ac:dyDescent="0.25">
      <c r="A79" s="15">
        <v>42472.4375</v>
      </c>
      <c r="B79" t="s">
        <v>92</v>
      </c>
      <c r="C79">
        <v>377.1</v>
      </c>
      <c r="D79">
        <v>3.26</v>
      </c>
      <c r="E79">
        <v>0.02</v>
      </c>
      <c r="F79">
        <v>63.63</v>
      </c>
    </row>
    <row r="80" spans="1:6" x14ac:dyDescent="0.25">
      <c r="A80" s="15">
        <v>42472.4375</v>
      </c>
      <c r="B80" t="s">
        <v>93</v>
      </c>
      <c r="C80">
        <v>1412.6</v>
      </c>
      <c r="D80">
        <v>1.68</v>
      </c>
      <c r="E80">
        <v>0</v>
      </c>
      <c r="F80">
        <v>74.239999999999995</v>
      </c>
    </row>
    <row r="81" spans="1:6" x14ac:dyDescent="0.25">
      <c r="A81" s="15">
        <v>42472.4375</v>
      </c>
      <c r="B81" t="s">
        <v>94</v>
      </c>
      <c r="C81">
        <v>1482.6</v>
      </c>
      <c r="D81">
        <v>1.64</v>
      </c>
      <c r="E81">
        <v>0.01</v>
      </c>
      <c r="F81">
        <v>84.88</v>
      </c>
    </row>
    <row r="82" spans="1:6" x14ac:dyDescent="0.25">
      <c r="A82" s="15">
        <v>42472.4375</v>
      </c>
      <c r="B82" t="s">
        <v>95</v>
      </c>
      <c r="C82">
        <v>1521.5</v>
      </c>
      <c r="D82">
        <v>1.62</v>
      </c>
      <c r="E82">
        <v>0</v>
      </c>
      <c r="F82">
        <v>95.49</v>
      </c>
    </row>
    <row r="83" spans="1:6" x14ac:dyDescent="0.25">
      <c r="A83" s="15">
        <v>42472.4375</v>
      </c>
      <c r="B83" t="s">
        <v>96</v>
      </c>
      <c r="C83">
        <v>2966.2</v>
      </c>
      <c r="D83">
        <v>1.1599999999999999</v>
      </c>
      <c r="E83">
        <v>0</v>
      </c>
      <c r="F83">
        <v>106.13</v>
      </c>
    </row>
    <row r="84" spans="1:6" x14ac:dyDescent="0.25">
      <c r="A84" s="15">
        <v>42472.4375</v>
      </c>
      <c r="B84" t="s">
        <v>97</v>
      </c>
      <c r="C84">
        <v>3000.4</v>
      </c>
      <c r="D84">
        <v>1.1499999999999999</v>
      </c>
      <c r="E84">
        <v>0</v>
      </c>
      <c r="F84">
        <v>116.76</v>
      </c>
    </row>
    <row r="85" spans="1:6" x14ac:dyDescent="0.25">
      <c r="A85" s="15">
        <v>42472.4375</v>
      </c>
      <c r="B85" t="s">
        <v>98</v>
      </c>
      <c r="C85">
        <v>2981.1</v>
      </c>
      <c r="D85">
        <v>1.1599999999999999</v>
      </c>
      <c r="E85">
        <v>0</v>
      </c>
      <c r="F85">
        <v>127.4</v>
      </c>
    </row>
    <row r="86" spans="1:6" x14ac:dyDescent="0.25">
      <c r="A86" s="15">
        <v>42472.4375</v>
      </c>
      <c r="B86" t="s">
        <v>99</v>
      </c>
      <c r="C86">
        <v>6810.4</v>
      </c>
      <c r="D86">
        <v>0.77</v>
      </c>
      <c r="E86">
        <v>0</v>
      </c>
      <c r="F86">
        <v>138.15</v>
      </c>
    </row>
    <row r="87" spans="1:6" x14ac:dyDescent="0.25">
      <c r="A87" s="15">
        <v>42472.4375</v>
      </c>
      <c r="B87" t="s">
        <v>100</v>
      </c>
      <c r="C87">
        <v>7216.1</v>
      </c>
      <c r="D87">
        <v>0.74</v>
      </c>
      <c r="E87">
        <v>0</v>
      </c>
      <c r="F87">
        <v>148.80000000000001</v>
      </c>
    </row>
    <row r="88" spans="1:6" x14ac:dyDescent="0.25">
      <c r="A88" s="15">
        <v>42472.4375</v>
      </c>
      <c r="B88" t="s">
        <v>101</v>
      </c>
      <c r="C88">
        <v>7147.2</v>
      </c>
      <c r="D88">
        <v>0.75</v>
      </c>
      <c r="E88">
        <v>0</v>
      </c>
      <c r="F88">
        <v>159.46</v>
      </c>
    </row>
    <row r="89" spans="1:6" x14ac:dyDescent="0.25">
      <c r="A89" s="15">
        <v>42472.4375</v>
      </c>
      <c r="B89" t="s">
        <v>102</v>
      </c>
      <c r="C89">
        <v>14342.2</v>
      </c>
      <c r="D89">
        <v>0.53</v>
      </c>
      <c r="E89">
        <v>0</v>
      </c>
      <c r="F89">
        <v>170.14</v>
      </c>
    </row>
    <row r="90" spans="1:6" x14ac:dyDescent="0.25">
      <c r="A90" s="15">
        <v>42472.4375</v>
      </c>
      <c r="B90" t="s">
        <v>103</v>
      </c>
      <c r="C90">
        <v>13952.6</v>
      </c>
      <c r="D90">
        <v>0.54</v>
      </c>
      <c r="E90">
        <v>0</v>
      </c>
      <c r="F90">
        <v>180.81</v>
      </c>
    </row>
    <row r="91" spans="1:6" x14ac:dyDescent="0.25">
      <c r="A91" s="15">
        <v>42472.4375</v>
      </c>
      <c r="B91" t="s">
        <v>104</v>
      </c>
      <c r="C91">
        <v>13875</v>
      </c>
      <c r="D91">
        <v>0.54</v>
      </c>
      <c r="E91">
        <v>0</v>
      </c>
      <c r="F91">
        <v>191.5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9" sqref="E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1.2310000000000001</v>
      </c>
      <c r="D2">
        <v>9.0650839999999996E-2</v>
      </c>
      <c r="E2" s="1" t="s">
        <v>46</v>
      </c>
      <c r="F2" s="1">
        <f>C2*'Calibration Data'!$B$31+'Calibration Data'!$B$30</f>
        <v>0.15635862248432647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1.4206666666666701</v>
      </c>
      <c r="D3">
        <v>9.7344079999999999E-2</v>
      </c>
      <c r="E3" s="1" t="s">
        <v>46</v>
      </c>
      <c r="F3" s="1">
        <f>C3*'Calibration Data'!$B$31+'Calibration Data'!$B$30</f>
        <v>0.18655235469718465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1.21133333333333</v>
      </c>
      <c r="D4">
        <v>8.9905159999999998E-2</v>
      </c>
      <c r="E4" s="1" t="s">
        <v>46</v>
      </c>
      <c r="F4" s="1">
        <f>C4*'Calibration Data'!$B$31+'Calibration Data'!$B$30</f>
        <v>0.153227813695998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5.86933333333333</v>
      </c>
      <c r="D5">
        <v>0.19791391999999999</v>
      </c>
      <c r="E5" s="1" t="s">
        <v>46</v>
      </c>
      <c r="F5" s="1">
        <f>C5*'Calibration Data'!$B$31+'Calibration Data'!$B$30</f>
        <v>0.8947519155281114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6.0670000000000002</v>
      </c>
      <c r="D6">
        <v>0.20106038000000001</v>
      </c>
      <c r="E6" s="1" t="s">
        <v>46</v>
      </c>
      <c r="F6" s="1">
        <f>C6*'Calibration Data'!$B$31+'Calibration Data'!$B$30</f>
        <v>0.92621919707859457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6.3319999999999999</v>
      </c>
      <c r="D7">
        <v>0.20541007999999999</v>
      </c>
      <c r="E7" s="1" t="s">
        <v>46</v>
      </c>
      <c r="F7" s="1">
        <f>C7*'Calibration Data'!$B$31+'Calibration Data'!$B$30</f>
        <v>0.9684055188874201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23.364000000000001</v>
      </c>
      <c r="D8">
        <v>0.39485160000000002</v>
      </c>
      <c r="E8" s="1" t="s">
        <v>46</v>
      </c>
      <c r="F8" s="1">
        <f>C8*'Calibration Data'!$B$31+'Calibration Data'!$B$30</f>
        <v>3.679792058690889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24.748333333333299</v>
      </c>
      <c r="D9">
        <v>0.40636763333333298</v>
      </c>
      <c r="E9" s="1" t="s">
        <v>46</v>
      </c>
      <c r="F9" s="1">
        <f>C9*'Calibration Data'!$B$31+'Calibration Data'!$B$30</f>
        <v>3.9001691586557299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25.0966666666667</v>
      </c>
      <c r="D10">
        <v>0.409075666666667</v>
      </c>
      <c r="E10" s="1" t="s">
        <v>46</v>
      </c>
      <c r="F10" s="1">
        <f>C10*'Calibration Data'!$B$31+'Calibration Data'!$B$30</f>
        <v>3.9556216193981593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48.9613333333333</v>
      </c>
      <c r="D11">
        <v>0.57186837333333296</v>
      </c>
      <c r="E11" s="1" t="s">
        <v>46</v>
      </c>
      <c r="F11" s="1">
        <f>C11*'Calibration Data'!$B$31+'Calibration Data'!$B$30</f>
        <v>7.754725422644773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50.268666666666697</v>
      </c>
      <c r="D12">
        <v>0.57808966666666695</v>
      </c>
      <c r="E12" s="1" t="s">
        <v>46</v>
      </c>
      <c r="F12" s="1">
        <f>C12*'Calibration Data'!$B$31+'Calibration Data'!$B$30</f>
        <v>7.9628446102349901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45.4404166666667</v>
      </c>
      <c r="D13">
        <v>0.52597282291666703</v>
      </c>
      <c r="E13" s="1" t="s">
        <v>46</v>
      </c>
      <c r="F13" s="1">
        <f>C13*'Calibration Data'!$B$31+'Calibration Data'!$B$30</f>
        <v>7.1942177865615466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114.729333333333</v>
      </c>
      <c r="D14">
        <v>0.87653210666666703</v>
      </c>
      <c r="E14" s="1" t="s">
        <v>46</v>
      </c>
      <c r="F14" s="1">
        <f>C14*'Calibration Data'!$B$31+'Calibration Data'!$B$30</f>
        <v>18.224574527259247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119.676666666667</v>
      </c>
      <c r="D15">
        <v>0.89278793333333295</v>
      </c>
      <c r="E15" s="1" t="s">
        <v>46</v>
      </c>
      <c r="F15" s="1">
        <f>C15*'Calibration Data'!$B$31+'Calibration Data'!$B$30</f>
        <v>19.012158663468902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119.059333333333</v>
      </c>
      <c r="D16">
        <v>0.89294499999999999</v>
      </c>
      <c r="E16" s="1" t="s">
        <v>46</v>
      </c>
      <c r="F16" s="1">
        <f>C16*'Calibration Data'!$B$31+'Calibration Data'!$B$30</f>
        <v>18.913883106248736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239.02566666666701</v>
      </c>
      <c r="D17">
        <v>1.2668360333333299</v>
      </c>
      <c r="E17" s="1" t="s">
        <v>46</v>
      </c>
      <c r="F17" s="1">
        <f>C17*'Calibration Data'!$B$31+'Calibration Data'!$B$30</f>
        <v>38.01176365049357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232.422333333333</v>
      </c>
      <c r="D18">
        <v>1.2457837066666699</v>
      </c>
      <c r="E18" s="1" t="s">
        <v>46</v>
      </c>
      <c r="F18" s="1">
        <f>C18*'Calibration Data'!$B$31+'Calibration Data'!$B$30</f>
        <v>36.960554801395553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236.27222222222201</v>
      </c>
      <c r="D19">
        <v>1.25224277777778</v>
      </c>
      <c r="E19" s="1" t="s">
        <v>46</v>
      </c>
      <c r="F19" s="1">
        <f>C19*'Calibration Data'!$B$31+'Calibration Data'!$B$30</f>
        <v>37.573432731942326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108</v>
      </c>
    </row>
    <row r="2" spans="1:19" x14ac:dyDescent="0.25">
      <c r="A2" t="s">
        <v>87</v>
      </c>
      <c r="B2">
        <v>0</v>
      </c>
      <c r="C2">
        <v>0</v>
      </c>
      <c r="D2" s="1">
        <v>3</v>
      </c>
      <c r="E2" s="1">
        <v>3.0499999999999999E-2</v>
      </c>
      <c r="F2" s="1">
        <v>1E-4</v>
      </c>
      <c r="G2" s="1">
        <v>100</v>
      </c>
      <c r="H2" s="1">
        <v>5</v>
      </c>
      <c r="I2" s="1">
        <f>'Count-&gt;Actual Activity'!F2</f>
        <v>0.15635862248432647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1.5635862248432646E-2</v>
      </c>
      <c r="N2">
        <f t="shared" ref="N2:N19" si="1">SQRT((L2/K2)^2+(J2/I2)^2)*M2</f>
        <v>1.5745098553754208E-2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-51.265122126008677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3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0.18655235469718465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1.8655235469718465E-2</v>
      </c>
      <c r="N3">
        <f t="shared" si="1"/>
        <v>1.5745111705476138E-2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-63.024444154454272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3</v>
      </c>
      <c r="E4" s="1">
        <v>2.93E-2</v>
      </c>
      <c r="F4" s="1">
        <v>1E-4</v>
      </c>
      <c r="G4" s="1">
        <v>100</v>
      </c>
      <c r="H4" s="1">
        <v>5</v>
      </c>
      <c r="I4" s="1">
        <f>'Count-&gt;Actual Activity'!F4</f>
        <v>0.153227813695998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1.5322781369599799E-2</v>
      </c>
      <c r="N4">
        <f t="shared" si="1"/>
        <v>1.5745097322569828E-2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-52.296182148804775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3</v>
      </c>
      <c r="E5" s="1">
        <v>2.92E-2</v>
      </c>
      <c r="F5" s="1">
        <v>1E-4</v>
      </c>
      <c r="G5" s="1">
        <v>100</v>
      </c>
      <c r="H5" s="1">
        <v>5</v>
      </c>
      <c r="I5" s="1">
        <f>'Count-&gt;Actual Activity'!F5</f>
        <v>0.8947519155281114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8.947519155281114E-2</v>
      </c>
      <c r="N5">
        <f t="shared" si="1"/>
        <v>1.5746084395375681E-2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-51.167446730831713</v>
      </c>
      <c r="S5">
        <f t="shared" si="3"/>
        <v>-0.20045663574008296</v>
      </c>
    </row>
    <row r="6" spans="1:19" x14ac:dyDescent="0.25">
      <c r="A6" t="s">
        <v>91</v>
      </c>
      <c r="B6">
        <v>1.5800000000000002E-2</v>
      </c>
      <c r="C6">
        <v>1E-4</v>
      </c>
      <c r="D6" s="1">
        <v>3</v>
      </c>
      <c r="E6" s="1">
        <v>3.0300000000000001E-2</v>
      </c>
      <c r="F6" s="1">
        <v>1E-4</v>
      </c>
      <c r="G6" s="1">
        <v>100</v>
      </c>
      <c r="H6" s="1">
        <v>5</v>
      </c>
      <c r="I6" s="1">
        <f>'Count-&gt;Actual Activity'!F6</f>
        <v>0.92621919707859457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9.2621919707859462E-2</v>
      </c>
      <c r="N6">
        <f t="shared" si="1"/>
        <v>1.5746157176489809E-2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-59.695124093898272</v>
      </c>
      <c r="S6">
        <f t="shared" si="3"/>
        <v>-0.24267516166934339</v>
      </c>
    </row>
    <row r="7" spans="1:19" x14ac:dyDescent="0.25">
      <c r="A7" t="s">
        <v>92</v>
      </c>
      <c r="B7">
        <v>1.5800000000000002E-2</v>
      </c>
      <c r="C7">
        <v>1E-4</v>
      </c>
      <c r="D7" s="1">
        <v>3</v>
      </c>
      <c r="E7" s="1">
        <v>2.9399999999999999E-2</v>
      </c>
      <c r="F7" s="1">
        <v>1E-4</v>
      </c>
      <c r="G7" s="1">
        <v>100</v>
      </c>
      <c r="H7" s="1">
        <v>5</v>
      </c>
      <c r="I7" s="1">
        <f>'Count-&gt;Actual Activity'!F7</f>
        <v>0.9684055188874201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9.6840551888742007E-2</v>
      </c>
      <c r="N7">
        <f t="shared" si="1"/>
        <v>1.5746258695850276E-2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-75.871614902495679</v>
      </c>
      <c r="S7">
        <f t="shared" si="3"/>
        <v>-0.29927504044465747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3</v>
      </c>
      <c r="E8" s="1">
        <v>2.9600000000000001E-2</v>
      </c>
      <c r="F8" s="1">
        <v>1E-4</v>
      </c>
      <c r="G8" s="1">
        <v>100</v>
      </c>
      <c r="H8" s="1">
        <v>5</v>
      </c>
      <c r="I8" s="1">
        <f>'Count-&gt;Actual Activity'!F8</f>
        <v>3.679792058690889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0.36797920586908889</v>
      </c>
      <c r="N8">
        <f t="shared" si="1"/>
        <v>1.5762258256052274E-2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19.039701970392478</v>
      </c>
      <c r="S8">
        <f t="shared" si="3"/>
        <v>1.5084384786544431E-2</v>
      </c>
    </row>
    <row r="9" spans="1:19" x14ac:dyDescent="0.25">
      <c r="A9" t="s">
        <v>94</v>
      </c>
      <c r="B9">
        <v>7.9200000000000007E-2</v>
      </c>
      <c r="C9">
        <v>1E-4</v>
      </c>
      <c r="D9" s="1">
        <v>3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3.9001691586557299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0.39001691586557297</v>
      </c>
      <c r="N9">
        <f t="shared" si="1"/>
        <v>1.5764377670092946E-2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-53.776912174583451</v>
      </c>
      <c r="S9">
        <f t="shared" si="3"/>
        <v>-4.3900700111988357E-2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3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3.9556216193981593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0.39556216193981592</v>
      </c>
      <c r="N10">
        <f t="shared" si="1"/>
        <v>1.5764930327867417E-2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-74.145960430712364</v>
      </c>
      <c r="S10">
        <f t="shared" si="3"/>
        <v>-5.8742841628718401E-2</v>
      </c>
    </row>
    <row r="11" spans="1:19" x14ac:dyDescent="0.25">
      <c r="A11" t="s">
        <v>96</v>
      </c>
      <c r="B11">
        <v>0.158</v>
      </c>
      <c r="C11">
        <v>1E-3</v>
      </c>
      <c r="D11" s="1">
        <v>3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7.754725422644773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0.77547254226447726</v>
      </c>
      <c r="N11">
        <f t="shared" si="1"/>
        <v>1.5821269898522825E-2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-99.110431547350046</v>
      </c>
      <c r="S11">
        <f t="shared" si="3"/>
        <v>-4.0423767795080889E-2</v>
      </c>
    </row>
    <row r="12" spans="1:19" x14ac:dyDescent="0.25">
      <c r="A12" t="s">
        <v>97</v>
      </c>
      <c r="B12">
        <v>0.158</v>
      </c>
      <c r="C12">
        <v>1E-3</v>
      </c>
      <c r="D12" s="1">
        <v>3</v>
      </c>
      <c r="E12" s="1">
        <v>2.9899999999999999E-2</v>
      </c>
      <c r="F12" s="1">
        <v>1E-4</v>
      </c>
      <c r="G12" s="1">
        <v>100</v>
      </c>
      <c r="H12" s="1">
        <v>5</v>
      </c>
      <c r="I12" s="1">
        <f>'Count-&gt;Actual Activity'!F12</f>
        <v>7.9628446102349901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0.79628446102349904</v>
      </c>
      <c r="N12">
        <f t="shared" si="1"/>
        <v>1.5825404459859783E-2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-170.37287608500401</v>
      </c>
      <c r="S12">
        <f t="shared" si="3"/>
        <v>-6.8346374657570763E-2</v>
      </c>
    </row>
    <row r="13" spans="1:19" x14ac:dyDescent="0.25">
      <c r="A13" t="s">
        <v>98</v>
      </c>
      <c r="B13">
        <v>0.158</v>
      </c>
      <c r="C13">
        <v>1E-3</v>
      </c>
      <c r="D13" s="1">
        <v>3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7.1942177865615466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0.71942177865615464</v>
      </c>
      <c r="N13">
        <f t="shared" si="1"/>
        <v>1.5810674284454127E-2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86.98386717425555</v>
      </c>
      <c r="S13">
        <f t="shared" si="3"/>
        <v>3.4777536548810814E-2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3</v>
      </c>
      <c r="E14" s="1">
        <v>3.0599999999999999E-2</v>
      </c>
      <c r="F14" s="1">
        <v>1E-4</v>
      </c>
      <c r="G14" s="1">
        <v>100</v>
      </c>
      <c r="H14" s="1">
        <v>5</v>
      </c>
      <c r="I14" s="1">
        <f>'Count-&gt;Actual Activity'!F14</f>
        <v>18.224574527259247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1.8224574527259247</v>
      </c>
      <c r="N14">
        <f t="shared" si="1"/>
        <v>1.6161452756935715E-2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149.07625992058942</v>
      </c>
      <c r="S14">
        <f t="shared" si="3"/>
        <v>2.4419437499154144E-2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3</v>
      </c>
      <c r="E15" s="1">
        <v>3.0200000000000001E-2</v>
      </c>
      <c r="F15" s="1">
        <v>1E-4</v>
      </c>
      <c r="G15" s="1">
        <v>100</v>
      </c>
      <c r="H15" s="1">
        <v>5</v>
      </c>
      <c r="I15" s="1">
        <f>'Count-&gt;Actual Activity'!F15</f>
        <v>19.012158663468902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1.9012158663468903</v>
      </c>
      <c r="N15">
        <f t="shared" si="1"/>
        <v>1.6197704702471786E-2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-109.73866915650758</v>
      </c>
      <c r="S15">
        <f t="shared" si="3"/>
        <v>-1.7740766212098712E-2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3.01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18.913883106248736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1.8913883106248737</v>
      </c>
      <c r="N16">
        <f t="shared" si="1"/>
        <v>1.6193101911398989E-2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-76.942318030522998</v>
      </c>
      <c r="S16">
        <f t="shared" si="3"/>
        <v>-1.2479972702240331E-2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3</v>
      </c>
      <c r="E17" s="1">
        <v>2.9600000000000001E-2</v>
      </c>
      <c r="F17" s="1">
        <v>1E-4</v>
      </c>
      <c r="G17" s="1">
        <v>100</v>
      </c>
      <c r="H17" s="1">
        <v>5</v>
      </c>
      <c r="I17" s="1">
        <f>'Count-&gt;Actual Activity'!F17</f>
        <v>38.01176365049357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3.8011763650493569</v>
      </c>
      <c r="N17">
        <f t="shared" si="1"/>
        <v>1.7484362086719642E-2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-219.68509637198116</v>
      </c>
      <c r="S17">
        <f t="shared" si="3"/>
        <v>-1.7404760487833151E-2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3</v>
      </c>
      <c r="E18" s="1">
        <v>2.9499999999999998E-2</v>
      </c>
      <c r="F18" s="1">
        <v>1E-4</v>
      </c>
      <c r="G18" s="1">
        <v>100</v>
      </c>
      <c r="H18" s="1">
        <v>5</v>
      </c>
      <c r="I18" s="1">
        <f>'Count-&gt;Actual Activity'!F18</f>
        <v>36.960554801395553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3.6960554801395551</v>
      </c>
      <c r="N18">
        <f t="shared" si="1"/>
        <v>1.7393977549593379E-2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135.91219113116966</v>
      </c>
      <c r="S18">
        <f t="shared" si="3"/>
        <v>1.073139486588902E-2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3</v>
      </c>
      <c r="E19" s="1">
        <v>3.04E-2</v>
      </c>
      <c r="F19" s="1">
        <v>1E-4</v>
      </c>
      <c r="G19" s="1">
        <v>100</v>
      </c>
      <c r="H19" s="1">
        <v>5</v>
      </c>
      <c r="I19" s="1">
        <f>'Count-&gt;Actual Activity'!F19</f>
        <v>37.573432731942326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3.7573432731942327</v>
      </c>
      <c r="N19">
        <f t="shared" si="1"/>
        <v>1.7446422683093283E-2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-69.716107470336397</v>
      </c>
      <c r="S19">
        <f t="shared" si="3"/>
        <v>-5.6726039032689067E-3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:M6"/>
    </sheetView>
  </sheetViews>
  <sheetFormatPr defaultRowHeight="15" x14ac:dyDescent="0.25"/>
  <cols>
    <col min="3" max="3" width="12.140625" bestFit="1" customWidth="1"/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105</v>
      </c>
      <c r="D1" t="s">
        <v>32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129</v>
      </c>
      <c r="L1" t="s">
        <v>130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1.6537959695916971E-2</v>
      </c>
      <c r="C2">
        <f>_xlfn.STDEV.S('Bottle Results'!M2:M4)</f>
        <v>1.8402846073142397E-3</v>
      </c>
      <c r="D2">
        <f>AVERAGE('Bottle Results'!Q2:Q4)</f>
        <v>-55.528582809755903</v>
      </c>
      <c r="E2">
        <f>_xlfn.STDEV.S('Bottle Results'!Q2:Q4)</f>
        <v>6.5120445458288634</v>
      </c>
      <c r="F2">
        <f>AVERAGE('Bottle Results'!O2:O4)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3</v>
      </c>
      <c r="J2">
        <f>_xlfn.STDEV.S('Bottle Results'!D2:D4)</f>
        <v>0</v>
      </c>
      <c r="K2">
        <f>AVERAGE('Bottle Results'!E2:E4)</f>
        <v>2.9800000000000004E-2</v>
      </c>
      <c r="L2">
        <f>_xlfn.STDEV.S('Bottle Results'!E2:E4)</f>
        <v>6.2449979983983937E-4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9.2979221049804203E-2</v>
      </c>
      <c r="C3">
        <f>_xlfn.STDEV.S('Bottle Results'!M5:M7)</f>
        <v>3.6956571007389942E-3</v>
      </c>
      <c r="D3">
        <f>AVERAGE('Bottle Results'!Q5:Q7)</f>
        <v>-62.244728575741895</v>
      </c>
      <c r="E3">
        <f>_xlfn.STDEV.S('Bottle Results'!Q5:Q7)</f>
        <v>12.547882033388781</v>
      </c>
      <c r="F3">
        <f>AVERAGE('Bottle Results'!O5:O7)</f>
        <v>7.4534297107408278</v>
      </c>
      <c r="G3">
        <f>AVERAGE('Bottle Results'!S5:S7)</f>
        <v>-0.24746894595136126</v>
      </c>
      <c r="H3">
        <f>_xlfn.STDEV.S('Bottle Results'!S5:S7)</f>
        <v>4.9583309216874316E-2</v>
      </c>
      <c r="I3">
        <f>AVERAGE('Bottle Results'!D5:D7)</f>
        <v>3</v>
      </c>
      <c r="J3">
        <f>_xlfn.STDEV.S('Bottle Results'!D5:D7)</f>
        <v>0</v>
      </c>
      <c r="K3">
        <f>AVERAGE('Bottle Results'!E5:E7)</f>
        <v>2.9633333333333331E-2</v>
      </c>
      <c r="L3">
        <f>_xlfn.STDEV.S('Bottle Results'!E5:E7)</f>
        <v>5.8594652770823188E-4</v>
      </c>
      <c r="M3">
        <f>COUNT('Bottle Results'!I5:I7)</f>
        <v>3</v>
      </c>
      <c r="N3" t="s">
        <v>126</v>
      </c>
    </row>
    <row r="4" spans="1:14" x14ac:dyDescent="0.25">
      <c r="A4">
        <v>50</v>
      </c>
      <c r="B4">
        <f>AVERAGE('Bottle Results'!M8:M10)</f>
        <v>0.38451942789149257</v>
      </c>
      <c r="C4">
        <f>_xlfn.STDEV.S('Bottle Results'!M8:M10)</f>
        <v>1.4590121552570527E-2</v>
      </c>
      <c r="D4">
        <f>AVERAGE('Bottle Results'!Q8:Q10)</f>
        <v>-36.294390211634443</v>
      </c>
      <c r="E4">
        <f>_xlfn.STDEV.S('Bottle Results'!Q8:Q10)</f>
        <v>48.991028259487649</v>
      </c>
      <c r="F4">
        <f>AVERAGE('Bottle Results'!O8:O10)</f>
        <v>37.361495765232505</v>
      </c>
      <c r="G4">
        <f>AVERAGE('Bottle Results'!S8:S10)</f>
        <v>-2.9186385651387443E-2</v>
      </c>
      <c r="H4">
        <f>_xlfn.STDEV.S('Bottle Results'!S8:S10)</f>
        <v>3.9051224405602276E-2</v>
      </c>
      <c r="I4">
        <f>AVERAGE('Bottle Results'!D8:D10)</f>
        <v>3</v>
      </c>
      <c r="J4">
        <f>_xlfn.STDEV.S('Bottle Results'!D8:D10)</f>
        <v>0</v>
      </c>
      <c r="K4">
        <f>AVERAGE('Bottle Results'!E8:E10)</f>
        <v>2.9899999999999999E-2</v>
      </c>
      <c r="L4">
        <f>_xlfn.STDEV.S('Bottle Results'!E8:E10)</f>
        <v>5.1961524227066205E-4</v>
      </c>
      <c r="M4">
        <f>COUNT('Bottle Results'!I8:I10)</f>
        <v>3</v>
      </c>
      <c r="N4" t="s">
        <v>127</v>
      </c>
    </row>
    <row r="5" spans="1:14" x14ac:dyDescent="0.25">
      <c r="A5">
        <v>100</v>
      </c>
      <c r="B5">
        <f>AVERAGE('Bottle Results'!M11:M13)</f>
        <v>0.76372626064804372</v>
      </c>
      <c r="C5">
        <f>_xlfn.STDEV.S('Bottle Results'!M11:M13)</f>
        <v>3.9754865539141787E-2</v>
      </c>
      <c r="D5">
        <f>AVERAGE('Bottle Results'!Q11:Q13)</f>
        <v>-60.833146819366171</v>
      </c>
      <c r="E5">
        <f>_xlfn.STDEV.S('Bottle Results'!Q11:Q13)</f>
        <v>132.87959293986219</v>
      </c>
      <c r="F5">
        <f>AVERAGE('Bottle Results'!O11:O13)</f>
        <v>74.534297107408278</v>
      </c>
      <c r="G5">
        <f>AVERAGE('Bottle Results'!S11:S13)</f>
        <v>-2.4664201967946945E-2</v>
      </c>
      <c r="H5">
        <f>_xlfn.STDEV.S('Bottle Results'!S11:S13)</f>
        <v>5.3337680882470359E-2</v>
      </c>
      <c r="I5">
        <f>AVERAGE('Bottle Results'!D11:D13)</f>
        <v>3</v>
      </c>
      <c r="J5">
        <f>_xlfn.STDEV.S('Bottle Results'!D3:D11)</f>
        <v>0</v>
      </c>
      <c r="K5">
        <f>AVERAGE('Bottle Results'!E11:E13)</f>
        <v>3.0033333333333332E-2</v>
      </c>
      <c r="L5">
        <f>_xlfn.STDEV.S('Bottle Results'!E11:E13)</f>
        <v>3.2145502536643189E-4</v>
      </c>
      <c r="M5">
        <f>COUNT('Bottle Results'!I11:I13)</f>
        <v>3</v>
      </c>
      <c r="N5" t="s">
        <v>128</v>
      </c>
    </row>
    <row r="6" spans="1:14" x14ac:dyDescent="0.25">
      <c r="A6">
        <v>250</v>
      </c>
      <c r="B6">
        <f>AVERAGE('Bottle Results'!M14:M16)</f>
        <v>1.8716872098992294</v>
      </c>
      <c r="C6">
        <f>_xlfn.STDEV.S('Bottle Results'!M14:M16)</f>
        <v>4.2916453212890913E-2</v>
      </c>
      <c r="D6">
        <f>AVERAGE('Bottle Results'!Q14:Q16)</f>
        <v>-12.53490908881372</v>
      </c>
      <c r="E6">
        <f>_xlfn.STDEV.S('Bottle Results'!Q14:Q16)</f>
        <v>140.91674003905325</v>
      </c>
      <c r="F6">
        <f>AVERAGE('Bottle Results'!O14:O16)</f>
        <v>186.80747882616251</v>
      </c>
      <c r="G6">
        <f>AVERAGE('Bottle Results'!S14:S16)</f>
        <v>-1.9337671383949661E-3</v>
      </c>
      <c r="H6">
        <f>_xlfn.STDEV.S('Bottle Results'!S14:S16)</f>
        <v>2.2973626903250322E-2</v>
      </c>
      <c r="I6">
        <f>AVERAGE('Bottle Results'!D14:D16)</f>
        <v>3.0033333333333334</v>
      </c>
      <c r="J6">
        <f>_xlfn.STDEV.S('Bottle Results'!D14:D16)</f>
        <v>5.7735026918961348E-3</v>
      </c>
      <c r="K6">
        <f>AVERAGE('Bottle Results'!E14:E16)</f>
        <v>3.0366666666666667E-2</v>
      </c>
      <c r="L6">
        <f>_xlfn.STDEV.S('Bottle Results'!E14:E16)</f>
        <v>2.08166599946612E-4</v>
      </c>
      <c r="M6">
        <f>COUNT('Bottle Results'!I14:I16)</f>
        <v>3</v>
      </c>
      <c r="N6" t="s">
        <v>127</v>
      </c>
    </row>
    <row r="7" spans="1:14" x14ac:dyDescent="0.25">
      <c r="A7">
        <v>500</v>
      </c>
      <c r="B7">
        <f>AVERAGE('Bottle Results'!M17:M19)</f>
        <v>3.7515250394610482</v>
      </c>
      <c r="C7">
        <f>_xlfn.STDEV.S('Bottle Results'!M17:M19)</f>
        <v>5.2801410908094308E-2</v>
      </c>
      <c r="D7">
        <f>AVERAGE('Bottle Results'!Q17:Q19)</f>
        <v>-51.1630042370493</v>
      </c>
      <c r="E7">
        <f>_xlfn.STDEV.S('Bottle Results'!Q17:Q19)</f>
        <v>178.52316642270375</v>
      </c>
      <c r="F7">
        <f>AVERAGE('Bottle Results'!O17:O19)</f>
        <v>373.61495765232502</v>
      </c>
      <c r="G7">
        <f>AVERAGE('Bottle Results'!S17:S19)</f>
        <v>-4.115323175071013E-3</v>
      </c>
      <c r="H7">
        <f>_xlfn.STDEV.S('Bottle Results'!S17:S19)</f>
        <v>1.4132574145286118E-2</v>
      </c>
      <c r="I7">
        <f>AVERAGE('Bottle Results'!D17:D19)</f>
        <v>3</v>
      </c>
      <c r="J7">
        <f>_xlfn.STDEV.S('Bottle Results'!D17:D19)</f>
        <v>0</v>
      </c>
      <c r="K7">
        <f>AVERAGE('Bottle Results'!E17:E19)</f>
        <v>2.9833333333333333E-2</v>
      </c>
      <c r="L7">
        <f>_xlfn.STDEV.S('Bottle Results'!E17:E19)</f>
        <v>4.9328828623162492E-4</v>
      </c>
      <c r="M7">
        <f>COUNT('Bottle Results'!I17:I19)</f>
        <v>3</v>
      </c>
      <c r="N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2017-07-20T18:15:34Z</dcterms:modified>
</cp:coreProperties>
</file>