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M7" i="8" l="1"/>
  <c r="M6" i="8"/>
  <c r="M5" i="8"/>
  <c r="M4" i="8"/>
  <c r="M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F9" i="9"/>
  <c r="G9" i="9" s="1"/>
  <c r="K9" i="9" s="1"/>
  <c r="D9" i="9"/>
  <c r="H9" i="9" s="1"/>
  <c r="C9" i="9"/>
  <c r="E9" i="9" s="1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J5" i="9"/>
  <c r="H5" i="9"/>
  <c r="E5" i="9"/>
  <c r="D5" i="9"/>
  <c r="H4" i="9"/>
  <c r="E4" i="9"/>
  <c r="D4" i="9"/>
  <c r="J4" i="9" s="1"/>
  <c r="H3" i="9"/>
  <c r="E3" i="9"/>
  <c r="D3" i="9"/>
  <c r="J3" i="9" s="1"/>
  <c r="G2" i="9"/>
  <c r="E2" i="9"/>
  <c r="D2" i="9"/>
  <c r="J2" i="9" s="1"/>
  <c r="K2" i="9" s="1"/>
  <c r="C6" i="1"/>
  <c r="B6" i="1"/>
  <c r="G4" i="9" l="1"/>
  <c r="I4" i="9"/>
  <c r="K4" i="9"/>
  <c r="I9" i="9"/>
  <c r="G3" i="9"/>
  <c r="K3" i="9" s="1"/>
  <c r="I5" i="9"/>
  <c r="K5" i="9"/>
  <c r="H2" i="9"/>
  <c r="I2" i="9" s="1"/>
  <c r="G8" i="9"/>
  <c r="K8" i="9" s="1"/>
  <c r="G6" i="9"/>
  <c r="K6" i="9" s="1"/>
  <c r="G7" i="9"/>
  <c r="K7" i="9" s="1"/>
  <c r="I3" i="9" l="1"/>
  <c r="I8" i="9"/>
  <c r="K11" i="9"/>
  <c r="I7" i="9"/>
  <c r="I6" i="9"/>
  <c r="I11" i="9" s="1"/>
  <c r="J7" i="8"/>
  <c r="J6" i="8"/>
  <c r="J5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18" i="5" l="1"/>
  <c r="N4" i="5"/>
  <c r="N14" i="5"/>
  <c r="N16" i="5"/>
  <c r="N8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<sst xmlns="http://schemas.openxmlformats.org/spreadsheetml/2006/main" count="309" uniqueCount="129">
  <si>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</si>
  <si>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</si>
  <si>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</si>
  <si>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</si>
  <si>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</si>
  <si>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</si>
  <si>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</si>
  <si>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</si>
  <si>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</si>
  <si>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</si>
  <si>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</si>
  <si>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</si>
  <si>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</si>
  <si>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</si>
  <si>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</si>
  <si>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</si>
  <si>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</si>
  <si>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</si>
  <si>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</si>
  <si>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</si>
  <si>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</si>
  <si>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</si>
  <si>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</si>
  <si>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</si>
  <si>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</si>
  <si>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</si>
  <si>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</si>
  <si>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</si>
  <si>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</si>
  <si>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</si>
  <si>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</si>
  <si>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</si>
  <si>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</si>
  <si>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</si>
  <si>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</si>
  <si>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</si>
  <si>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</si>
  <si>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</si>
  <si>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</si>
  <si>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</si>
  <si>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</si>
  <si>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</si>
  <si>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</si>
  <si>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</si>
  <si>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</si>
  <si>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</si>
  <si>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</si>
  <si>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</si>
  <si>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</si>
  <si>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</si>
  <si>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</si>
  <si>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</si>
  <si>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</si>
  <si>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</si>
  <si>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</si>
  <si>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</si>
  <si>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</si>
  <si>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</si>
  <si>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</si>
  <si>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</si>
  <si>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</si>
  <si>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</si>
  <si>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</si>
  <si>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</si>
  <si>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</si>
  <si>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</si>
  <si>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</si>
  <si>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</si>
  <si>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</si>
  <si>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</si>
  <si>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</si>
  <si>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</si>
  <si>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</si>
  <si>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</si>
  <si>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</si>
  <si>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</si>
  <si>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</si>
  <si>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</si>
  <si>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</si>
  <si>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</si>
  <si>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</si>
  <si>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</si>
  <si>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</si>
  <si>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</si>
  <si>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</si>
  <si>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</si>
  <si>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</si>
  <si>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</si>
  <si>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</si>
  <si>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</si>
  <si>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</si>
  <si>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</si>
  <si>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</si>
  <si>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</si>
  <si>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</si>
  <si>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</si>
  <si>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</si>
  <si>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</si>
  <si>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</si>
  <si>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</si>
  <si>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</si>
  <si>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</si>
  <si>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</si>
  <si>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</si>
  <si>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</si>
  <si>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</si>
  <si>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</si>
  <si>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</si>
  <si>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</si>
  <si>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</si>
  <si>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</si>
  <si>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</si>
  <si>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</si>
  <si>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</si>
  <si>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</si>
  <si>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</si>
  <si>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</si>
  <si>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</si>
  <si>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</si>
  <si>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</si>
  <si>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</si>
  <si>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</si>
  <si>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</si>
  <si>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</si>
  <si>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</si>
  <si>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Comment</t>
  </si>
  <si>
    <t>1 count above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</si>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</sst>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6232"/>
        <c:axId val="217067408"/>
      </c:scatterChart>
      <c:valAx>
        <c:axId val="2170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7408"/>
        <c:crosses val="autoZero"/>
        <c:crossBetween val="midCat"/>
      </c:valAx>
      <c:valAx>
        <c:axId val="21706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56040"/>
        <c:axId val="217070544"/>
      </c:scatterChart>
      <c:valAx>
        <c:axId val="21705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70544"/>
        <c:crosses val="autoZero"/>
        <c:crossBetween val="midCat"/>
      </c:valAx>
      <c:valAx>
        <c:axId val="21707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56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42467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111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A92" sqref="A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42502.436805555553</v>
      </c>
      <c r="B2" t="s">
        <v>86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15">
        <v>42502.436805555553</v>
      </c>
      <c r="B3" t="s">
        <v>87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15">
        <v>42502.436805497688</v>
      </c>
      <c r="B4" t="s">
        <v>88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15">
        <v>42502.436805497688</v>
      </c>
      <c r="B5" t="s">
        <v>89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15">
        <v>42502.436805497688</v>
      </c>
      <c r="B6" t="s">
        <v>90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15">
        <v>42502.436805497688</v>
      </c>
      <c r="B7" t="s">
        <v>91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15">
        <v>42502.436805497688</v>
      </c>
      <c r="B8" t="s">
        <v>92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15">
        <v>42502.436805497688</v>
      </c>
      <c r="B9" t="s">
        <v>93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15">
        <v>42502.436805497688</v>
      </c>
      <c r="B10" t="s">
        <v>94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15">
        <v>42502.436805497688</v>
      </c>
      <c r="B11" t="s">
        <v>95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15">
        <v>42502.436805497688</v>
      </c>
      <c r="B12" t="s">
        <v>96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15">
        <v>42502.436805497688</v>
      </c>
      <c r="B13" t="s">
        <v>97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15">
        <v>42502.436805497688</v>
      </c>
      <c r="B14" t="s">
        <v>98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15">
        <v>42502.436805497688</v>
      </c>
      <c r="B15" t="s">
        <v>99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15">
        <v>42502.436805497688</v>
      </c>
      <c r="B16" t="s">
        <v>100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15">
        <v>42502.436805497688</v>
      </c>
      <c r="B17" t="s">
        <v>101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15">
        <v>42502.436805497688</v>
      </c>
      <c r="B18" t="s">
        <v>102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15">
        <v>42502.436805497688</v>
      </c>
      <c r="B19" t="s">
        <v>103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15">
        <v>42505.584722222222</v>
      </c>
      <c r="B20" t="s">
        <v>86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15">
        <v>42505.584722222222</v>
      </c>
      <c r="B21" t="s">
        <v>87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15">
        <v>42505.584722164349</v>
      </c>
      <c r="B22" t="s">
        <v>88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15">
        <v>42505.584722164349</v>
      </c>
      <c r="B23" t="s">
        <v>89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15">
        <v>42505.584722164349</v>
      </c>
      <c r="B24" t="s">
        <v>90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15">
        <v>42505.584722164349</v>
      </c>
      <c r="B25" t="s">
        <v>91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15">
        <v>42505.584722164349</v>
      </c>
      <c r="B26" t="s">
        <v>92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15">
        <v>42505.584722164349</v>
      </c>
      <c r="B27" t="s">
        <v>93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15">
        <v>42505.584722164349</v>
      </c>
      <c r="B28" t="s">
        <v>94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15">
        <v>42505.584722164349</v>
      </c>
      <c r="B29" t="s">
        <v>95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15">
        <v>42505.584722164349</v>
      </c>
      <c r="B30" t="s">
        <v>96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15">
        <v>42505.584722164349</v>
      </c>
      <c r="B31" t="s">
        <v>97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15">
        <v>42505.584722164349</v>
      </c>
      <c r="B32" t="s">
        <v>98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15">
        <v>42505.584722164349</v>
      </c>
      <c r="B33" t="s">
        <v>99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15">
        <v>42505.584722164349</v>
      </c>
      <c r="B34" t="s">
        <v>100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15">
        <v>42505.584722164349</v>
      </c>
      <c r="B35" t="s">
        <v>101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15">
        <v>42505.584722164349</v>
      </c>
      <c r="B36" t="s">
        <v>102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15">
        <v>42505.584722164349</v>
      </c>
      <c r="B37" t="s">
        <v>103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15">
        <v>42506.541666666664</v>
      </c>
      <c r="B38" t="s">
        <v>86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15">
        <v>42506.541666666664</v>
      </c>
      <c r="B39" t="s">
        <v>87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15">
        <v>42506.541666666664</v>
      </c>
      <c r="B40" t="s">
        <v>88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15">
        <v>42506.541666666664</v>
      </c>
      <c r="B41" t="s">
        <v>89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15">
        <v>42506.541666666664</v>
      </c>
      <c r="B42" t="s">
        <v>90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15">
        <v>42506.541666666664</v>
      </c>
      <c r="B43" t="s">
        <v>91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15">
        <v>42506.541666666664</v>
      </c>
      <c r="B44" t="s">
        <v>92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15">
        <v>42506.541666666664</v>
      </c>
      <c r="B45" t="s">
        <v>93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15">
        <v>42506.541666666664</v>
      </c>
      <c r="B46" t="s">
        <v>94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15">
        <v>42506.541666666664</v>
      </c>
      <c r="B47" t="s">
        <v>95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15">
        <v>42506.541666666664</v>
      </c>
      <c r="B48" t="s">
        <v>96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15">
        <v>42506.541666666664</v>
      </c>
      <c r="B49" t="s">
        <v>97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15">
        <v>42506.541666666664</v>
      </c>
      <c r="B50" t="s">
        <v>98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15">
        <v>42506.541666666664</v>
      </c>
      <c r="B51" t="s">
        <v>99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15">
        <v>42506.541666666664</v>
      </c>
      <c r="B52" t="s">
        <v>100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15">
        <v>42506.541666666664</v>
      </c>
      <c r="B53" t="s">
        <v>101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15">
        <v>42506.541666666664</v>
      </c>
      <c r="B54" t="s">
        <v>102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15">
        <v>42506.541666666664</v>
      </c>
      <c r="B55" t="s">
        <v>103</v>
      </c>
      <c r="C55">
        <v>11255.1</v>
      </c>
      <c r="D55">
        <v>0.6</v>
      </c>
      <c r="E55">
        <v>0</v>
      </c>
      <c r="F55">
        <v>191.45</v>
      </c>
    </row>
    <row r="56" spans="1:6" x14ac:dyDescent="0.25">
      <c r="A56" s="15">
        <v>42530.357638888891</v>
      </c>
      <c r="B56" t="s">
        <v>86</v>
      </c>
      <c r="C56">
        <v>72.2</v>
      </c>
      <c r="D56">
        <v>7.44</v>
      </c>
      <c r="E56">
        <v>0.09</v>
      </c>
      <c r="F56">
        <v>10.6</v>
      </c>
    </row>
    <row r="57" spans="1:6" x14ac:dyDescent="0.25">
      <c r="A57" s="15">
        <v>42530.357638888891</v>
      </c>
      <c r="B57" t="s">
        <v>87</v>
      </c>
      <c r="C57">
        <v>102.4</v>
      </c>
      <c r="D57">
        <v>6.25</v>
      </c>
      <c r="E57">
        <v>0.06</v>
      </c>
      <c r="F57">
        <v>21.2</v>
      </c>
    </row>
    <row r="58" spans="1:6" x14ac:dyDescent="0.25">
      <c r="A58" s="15">
        <v>42530.357638888891</v>
      </c>
      <c r="B58" t="s">
        <v>88</v>
      </c>
      <c r="C58">
        <v>74.3</v>
      </c>
      <c r="D58">
        <v>7.34</v>
      </c>
      <c r="E58">
        <v>0.09</v>
      </c>
      <c r="F58">
        <v>31.82</v>
      </c>
    </row>
    <row r="59" spans="1:6" x14ac:dyDescent="0.25">
      <c r="A59" s="15">
        <v>42530.357638888891</v>
      </c>
      <c r="B59" t="s">
        <v>89</v>
      </c>
      <c r="C59">
        <v>329.9</v>
      </c>
      <c r="D59">
        <v>3.48</v>
      </c>
      <c r="E59">
        <v>0.02</v>
      </c>
      <c r="F59">
        <v>42.44</v>
      </c>
    </row>
    <row r="60" spans="1:6" x14ac:dyDescent="0.25">
      <c r="A60" s="15">
        <v>42530.357638888891</v>
      </c>
      <c r="B60" t="s">
        <v>90</v>
      </c>
      <c r="C60">
        <v>292.3</v>
      </c>
      <c r="D60">
        <v>3.7</v>
      </c>
      <c r="E60">
        <v>0.02</v>
      </c>
      <c r="F60">
        <v>53.06</v>
      </c>
    </row>
    <row r="61" spans="1:6" x14ac:dyDescent="0.25">
      <c r="A61" s="15">
        <v>42530.357638888891</v>
      </c>
      <c r="B61" t="s">
        <v>91</v>
      </c>
      <c r="C61">
        <v>304</v>
      </c>
      <c r="D61">
        <v>3.63</v>
      </c>
      <c r="E61">
        <v>0.02</v>
      </c>
      <c r="F61">
        <v>63.67</v>
      </c>
    </row>
    <row r="62" spans="1:6" x14ac:dyDescent="0.25">
      <c r="A62" s="15">
        <v>42530.357638888891</v>
      </c>
      <c r="B62" t="s">
        <v>92</v>
      </c>
      <c r="C62">
        <v>1100.7</v>
      </c>
      <c r="D62">
        <v>1.91</v>
      </c>
      <c r="E62">
        <v>0.01</v>
      </c>
      <c r="F62">
        <v>74.290000000000006</v>
      </c>
    </row>
    <row r="63" spans="1:6" x14ac:dyDescent="0.25">
      <c r="A63" s="15">
        <v>42530.357638888891</v>
      </c>
      <c r="B63" t="s">
        <v>93</v>
      </c>
      <c r="C63">
        <v>1172.5999999999999</v>
      </c>
      <c r="D63">
        <v>1.85</v>
      </c>
      <c r="E63">
        <v>0.01</v>
      </c>
      <c r="F63">
        <v>84.93</v>
      </c>
    </row>
    <row r="64" spans="1:6" x14ac:dyDescent="0.25">
      <c r="A64" s="15">
        <v>42530.357638888891</v>
      </c>
      <c r="B64" t="s">
        <v>94</v>
      </c>
      <c r="C64">
        <v>1090.4000000000001</v>
      </c>
      <c r="D64">
        <v>1.92</v>
      </c>
      <c r="E64">
        <v>0.01</v>
      </c>
      <c r="F64">
        <v>95.54</v>
      </c>
    </row>
    <row r="65" spans="1:6" x14ac:dyDescent="0.25">
      <c r="A65" s="15">
        <v>42530.357638888891</v>
      </c>
      <c r="B65" t="s">
        <v>95</v>
      </c>
      <c r="C65">
        <v>2226.5</v>
      </c>
      <c r="D65">
        <v>1.34</v>
      </c>
      <c r="E65">
        <v>0</v>
      </c>
      <c r="F65">
        <v>106.18</v>
      </c>
    </row>
    <row r="66" spans="1:6" x14ac:dyDescent="0.25">
      <c r="A66" s="15">
        <v>42530.357638888891</v>
      </c>
      <c r="B66" t="s">
        <v>96</v>
      </c>
      <c r="C66">
        <v>2258.1</v>
      </c>
      <c r="D66">
        <v>1.33</v>
      </c>
      <c r="E66">
        <v>0</v>
      </c>
      <c r="F66">
        <v>116.8</v>
      </c>
    </row>
    <row r="67" spans="1:6" x14ac:dyDescent="0.25">
      <c r="A67" s="15">
        <v>42530.357638888891</v>
      </c>
      <c r="B67" t="s">
        <v>97</v>
      </c>
      <c r="C67">
        <v>2278.3000000000002</v>
      </c>
      <c r="D67">
        <v>1.33</v>
      </c>
      <c r="E67">
        <v>0</v>
      </c>
      <c r="F67">
        <v>127.43</v>
      </c>
    </row>
    <row r="68" spans="1:6" x14ac:dyDescent="0.25">
      <c r="A68" s="15">
        <v>42530.357638888891</v>
      </c>
      <c r="B68" t="s">
        <v>98</v>
      </c>
      <c r="C68">
        <v>5343.9</v>
      </c>
      <c r="D68">
        <v>0.87</v>
      </c>
      <c r="E68">
        <v>0</v>
      </c>
      <c r="F68">
        <v>138.16999999999999</v>
      </c>
    </row>
    <row r="69" spans="1:6" x14ac:dyDescent="0.25">
      <c r="A69" s="15">
        <v>42530.357638888891</v>
      </c>
      <c r="B69" t="s">
        <v>99</v>
      </c>
      <c r="C69">
        <v>5628.5</v>
      </c>
      <c r="D69">
        <v>0.84</v>
      </c>
      <c r="E69">
        <v>0</v>
      </c>
      <c r="F69">
        <v>148.82</v>
      </c>
    </row>
    <row r="70" spans="1:6" x14ac:dyDescent="0.25">
      <c r="A70" s="15">
        <v>42530.357638888891</v>
      </c>
      <c r="B70" t="s">
        <v>100</v>
      </c>
      <c r="C70">
        <v>6006.4</v>
      </c>
      <c r="D70">
        <v>0.82</v>
      </c>
      <c r="E70">
        <v>0</v>
      </c>
      <c r="F70">
        <v>159.47999999999999</v>
      </c>
    </row>
    <row r="71" spans="1:6" x14ac:dyDescent="0.25">
      <c r="A71" s="15">
        <v>42530.357638888891</v>
      </c>
      <c r="B71" t="s">
        <v>101</v>
      </c>
      <c r="C71">
        <v>11509.6</v>
      </c>
      <c r="D71">
        <v>0.59</v>
      </c>
      <c r="E71">
        <v>0</v>
      </c>
      <c r="F71">
        <v>170.15</v>
      </c>
    </row>
    <row r="72" spans="1:6" x14ac:dyDescent="0.25">
      <c r="A72" s="15">
        <v>42530.357638888891</v>
      </c>
      <c r="B72" t="s">
        <v>102</v>
      </c>
      <c r="C72">
        <v>11259.9</v>
      </c>
      <c r="D72">
        <v>0.6</v>
      </c>
      <c r="E72">
        <v>0</v>
      </c>
      <c r="F72">
        <v>180.82</v>
      </c>
    </row>
    <row r="73" spans="1:6" x14ac:dyDescent="0.25">
      <c r="A73" s="15">
        <v>42530.357638888891</v>
      </c>
      <c r="B73" t="s">
        <v>103</v>
      </c>
      <c r="C73">
        <v>11580</v>
      </c>
      <c r="D73">
        <v>0.59</v>
      </c>
      <c r="E73">
        <v>0</v>
      </c>
      <c r="F73">
        <v>191.5</v>
      </c>
    </row>
    <row r="74" spans="1:6" x14ac:dyDescent="0.25">
      <c r="A74" s="15">
        <v>42531.56527777778</v>
      </c>
      <c r="B74" t="s">
        <v>86</v>
      </c>
      <c r="C74">
        <v>75</v>
      </c>
      <c r="D74">
        <v>7.3</v>
      </c>
      <c r="E74">
        <v>0.08</v>
      </c>
      <c r="F74">
        <v>10.52</v>
      </c>
    </row>
    <row r="75" spans="1:6" x14ac:dyDescent="0.25">
      <c r="A75" s="15">
        <v>42531.56527777778</v>
      </c>
      <c r="B75" t="s">
        <v>87</v>
      </c>
      <c r="C75">
        <v>104.3</v>
      </c>
      <c r="D75">
        <v>6.19</v>
      </c>
      <c r="E75">
        <v>0.06</v>
      </c>
      <c r="F75">
        <v>21.12</v>
      </c>
    </row>
    <row r="76" spans="1:6" x14ac:dyDescent="0.25">
      <c r="A76" s="15">
        <v>42531.56527777778</v>
      </c>
      <c r="B76" t="s">
        <v>88</v>
      </c>
      <c r="C76">
        <v>75.3</v>
      </c>
      <c r="D76">
        <v>7.29</v>
      </c>
      <c r="E76">
        <v>0.08</v>
      </c>
      <c r="F76">
        <v>31.73</v>
      </c>
    </row>
    <row r="77" spans="1:6" x14ac:dyDescent="0.25">
      <c r="A77" s="15">
        <v>42531.56527777778</v>
      </c>
      <c r="B77" t="s">
        <v>89</v>
      </c>
      <c r="C77">
        <v>330.8</v>
      </c>
      <c r="D77">
        <v>3.48</v>
      </c>
      <c r="E77">
        <v>0.02</v>
      </c>
      <c r="F77">
        <v>42.36</v>
      </c>
    </row>
    <row r="78" spans="1:6" x14ac:dyDescent="0.25">
      <c r="A78" s="15">
        <v>42531.56527777778</v>
      </c>
      <c r="B78" t="s">
        <v>90</v>
      </c>
      <c r="C78">
        <v>288.5</v>
      </c>
      <c r="D78">
        <v>3.72</v>
      </c>
      <c r="E78">
        <v>0.02</v>
      </c>
      <c r="F78">
        <v>52.99</v>
      </c>
    </row>
    <row r="79" spans="1:6" x14ac:dyDescent="0.25">
      <c r="A79" s="15">
        <v>42531.56527777778</v>
      </c>
      <c r="B79" t="s">
        <v>91</v>
      </c>
      <c r="C79">
        <v>293.2</v>
      </c>
      <c r="D79">
        <v>3.69</v>
      </c>
      <c r="E79">
        <v>0.02</v>
      </c>
      <c r="F79">
        <v>63.6</v>
      </c>
    </row>
    <row r="80" spans="1:6" x14ac:dyDescent="0.25">
      <c r="A80" s="15">
        <v>42531.56527777778</v>
      </c>
      <c r="B80" t="s">
        <v>92</v>
      </c>
      <c r="C80">
        <v>1115.2</v>
      </c>
      <c r="D80">
        <v>1.89</v>
      </c>
      <c r="E80">
        <v>0.01</v>
      </c>
      <c r="F80">
        <v>74.22</v>
      </c>
    </row>
    <row r="81" spans="1:6" x14ac:dyDescent="0.25">
      <c r="A81" s="15">
        <v>42531.56527777778</v>
      </c>
      <c r="B81" t="s">
        <v>93</v>
      </c>
      <c r="C81">
        <v>1153.5</v>
      </c>
      <c r="D81">
        <v>1.86</v>
      </c>
      <c r="E81">
        <v>0.01</v>
      </c>
      <c r="F81">
        <v>84.86</v>
      </c>
    </row>
    <row r="82" spans="1:6" x14ac:dyDescent="0.25">
      <c r="A82" s="15">
        <v>42531.56527777778</v>
      </c>
      <c r="B82" t="s">
        <v>94</v>
      </c>
      <c r="C82">
        <v>1123</v>
      </c>
      <c r="D82">
        <v>1.89</v>
      </c>
      <c r="E82">
        <v>0.01</v>
      </c>
      <c r="F82">
        <v>95.48</v>
      </c>
    </row>
    <row r="83" spans="1:6" x14ac:dyDescent="0.25">
      <c r="A83" s="15">
        <v>42531.56527777778</v>
      </c>
      <c r="B83" t="s">
        <v>95</v>
      </c>
      <c r="C83">
        <v>2260.6999999999998</v>
      </c>
      <c r="D83">
        <v>1.33</v>
      </c>
      <c r="E83">
        <v>0</v>
      </c>
      <c r="F83">
        <v>106.09</v>
      </c>
    </row>
    <row r="84" spans="1:6" x14ac:dyDescent="0.25">
      <c r="A84" s="15">
        <v>42531.56527777778</v>
      </c>
      <c r="B84" t="s">
        <v>96</v>
      </c>
      <c r="C84">
        <v>2245.3000000000002</v>
      </c>
      <c r="D84">
        <v>1.33</v>
      </c>
      <c r="E84">
        <v>0</v>
      </c>
      <c r="F84">
        <v>116.73</v>
      </c>
    </row>
    <row r="85" spans="1:6" x14ac:dyDescent="0.25">
      <c r="A85" s="15">
        <v>42531.56527777778</v>
      </c>
      <c r="B85" t="s">
        <v>97</v>
      </c>
      <c r="C85">
        <v>2285.1</v>
      </c>
      <c r="D85">
        <v>1.32</v>
      </c>
      <c r="E85">
        <v>0</v>
      </c>
      <c r="F85">
        <v>127.36</v>
      </c>
    </row>
    <row r="86" spans="1:6" x14ac:dyDescent="0.25">
      <c r="A86" s="15">
        <v>42531.56527777778</v>
      </c>
      <c r="B86" t="s">
        <v>98</v>
      </c>
      <c r="C86">
        <v>5389.6</v>
      </c>
      <c r="D86">
        <v>0.86</v>
      </c>
      <c r="E86">
        <v>0</v>
      </c>
      <c r="F86">
        <v>138.1</v>
      </c>
    </row>
    <row r="87" spans="1:6" x14ac:dyDescent="0.25">
      <c r="A87" s="15">
        <v>42531.56527777778</v>
      </c>
      <c r="B87" t="s">
        <v>99</v>
      </c>
      <c r="C87">
        <v>5542.1</v>
      </c>
      <c r="D87">
        <v>0.85</v>
      </c>
      <c r="E87">
        <v>0</v>
      </c>
      <c r="F87">
        <v>148.74</v>
      </c>
    </row>
    <row r="88" spans="1:6" x14ac:dyDescent="0.25">
      <c r="A88" s="15">
        <v>42531.56527777778</v>
      </c>
      <c r="B88" t="s">
        <v>100</v>
      </c>
      <c r="C88">
        <v>6099.7</v>
      </c>
      <c r="D88">
        <v>0.81</v>
      </c>
      <c r="E88">
        <v>0</v>
      </c>
      <c r="F88">
        <v>159.38999999999999</v>
      </c>
    </row>
    <row r="89" spans="1:6" x14ac:dyDescent="0.25">
      <c r="A89" s="15">
        <v>42531.56527777778</v>
      </c>
      <c r="B89" t="s">
        <v>101</v>
      </c>
      <c r="C89">
        <v>11481.9</v>
      </c>
      <c r="D89">
        <v>0.59</v>
      </c>
      <c r="E89">
        <v>0</v>
      </c>
      <c r="F89">
        <v>170.06</v>
      </c>
    </row>
    <row r="90" spans="1:6" x14ac:dyDescent="0.25">
      <c r="A90" s="15">
        <v>42531.56527777778</v>
      </c>
      <c r="B90" t="s">
        <v>102</v>
      </c>
      <c r="C90">
        <v>11292.2</v>
      </c>
      <c r="D90">
        <v>0.6</v>
      </c>
      <c r="E90">
        <v>0</v>
      </c>
      <c r="F90">
        <v>180.73</v>
      </c>
    </row>
    <row r="91" spans="1:6" x14ac:dyDescent="0.25">
      <c r="A91" s="15">
        <v>42531.56527777778</v>
      </c>
      <c r="B91" t="s">
        <v>103</v>
      </c>
      <c r="C91">
        <v>11480.9</v>
      </c>
      <c r="D91">
        <v>0.59</v>
      </c>
      <c r="E91">
        <v>0</v>
      </c>
      <c r="F91">
        <v>191.39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40" sqref="B40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9" sqref="F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1.2736666666666701</v>
      </c>
      <c r="D2">
        <v>9.2162519999999998E-2</v>
      </c>
      <c r="E2" s="1" t="s">
        <v>45</v>
      </c>
      <c r="F2" s="1">
        <f>C2*'Calibration Data'!$B$31+'Calibration Data'!$B$30</f>
        <v>0.16315088561832661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1.7413333333333301</v>
      </c>
      <c r="D3">
        <v>0.107753706666667</v>
      </c>
      <c r="E3" s="1" t="s">
        <v>45</v>
      </c>
      <c r="F3" s="1">
        <f>C3*'Calibration Data'!$B$31+'Calibration Data'!$B$30</f>
        <v>0.23760045731364937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1.2509999999999999</v>
      </c>
      <c r="D4">
        <v>9.1398060000000003E-2</v>
      </c>
      <c r="E4" s="1" t="s">
        <v>45</v>
      </c>
      <c r="F4" s="1">
        <f>C4*'Calibration Data'!$B$31+'Calibration Data'!$B$30</f>
        <v>0.15954249582838875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5.5203333333333298</v>
      </c>
      <c r="D5">
        <v>0.191886786666667</v>
      </c>
      <c r="E5" s="1" t="s">
        <v>45</v>
      </c>
      <c r="F5" s="1">
        <f>C5*'Calibration Data'!$B$31+'Calibration Data'!$B$30</f>
        <v>0.839193325674224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4.8336666666666703</v>
      </c>
      <c r="D6">
        <v>0.17952238000000001</v>
      </c>
      <c r="E6" s="1" t="s">
        <v>45</v>
      </c>
      <c r="F6" s="1">
        <f>C6*'Calibration Data'!$B$31+'Calibration Data'!$B$30</f>
        <v>0.72988034086141895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5.0880000000000001</v>
      </c>
      <c r="D7">
        <v>0.1841856</v>
      </c>
      <c r="E7" s="1" t="s">
        <v>45</v>
      </c>
      <c r="F7" s="1">
        <f>C7*'Calibration Data'!$B$31+'Calibration Data'!$B$30</f>
        <v>0.77036859688674419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18.895666666666699</v>
      </c>
      <c r="D8">
        <v>0.35486062000000002</v>
      </c>
      <c r="E8" s="1" t="s">
        <v>45</v>
      </c>
      <c r="F8" s="1">
        <f>C8*'Calibration Data'!$B$31+'Calibration Data'!$B$30</f>
        <v>2.968461689071638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19.546333333333301</v>
      </c>
      <c r="D9">
        <v>0.36082531333333301</v>
      </c>
      <c r="E9" s="1" t="s">
        <v>45</v>
      </c>
      <c r="F9" s="1">
        <f>C9*'Calibration Data'!$B$31+'Calibration Data'!$B$30</f>
        <v>3.0720437018651219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18.639333333333301</v>
      </c>
      <c r="D10">
        <v>0.35265618666666698</v>
      </c>
      <c r="E10" s="1" t="s">
        <v>45</v>
      </c>
      <c r="F10" s="1">
        <f>C10*'Calibration Data'!$B$31+'Calibration Data'!$B$30</f>
        <v>2.9276550457118957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37.508000000000003</v>
      </c>
      <c r="D11">
        <v>0.49960655999999998</v>
      </c>
      <c r="E11" s="1" t="s">
        <v>45</v>
      </c>
      <c r="F11" s="1">
        <f>C11*'Calibration Data'!$B$31+'Calibration Data'!$B$30</f>
        <v>5.9314272876117595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38.085999999999999</v>
      </c>
      <c r="D12">
        <v>0.50349692000000001</v>
      </c>
      <c r="E12" s="1" t="s">
        <v>45</v>
      </c>
      <c r="F12" s="1">
        <f>C12*'Calibration Data'!$B$31+'Calibration Data'!$B$30</f>
        <v>6.0234412272551596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38.200333333333298</v>
      </c>
      <c r="D13">
        <v>0.50500840666666702</v>
      </c>
      <c r="E13" s="1" t="s">
        <v>45</v>
      </c>
      <c r="F13" s="1">
        <f>C13*'Calibration Data'!$B$31+'Calibration Data'!$B$30</f>
        <v>6.0416423698720436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90.183333333333294</v>
      </c>
      <c r="D14">
        <v>0.77738033333333301</v>
      </c>
      <c r="E14" s="1" t="s">
        <v>45</v>
      </c>
      <c r="F14" s="1">
        <f>C14*'Calibration Data'!$B$31+'Calibration Data'!$B$30</f>
        <v>14.317006772091613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93.476666666666702</v>
      </c>
      <c r="D15">
        <v>0.78894306666666703</v>
      </c>
      <c r="E15" s="1" t="s">
        <v>45</v>
      </c>
      <c r="F15" s="1">
        <f>C15*'Calibration Data'!$B$31+'Calibration Data'!$B$30</f>
        <v>14.841284582747219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98.642333333333298</v>
      </c>
      <c r="D16">
        <v>0.81083998000000002</v>
      </c>
      <c r="E16" s="1" t="s">
        <v>45</v>
      </c>
      <c r="F16" s="1">
        <f>C16*'Calibration Data'!$B$31+'Calibration Data'!$B$30</f>
        <v>15.66362600296277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191.358</v>
      </c>
      <c r="D17">
        <v>1.1290122</v>
      </c>
      <c r="E17" s="1" t="s">
        <v>45</v>
      </c>
      <c r="F17" s="1">
        <f>C17*'Calibration Data'!$B$31+'Calibration Data'!$B$30</f>
        <v>30.423372986811128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189.92766666666699</v>
      </c>
      <c r="D18">
        <v>1.12817034</v>
      </c>
      <c r="E18" s="1" t="s">
        <v>45</v>
      </c>
      <c r="F18" s="1">
        <f>C18*'Calibration Data'!$B$31+'Calibration Data'!$B$30</f>
        <v>30.195672978154988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190.76466666666701</v>
      </c>
      <c r="D19">
        <v>1.1293268266666701</v>
      </c>
      <c r="E19" s="1" t="s">
        <v>45</v>
      </c>
      <c r="F19" s="1">
        <f>C19*'Calibration Data'!$B$31+'Calibration Data'!$B$30</f>
        <v>30.328918077603998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0.16315088561832661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1.6315088561832662E-2</v>
      </c>
      <c r="N2">
        <f t="shared" ref="N2:N19" si="1">SQRT((L2/K2)^2+(J2/I2)^2)*M2</f>
        <v>1.5745101310412044E-2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-40.787721404581653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0.23760045731364937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2.3760045731364938E-2</v>
      </c>
      <c r="N3">
        <f t="shared" si="1"/>
        <v>1.5745139208840693E-2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-59.400114328412343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0.15954249582838875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1.5954249582838875E-2</v>
      </c>
      <c r="N4">
        <f t="shared" si="1"/>
        <v>1.5745099831344318E-2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-37.102906006602041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0.839193325674224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8.39193325674224E-2</v>
      </c>
      <c r="N5">
        <f t="shared" si="1"/>
        <v>1.5745962033619734E-2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-55.160978571478495</v>
      </c>
      <c r="S5">
        <f t="shared" si="3"/>
        <v>-0.30998320982802807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0.72988034086141895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7.2988034086141892E-2</v>
      </c>
      <c r="N6">
        <f t="shared" si="1"/>
        <v>1.5745744172923643E-2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-21.253937629647023</v>
      </c>
      <c r="S6">
        <f t="shared" si="3"/>
        <v>-0.13934532420624635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0.77036859688674419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7.7036859688674422E-2</v>
      </c>
      <c r="N7">
        <f t="shared" si="1"/>
        <v>1.5745821326869001E-2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-30.175533504614613</v>
      </c>
      <c r="S7">
        <f t="shared" si="3"/>
        <v>-0.20254760902635283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2.968461689071638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0.29684616890716381</v>
      </c>
      <c r="N8">
        <f t="shared" si="1"/>
        <v>1.5756256571237328E-2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55.631641257496582</v>
      </c>
      <c r="S8">
        <f t="shared" si="3"/>
        <v>7.457608784729923E-2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3.0720437018651219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0.3072043701865122</v>
      </c>
      <c r="N9">
        <f t="shared" si="1"/>
        <v>1.5757050759800415E-2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34.777960157372107</v>
      </c>
      <c r="S9">
        <f t="shared" si="3"/>
        <v>4.228418667138218E-2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2.9276550457118957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0.29276550457118955</v>
      </c>
      <c r="N10">
        <f t="shared" si="1"/>
        <v>1.5755951164856636E-2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62.227266837106207</v>
      </c>
      <c r="S10">
        <f t="shared" si="3"/>
        <v>8.7297641128185013E-2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5.9314272876117595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0.59314272876117591</v>
      </c>
      <c r="N11">
        <f t="shared" si="1"/>
        <v>1.578969359213183E-2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131.86409459923769</v>
      </c>
      <c r="S11">
        <f t="shared" si="3"/>
        <v>7.4102483972381131E-2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6.0234412272551596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0.60234412272551596</v>
      </c>
      <c r="N12">
        <f t="shared" si="1"/>
        <v>1.5791086863018892E-2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79.728500190386541</v>
      </c>
      <c r="S12">
        <f t="shared" si="3"/>
        <v>5.9739081367130138E-2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6.0416423698720436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0.60416423698720434</v>
      </c>
      <c r="N13">
        <f t="shared" si="1"/>
        <v>1.5791364990009483E-2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98.51234008026249</v>
      </c>
      <c r="S13">
        <f t="shared" si="3"/>
        <v>5.6897877737603228E-2</v>
      </c>
    </row>
    <row r="14" spans="1:19" x14ac:dyDescent="0.25">
      <c r="A14" t="s">
        <v>98</v>
      </c>
      <c r="B14" s="14">
        <v>0.17399999999999999</v>
      </c>
      <c r="C14" s="14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14.317006772091613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1.4317006772091614</v>
      </c>
      <c r="N14">
        <f t="shared" si="1"/>
        <v>1.6003318963988836E-2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491.82341722935797</v>
      </c>
      <c r="S14">
        <f t="shared" si="3"/>
        <v>0.1073288588414061</v>
      </c>
    </row>
    <row r="15" spans="1:19" x14ac:dyDescent="0.25">
      <c r="A15" t="s">
        <v>99</v>
      </c>
      <c r="B15" s="14">
        <v>0.17399999999999999</v>
      </c>
      <c r="C15" s="14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14.841284582747219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1.4841284582747218</v>
      </c>
      <c r="N15">
        <f t="shared" si="1"/>
        <v>1.6022412417277351E-2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260.24003253198885</v>
      </c>
      <c r="S15">
        <f t="shared" si="3"/>
        <v>7.4639926093650263E-2</v>
      </c>
    </row>
    <row r="16" spans="1:19" x14ac:dyDescent="0.25">
      <c r="A16" t="s">
        <v>100</v>
      </c>
      <c r="B16" s="14">
        <v>0.17399999999999999</v>
      </c>
      <c r="C16" s="14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15.66362600296277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1.5663626002962769</v>
      </c>
      <c r="N16">
        <f t="shared" si="1"/>
        <v>1.6053694831069502E-2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87.154123123627343</v>
      </c>
      <c r="S16">
        <f t="shared" si="3"/>
        <v>2.3366607187581826E-2</v>
      </c>
    </row>
    <row r="17" spans="1:19" x14ac:dyDescent="0.25">
      <c r="A17" t="s">
        <v>101</v>
      </c>
      <c r="B17" s="14">
        <v>0.34799999999999998</v>
      </c>
      <c r="C17" s="14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30.423372986811128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3.0423372986811126</v>
      </c>
      <c r="N17">
        <f t="shared" si="1"/>
        <v>1.6879881975371304E-2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459.27902166044674</v>
      </c>
      <c r="S17">
        <f t="shared" si="3"/>
        <v>5.154521771373638E-2</v>
      </c>
    </row>
    <row r="18" spans="1:19" x14ac:dyDescent="0.25">
      <c r="A18" t="s">
        <v>102</v>
      </c>
      <c r="B18" s="14">
        <v>0.34799999999999998</v>
      </c>
      <c r="C18" s="14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30.195672978154988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3.0195672978154988</v>
      </c>
      <c r="N18">
        <f t="shared" si="1"/>
        <v>1.6863519715967574E-2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522.52902406492933</v>
      </c>
      <c r="S18">
        <f t="shared" si="3"/>
        <v>5.8643811358502836E-2</v>
      </c>
    </row>
    <row r="19" spans="1:19" x14ac:dyDescent="0.25">
      <c r="A19" t="s">
        <v>103</v>
      </c>
      <c r="B19" s="14">
        <v>0.34799999999999998</v>
      </c>
      <c r="C19" s="14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30.328918077603998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3.0328918077603997</v>
      </c>
      <c r="N19">
        <f t="shared" si="1"/>
        <v>1.6873081562565877E-2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349.57187743694703</v>
      </c>
      <c r="S19">
        <f t="shared" si="3"/>
        <v>5.44898685381782E-2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4" sqref="B4:M4"/>
    </sheetView>
  </sheetViews>
  <sheetFormatPr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.7109375" bestFit="1" customWidth="1"/>
    <col min="5" max="6" width="12" bestFit="1" customWidth="1"/>
    <col min="7" max="7" width="12.7109375" bestFit="1" customWidth="1"/>
    <col min="8" max="10" width="12" bestFit="1" customWidth="1"/>
    <col min="11" max="11" width="11.7109375" bestFit="1" customWidth="1"/>
    <col min="12" max="12" width="12.5703125" bestFit="1" customWidth="1"/>
    <col min="13" max="13" width="6.28515625" bestFit="1" customWidth="1"/>
    <col min="14" max="14" width="22.7109375" bestFit="1" customWidth="1"/>
  </cols>
  <sheetData>
    <row r="1" spans="1:14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127</v>
      </c>
      <c r="L1" t="s">
        <v>128</v>
      </c>
      <c r="M1" t="s">
        <v>124</v>
      </c>
      <c r="N1" t="s">
        <v>125</v>
      </c>
    </row>
    <row r="2" spans="1:14" x14ac:dyDescent="0.25">
      <c r="A2">
        <v>0</v>
      </c>
      <c r="B2">
        <f>AVERAGE('Bottle Results'!M2:M4)</f>
        <v>1.8676461292012159E-2</v>
      </c>
      <c r="C2">
        <f>_xlfn.STDEV.S('Bottle Results'!M2:M4)</f>
        <v>4.4062086033473755E-3</v>
      </c>
      <c r="D2">
        <f>AVERAGE('Bottle Results'!Q2:Q4)</f>
        <v>-45.763580579865341</v>
      </c>
      <c r="E2">
        <f>_xlfn.STDEV.S('Bottle Results'!Q2:Q4)</f>
        <v>11.952437225760395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2.9933333333333336</v>
      </c>
      <c r="J2">
        <f>_xlfn.STDEV.S('Bottle Results'!D2:D4)</f>
        <v>5.7735026918961348E-3</v>
      </c>
      <c r="K2">
        <f>AVERAGE('Bottle Results'!E2:E4)</f>
        <v>4.1000000000000002E-2</v>
      </c>
      <c r="L2">
        <f>_xlfn.STDEV.S('Bottle Results'!E2:E4)</f>
        <v>1.7320508075688748E-3</v>
      </c>
      <c r="M2">
        <f>COUNT('Bottle Results'!I2:I4)</f>
        <v>3</v>
      </c>
      <c r="N2" t="s">
        <v>126</v>
      </c>
    </row>
    <row r="3" spans="1:14" x14ac:dyDescent="0.25">
      <c r="A3">
        <v>10</v>
      </c>
      <c r="B3">
        <f>AVERAGE('Bottle Results'!M5:M7)</f>
        <v>7.7981408780746234E-2</v>
      </c>
      <c r="C3">
        <f>_xlfn.STDEV.S('Bottle Results'!M5:M7)</f>
        <v>5.5265225379266892E-3</v>
      </c>
      <c r="D3">
        <f>AVERAGE('Bottle Results'!Q5:Q7)</f>
        <v>-35.530149901913376</v>
      </c>
      <c r="E3">
        <f>_xlfn.STDEV.S('Bottle Results'!Q5:Q7)</f>
        <v>17.576284986578486</v>
      </c>
      <c r="F3">
        <f>AVERAGE('Bottle Results'!O5:O7)</f>
        <v>6.4061380281690141</v>
      </c>
      <c r="G3">
        <f>AVERAGE('Bottle Results'!S5:S7)</f>
        <v>-0.21729204768687574</v>
      </c>
      <c r="H3">
        <f>_xlfn.STDEV.S('Bottle Results'!S5:S7)</f>
        <v>8.6269176743078393E-2</v>
      </c>
      <c r="I3">
        <f>AVERAGE('Bottle Results'!D5:D7)</f>
        <v>2.9933333333333336</v>
      </c>
      <c r="J3">
        <f>_xlfn.STDEV.S('Bottle Results'!D5:D7)</f>
        <v>1.1547005383792526E-2</v>
      </c>
      <c r="K3">
        <f>AVERAGE('Bottle Results'!E5:E7)</f>
        <v>4.0333333333333332E-2</v>
      </c>
      <c r="L3">
        <f>_xlfn.STDEV.S('Bottle Results'!E5:E7)</f>
        <v>3.7859388972001835E-3</v>
      </c>
      <c r="M3">
        <f>COUNT('Bottle Results'!I5:I7)</f>
        <v>3</v>
      </c>
    </row>
    <row r="4" spans="1:14" x14ac:dyDescent="0.25">
      <c r="A4">
        <v>50</v>
      </c>
      <c r="B4">
        <f>AVERAGE('Bottle Results'!M8:M10)</f>
        <v>0.29893868122162187</v>
      </c>
      <c r="C4">
        <f>_xlfn.STDEV.S('Bottle Results'!M8:M10)</f>
        <v>7.4433974705073753E-3</v>
      </c>
      <c r="D4">
        <f>AVERAGE('Bottle Results'!Q8:Q10)</f>
        <v>50.878956083991632</v>
      </c>
      <c r="E4">
        <f>_xlfn.STDEV.S('Bottle Results'!Q8:Q10)</f>
        <v>14.328542199692317</v>
      </c>
      <c r="F4">
        <f>AVERAGE('Bottle Results'!O8:O10)</f>
        <v>32.076777464788734</v>
      </c>
      <c r="G4">
        <f>AVERAGE('Bottle Results'!S8:S10)</f>
        <v>6.8052638548955477E-2</v>
      </c>
      <c r="H4">
        <f>_xlfn.STDEV.S('Bottle Results'!S8:S10)</f>
        <v>2.3204941577058824E-2</v>
      </c>
      <c r="I4">
        <f>AVERAGE('Bottle Results'!D8:D10)</f>
        <v>3.0033333333333334</v>
      </c>
      <c r="J4">
        <f>_xlfn.STDEV.S('Bottle Results'!D8:D10)</f>
        <v>5.7735026918961348E-3</v>
      </c>
      <c r="K4">
        <f>AVERAGE('Bottle Results'!E8:E10)</f>
        <v>4.2333333333333334E-2</v>
      </c>
      <c r="L4">
        <f>_xlfn.STDEV.S('Bottle Results'!E8:E10)</f>
        <v>3.0550504633038923E-3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0.59988369615796533</v>
      </c>
      <c r="C5">
        <f>_xlfn.STDEV.S('Bottle Results'!M11:M13)</f>
        <v>5.9083572221755995E-3</v>
      </c>
      <c r="D5">
        <f>AVERAGE('Bottle Results'!Q11:Q13)</f>
        <v>103.36831162329558</v>
      </c>
      <c r="E5">
        <f>_xlfn.STDEV.S('Bottle Results'!Q11:Q13)</f>
        <v>26.404836598833889</v>
      </c>
      <c r="F5">
        <f>AVERAGE('Bottle Results'!O11:O13)</f>
        <v>64.061380281690148</v>
      </c>
      <c r="G5">
        <f>AVERAGE('Bottle Results'!S11:S13)</f>
        <v>6.3579814359038159E-2</v>
      </c>
      <c r="H5">
        <f>_xlfn.STDEV.S('Bottle Results'!S11:S13)</f>
        <v>9.222962721370383E-3</v>
      </c>
      <c r="I5">
        <f>AVERAGE('Bottle Results'!D11:D13)</f>
        <v>3.0033333333333334</v>
      </c>
      <c r="J5">
        <f>_xlfn.STDEV.S('Bottle Results'!D3:D11)</f>
        <v>8.3333333333332742E-3</v>
      </c>
      <c r="K5">
        <f>AVERAGE('Bottle Results'!E11:E13)</f>
        <v>4.0333333333333332E-2</v>
      </c>
      <c r="L5">
        <f>_xlfn.STDEV.S('Bottle Results'!E11:E13)</f>
        <v>6.6583281184793902E-3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1.4940639119267203</v>
      </c>
      <c r="C6">
        <f>_xlfn.STDEV.S('Bottle Results'!M14:M16)</f>
        <v>6.7878518780489824E-2</v>
      </c>
      <c r="D6">
        <f>AVERAGE('Bottle Results'!Q14:Q16)</f>
        <v>279.73919096165804</v>
      </c>
      <c r="E6">
        <f>_xlfn.STDEV.S('Bottle Results'!Q14:Q16)</f>
        <v>203.03810549403423</v>
      </c>
      <c r="F6">
        <f>AVERAGE('Bottle Results'!O14:O16)</f>
        <v>160.38388732394367</v>
      </c>
      <c r="G6">
        <f>AVERAGE('Bottle Results'!S14:S16)</f>
        <v>6.8445130707546056E-2</v>
      </c>
      <c r="H6">
        <f>_xlfn.STDEV.S('Bottle Results'!S14:S16)</f>
        <v>4.2322529970475586E-2</v>
      </c>
      <c r="I6">
        <f>AVERAGE('Bottle Results'!D14:D16)</f>
        <v>2.9933333333333336</v>
      </c>
      <c r="J6">
        <f>_xlfn.STDEV.S('Bottle Results'!D14:D16)</f>
        <v>1.1547005383792526E-2</v>
      </c>
      <c r="K6">
        <f>AVERAGE('Bottle Results'!E14:E16)</f>
        <v>4.1333333333333333E-2</v>
      </c>
      <c r="L6">
        <f>_xlfn.STDEV.S('Bottle Results'!E14:E16)</f>
        <v>5.6862407030773233E-3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3.0315988014190034</v>
      </c>
      <c r="C7">
        <f>_xlfn.STDEV.S('Bottle Results'!M17:M19)</f>
        <v>1.1439935922206056E-2</v>
      </c>
      <c r="D7">
        <f>AVERAGE('Bottle Results'!Q17:Q19)</f>
        <v>443.79330772077441</v>
      </c>
      <c r="E7">
        <f>_xlfn.STDEV.S('Bottle Results'!Q17:Q19)</f>
        <v>87.512279964524851</v>
      </c>
      <c r="F7">
        <f>AVERAGE('Bottle Results'!O17:O19)</f>
        <v>320.76777464788734</v>
      </c>
      <c r="G7">
        <f>AVERAGE('Bottle Results'!S17:S19)</f>
        <v>5.4892965870139136E-2</v>
      </c>
      <c r="H7">
        <f>_xlfn.STDEV.S('Bottle Results'!S17:S19)</f>
        <v>3.5664230718824145E-3</v>
      </c>
      <c r="I7">
        <f>AVERAGE('Bottle Results'!D17:D19)</f>
        <v>2.9933333333333336</v>
      </c>
      <c r="J7">
        <f>_xlfn.STDEV.S('Bottle Results'!D17:D19)</f>
        <v>1.1547005383792526E-2</v>
      </c>
      <c r="K7">
        <f>AVERAGE('Bottle Results'!E17:E19)</f>
        <v>4.0666666666666663E-2</v>
      </c>
      <c r="L7">
        <f>_xlfn.STDEV.S('Bottle Results'!E17:E19)</f>
        <v>8.082903768654769E-3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2017-07-20T19:19:47Z</dcterms:modified>
</cp:coreProperties>
</file>