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9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7" i="8" l="1"/>
  <c r="M6" i="8"/>
  <c r="M5" i="8"/>
  <c r="M4" i="8"/>
  <c r="M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J4" i="9"/>
  <c r="H4" i="9"/>
  <c r="E4" i="9"/>
  <c r="D4" i="9"/>
  <c r="H3" i="9"/>
  <c r="E3" i="9"/>
  <c r="D3" i="9"/>
  <c r="J3" i="9" s="1"/>
  <c r="G2" i="9"/>
  <c r="E2" i="9"/>
  <c r="D2" i="9"/>
  <c r="J2" i="9" s="1"/>
  <c r="K2" i="9" s="1"/>
  <c r="C6" i="1"/>
  <c r="B6" i="1"/>
  <c r="G4" i="9" l="1"/>
  <c r="I4" i="9"/>
  <c r="I9" i="9"/>
  <c r="K4" i="9"/>
  <c r="K5" i="9"/>
  <c r="G3" i="9"/>
  <c r="I3" i="9" s="1"/>
  <c r="K9" i="9"/>
  <c r="I5" i="9"/>
  <c r="H2" i="9"/>
  <c r="I2" i="9" s="1"/>
  <c r="G8" i="9"/>
  <c r="I8" i="9" s="1"/>
  <c r="G6" i="9"/>
  <c r="I6" i="9" s="1"/>
  <c r="G7" i="9"/>
  <c r="K7" i="9" s="1"/>
  <c r="J7" i="8"/>
  <c r="J6" i="8"/>
  <c r="J5" i="8"/>
  <c r="J4" i="8"/>
  <c r="J3" i="8"/>
  <c r="J2" i="8"/>
  <c r="I7" i="8"/>
  <c r="I6" i="8"/>
  <c r="I5" i="8"/>
  <c r="I4" i="8"/>
  <c r="I3" i="8"/>
  <c r="I2" i="8"/>
  <c r="K3" i="9" l="1"/>
  <c r="I7" i="9"/>
  <c r="I11" i="9" s="1"/>
  <c r="K6" i="9"/>
  <c r="K11" i="9" s="1"/>
  <c r="K8" i="9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" i="5"/>
  <c r="I10" i="5"/>
  <c r="M10" i="5" s="1"/>
  <c r="J11" i="5"/>
  <c r="J12" i="5"/>
  <c r="J17" i="5"/>
  <c r="P3" i="5" l="1"/>
  <c r="P17" i="5"/>
  <c r="P16" i="5"/>
  <c r="P8" i="5"/>
  <c r="P10" i="5"/>
  <c r="Q10" i="5"/>
  <c r="P14" i="5"/>
  <c r="P6" i="5"/>
  <c r="P19" i="5"/>
  <c r="P18" i="5"/>
  <c r="P7" i="5"/>
  <c r="P13" i="5"/>
  <c r="P5" i="5"/>
  <c r="P11" i="5"/>
  <c r="P9" i="5"/>
  <c r="P15" i="5"/>
  <c r="P12" i="5"/>
  <c r="P4" i="5"/>
  <c r="P2" i="5"/>
  <c r="S10" i="5"/>
  <c r="F4" i="8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Q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Q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Q17" i="5" s="1"/>
  <c r="I12" i="5"/>
  <c r="M12" i="5" s="1"/>
  <c r="Q12" i="5" s="1"/>
  <c r="I11" i="5"/>
  <c r="M11" i="5" s="1"/>
  <c r="S11" i="5" s="1"/>
  <c r="J2" i="5"/>
  <c r="Q5" i="5" l="1"/>
  <c r="N8" i="5"/>
  <c r="Q13" i="5"/>
  <c r="Q16" i="5"/>
  <c r="Q7" i="5"/>
  <c r="Q11" i="5"/>
  <c r="N1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S15" i="5"/>
  <c r="B7" i="8"/>
  <c r="C7" i="8"/>
  <c r="B4" i="8"/>
  <c r="C4" i="8"/>
  <c r="S12" i="5"/>
  <c r="G5" i="8" s="1"/>
  <c r="S3" i="5"/>
  <c r="S6" i="5"/>
  <c r="H3" i="8" s="1"/>
  <c r="B6" i="8"/>
  <c r="C6" i="8"/>
  <c r="S8" i="5"/>
  <c r="C3" i="8"/>
  <c r="B3" i="8"/>
  <c r="S9" i="5"/>
  <c r="S19" i="5"/>
  <c r="S18" i="5"/>
  <c r="S17" i="5"/>
  <c r="S14" i="5"/>
  <c r="C5" i="8"/>
  <c r="B5" i="8"/>
  <c r="I2" i="5"/>
  <c r="M2" i="5" s="1"/>
  <c r="N2" i="5" l="1"/>
  <c r="Q2" i="5"/>
  <c r="H5" i="8"/>
  <c r="G3" i="8"/>
  <c r="D3" i="8"/>
  <c r="G6" i="8"/>
  <c r="H6" i="8"/>
  <c r="G4" i="8"/>
  <c r="H4" i="8"/>
  <c r="G7" i="8"/>
  <c r="H7" i="8"/>
  <c r="E3" i="8"/>
  <c r="E7" i="8"/>
  <c r="D7" i="8"/>
  <c r="C2" i="8"/>
  <c r="B2" i="8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<sst xmlns="http://schemas.openxmlformats.org/spreadsheetml/2006/main" count="255" uniqueCount="128">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</sst>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2832"/>
        <c:axId val="216072184"/>
      </c:scatterChart>
      <c:valAx>
        <c:axId val="8536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2184"/>
        <c:crosses val="autoZero"/>
        <c:crossBetween val="midCat"/>
      </c:valAx>
      <c:valAx>
        <c:axId val="21607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6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8456"/>
        <c:axId val="216076888"/>
      </c:scatterChart>
      <c:valAx>
        <c:axId val="21607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6888"/>
        <c:crosses val="autoZero"/>
        <c:crossBetween val="midCat"/>
      </c:valAx>
      <c:valAx>
        <c:axId val="216076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07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42480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111</v>
      </c>
    </row>
    <row r="5" spans="1:5" x14ac:dyDescent="0.25">
      <c r="A5" t="s">
        <v>22</v>
      </c>
      <c r="B5" t="s">
        <v>112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38" sqref="C3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42530.357638888891</v>
      </c>
      <c r="B2" t="s">
        <v>86</v>
      </c>
      <c r="C2">
        <v>86.4</v>
      </c>
      <c r="D2">
        <v>6.8</v>
      </c>
      <c r="E2">
        <v>0.15</v>
      </c>
      <c r="F2">
        <v>585.55999999999995</v>
      </c>
    </row>
    <row r="3" spans="1:6" x14ac:dyDescent="0.25">
      <c r="A3" s="15">
        <v>42530.357638888891</v>
      </c>
      <c r="B3" t="s">
        <v>87</v>
      </c>
      <c r="C3">
        <v>83.9</v>
      </c>
      <c r="D3">
        <v>6.9</v>
      </c>
      <c r="E3">
        <v>0.16</v>
      </c>
      <c r="F3">
        <v>596.19000000000005</v>
      </c>
    </row>
    <row r="4" spans="1:6" x14ac:dyDescent="0.25">
      <c r="A4" s="15">
        <v>42530.357638888891</v>
      </c>
      <c r="B4" t="s">
        <v>88</v>
      </c>
      <c r="C4">
        <v>81.7</v>
      </c>
      <c r="D4">
        <v>7</v>
      </c>
      <c r="E4">
        <v>0.16</v>
      </c>
      <c r="F4">
        <v>606.83000000000004</v>
      </c>
    </row>
    <row r="5" spans="1:6" x14ac:dyDescent="0.25">
      <c r="A5" s="15">
        <v>42530.357638888891</v>
      </c>
      <c r="B5" t="s">
        <v>89</v>
      </c>
      <c r="C5">
        <v>249.7</v>
      </c>
      <c r="D5">
        <v>4</v>
      </c>
      <c r="E5">
        <v>7.0000000000000007E-2</v>
      </c>
      <c r="F5">
        <v>617.46</v>
      </c>
    </row>
    <row r="6" spans="1:6" x14ac:dyDescent="0.25">
      <c r="A6" s="15">
        <v>42530.357638888891</v>
      </c>
      <c r="B6" t="s">
        <v>90</v>
      </c>
      <c r="C6">
        <v>255.4</v>
      </c>
      <c r="D6">
        <v>3.96</v>
      </c>
      <c r="E6">
        <v>0.06</v>
      </c>
      <c r="F6">
        <v>628.09</v>
      </c>
    </row>
    <row r="7" spans="1:6" x14ac:dyDescent="0.25">
      <c r="A7" s="15">
        <v>42530.357638888891</v>
      </c>
      <c r="B7" t="s">
        <v>91</v>
      </c>
      <c r="C7">
        <v>221.9</v>
      </c>
      <c r="D7">
        <v>4.25</v>
      </c>
      <c r="E7">
        <v>7.0000000000000007E-2</v>
      </c>
      <c r="F7">
        <v>638.73</v>
      </c>
    </row>
    <row r="8" spans="1:6" x14ac:dyDescent="0.25">
      <c r="A8" s="15">
        <v>42530.357638888891</v>
      </c>
      <c r="B8" t="s">
        <v>92</v>
      </c>
      <c r="C8">
        <v>916.1</v>
      </c>
      <c r="D8">
        <v>2.09</v>
      </c>
      <c r="E8">
        <v>0.03</v>
      </c>
      <c r="F8">
        <v>649.47</v>
      </c>
    </row>
    <row r="9" spans="1:6" x14ac:dyDescent="0.25">
      <c r="A9" s="15">
        <v>42530.357638888891</v>
      </c>
      <c r="B9" t="s">
        <v>93</v>
      </c>
      <c r="C9">
        <v>982.9</v>
      </c>
      <c r="D9">
        <v>2.02</v>
      </c>
      <c r="E9">
        <v>0.02</v>
      </c>
      <c r="F9">
        <v>660.11</v>
      </c>
    </row>
    <row r="10" spans="1:6" x14ac:dyDescent="0.25">
      <c r="A10" s="15">
        <v>42530.357638888891</v>
      </c>
      <c r="B10" t="s">
        <v>94</v>
      </c>
      <c r="C10">
        <v>924.1</v>
      </c>
      <c r="D10">
        <v>2.08</v>
      </c>
      <c r="E10">
        <v>0.03</v>
      </c>
      <c r="F10">
        <v>670.75</v>
      </c>
    </row>
    <row r="11" spans="1:6" x14ac:dyDescent="0.25">
      <c r="A11" s="15">
        <v>42530.357638888891</v>
      </c>
      <c r="B11" t="s">
        <v>95</v>
      </c>
      <c r="C11">
        <v>1839.1</v>
      </c>
      <c r="D11">
        <v>1.47</v>
      </c>
      <c r="E11">
        <v>0.01</v>
      </c>
      <c r="F11">
        <v>681.39</v>
      </c>
    </row>
    <row r="12" spans="1:6" x14ac:dyDescent="0.25">
      <c r="A12" s="15">
        <v>42530.357638888891</v>
      </c>
      <c r="B12" t="s">
        <v>96</v>
      </c>
      <c r="C12">
        <v>1814.4</v>
      </c>
      <c r="D12">
        <v>1.48</v>
      </c>
      <c r="E12">
        <v>0.01</v>
      </c>
      <c r="F12">
        <v>692.03</v>
      </c>
    </row>
    <row r="13" spans="1:6" x14ac:dyDescent="0.25">
      <c r="A13" s="15">
        <v>42530.357638888891</v>
      </c>
      <c r="B13" t="s">
        <v>97</v>
      </c>
      <c r="C13">
        <v>1850.3</v>
      </c>
      <c r="D13">
        <v>1.47</v>
      </c>
      <c r="E13">
        <v>0.01</v>
      </c>
      <c r="F13">
        <v>702.67</v>
      </c>
    </row>
    <row r="14" spans="1:6" x14ac:dyDescent="0.25">
      <c r="A14" s="15">
        <v>42530.357638888891</v>
      </c>
      <c r="B14" t="s">
        <v>98</v>
      </c>
      <c r="C14">
        <v>4659.6000000000004</v>
      </c>
      <c r="D14">
        <v>0.93</v>
      </c>
      <c r="E14">
        <v>0</v>
      </c>
      <c r="F14">
        <v>713.33</v>
      </c>
    </row>
    <row r="15" spans="1:6" x14ac:dyDescent="0.25">
      <c r="A15" s="15">
        <v>42530.357638888891</v>
      </c>
      <c r="B15" t="s">
        <v>99</v>
      </c>
      <c r="C15">
        <v>5117.5</v>
      </c>
      <c r="D15">
        <v>0.88</v>
      </c>
      <c r="E15">
        <v>0</v>
      </c>
      <c r="F15">
        <v>723.98</v>
      </c>
    </row>
    <row r="16" spans="1:6" x14ac:dyDescent="0.25">
      <c r="A16" s="15">
        <v>42530.357638888891</v>
      </c>
      <c r="B16" t="s">
        <v>100</v>
      </c>
      <c r="C16">
        <v>4823.2</v>
      </c>
      <c r="D16">
        <v>0.91</v>
      </c>
      <c r="E16">
        <v>0</v>
      </c>
      <c r="F16">
        <v>734.63</v>
      </c>
    </row>
    <row r="17" spans="1:6" x14ac:dyDescent="0.25">
      <c r="A17" s="15">
        <v>42530.357638888891</v>
      </c>
      <c r="B17" t="s">
        <v>101</v>
      </c>
      <c r="C17">
        <v>9296.7999999999993</v>
      </c>
      <c r="D17">
        <v>0.66</v>
      </c>
      <c r="E17">
        <v>0</v>
      </c>
      <c r="F17">
        <v>745.3</v>
      </c>
    </row>
    <row r="18" spans="1:6" x14ac:dyDescent="0.25">
      <c r="A18" s="15">
        <v>42530.357638888891</v>
      </c>
      <c r="B18" t="s">
        <v>102</v>
      </c>
      <c r="C18">
        <v>9884.5</v>
      </c>
      <c r="D18">
        <v>0.64</v>
      </c>
      <c r="E18">
        <v>0</v>
      </c>
      <c r="F18">
        <v>755.97</v>
      </c>
    </row>
    <row r="19" spans="1:6" x14ac:dyDescent="0.25">
      <c r="A19" s="15">
        <v>42530.357638888891</v>
      </c>
      <c r="B19" t="s">
        <v>103</v>
      </c>
      <c r="C19">
        <v>10000.200000000001</v>
      </c>
      <c r="D19">
        <v>0.63</v>
      </c>
      <c r="E19">
        <v>0</v>
      </c>
      <c r="F19">
        <v>766.66</v>
      </c>
    </row>
    <row r="20" spans="1:6" x14ac:dyDescent="0.25">
      <c r="A20" s="15">
        <v>42531.56527777778</v>
      </c>
      <c r="B20" t="s">
        <v>86</v>
      </c>
      <c r="C20">
        <v>82.6</v>
      </c>
      <c r="D20">
        <v>6.96</v>
      </c>
      <c r="E20">
        <v>0.13</v>
      </c>
      <c r="F20">
        <v>585.36</v>
      </c>
    </row>
    <row r="21" spans="1:6" x14ac:dyDescent="0.25">
      <c r="A21" s="15">
        <v>42531.56527777778</v>
      </c>
      <c r="B21" t="s">
        <v>87</v>
      </c>
      <c r="C21">
        <v>81.7</v>
      </c>
      <c r="D21">
        <v>7</v>
      </c>
      <c r="E21">
        <v>0.15</v>
      </c>
      <c r="F21">
        <v>595.99</v>
      </c>
    </row>
    <row r="22" spans="1:6" x14ac:dyDescent="0.25">
      <c r="A22" s="15">
        <v>42531.56527777778</v>
      </c>
      <c r="B22" t="s">
        <v>88</v>
      </c>
      <c r="C22">
        <v>72.7</v>
      </c>
      <c r="D22">
        <v>7.42</v>
      </c>
      <c r="E22">
        <v>0.17</v>
      </c>
      <c r="F22">
        <v>606.63</v>
      </c>
    </row>
    <row r="23" spans="1:6" x14ac:dyDescent="0.25">
      <c r="A23" s="15">
        <v>42531.56527777778</v>
      </c>
      <c r="B23" t="s">
        <v>89</v>
      </c>
      <c r="C23">
        <v>251.1</v>
      </c>
      <c r="D23">
        <v>3.99</v>
      </c>
      <c r="E23">
        <v>0.06</v>
      </c>
      <c r="F23">
        <v>617.26</v>
      </c>
    </row>
    <row r="24" spans="1:6" x14ac:dyDescent="0.25">
      <c r="A24" s="15">
        <v>42531.56527777778</v>
      </c>
      <c r="B24" t="s">
        <v>90</v>
      </c>
      <c r="C24">
        <v>250.7</v>
      </c>
      <c r="D24">
        <v>3.99</v>
      </c>
      <c r="E24">
        <v>0.06</v>
      </c>
      <c r="F24">
        <v>627.9</v>
      </c>
    </row>
    <row r="25" spans="1:6" x14ac:dyDescent="0.25">
      <c r="A25" s="15">
        <v>42531.56527777778</v>
      </c>
      <c r="B25" t="s">
        <v>91</v>
      </c>
      <c r="C25">
        <v>218.9</v>
      </c>
      <c r="D25">
        <v>4.2699999999999996</v>
      </c>
      <c r="E25">
        <v>6.0000000000000001E-3</v>
      </c>
      <c r="F25">
        <v>638.53</v>
      </c>
    </row>
    <row r="26" spans="1:6" x14ac:dyDescent="0.25">
      <c r="A26" s="15">
        <v>42531.56527777778</v>
      </c>
      <c r="B26" t="s">
        <v>92</v>
      </c>
      <c r="C26">
        <v>924.9</v>
      </c>
      <c r="D26">
        <v>2.08</v>
      </c>
      <c r="E26">
        <v>0.02</v>
      </c>
      <c r="F26">
        <v>649.26</v>
      </c>
    </row>
    <row r="27" spans="1:6" x14ac:dyDescent="0.25">
      <c r="A27" s="15">
        <v>42531.56527777778</v>
      </c>
      <c r="B27" t="s">
        <v>93</v>
      </c>
      <c r="C27">
        <v>975.1</v>
      </c>
      <c r="D27">
        <v>2.0299999999999998</v>
      </c>
      <c r="E27">
        <v>0.01</v>
      </c>
      <c r="F27">
        <v>659.9</v>
      </c>
    </row>
    <row r="28" spans="1:6" x14ac:dyDescent="0.25">
      <c r="A28" s="15">
        <v>42531.56527777778</v>
      </c>
      <c r="B28" t="s">
        <v>94</v>
      </c>
      <c r="C28">
        <v>916.7</v>
      </c>
      <c r="D28">
        <v>2.09</v>
      </c>
      <c r="E28">
        <v>0.02</v>
      </c>
      <c r="F28">
        <v>670.53</v>
      </c>
    </row>
    <row r="29" spans="1:6" x14ac:dyDescent="0.25">
      <c r="A29" s="15">
        <v>42531.56527777778</v>
      </c>
      <c r="B29" t="s">
        <v>95</v>
      </c>
      <c r="C29">
        <v>1820.2</v>
      </c>
      <c r="D29">
        <v>1.48</v>
      </c>
      <c r="E29">
        <v>0.01</v>
      </c>
      <c r="F29">
        <v>681.19</v>
      </c>
    </row>
    <row r="30" spans="1:6" x14ac:dyDescent="0.25">
      <c r="A30" s="15">
        <v>42531.56527777778</v>
      </c>
      <c r="B30" t="s">
        <v>96</v>
      </c>
      <c r="C30">
        <v>1816.4</v>
      </c>
      <c r="D30">
        <v>1.48</v>
      </c>
      <c r="E30">
        <v>0.01</v>
      </c>
      <c r="F30">
        <v>691.81</v>
      </c>
    </row>
    <row r="31" spans="1:6" x14ac:dyDescent="0.25">
      <c r="A31" s="15">
        <v>42531.56527777778</v>
      </c>
      <c r="B31" t="s">
        <v>97</v>
      </c>
      <c r="C31">
        <v>1784</v>
      </c>
      <c r="D31">
        <v>1.5</v>
      </c>
      <c r="E31">
        <v>0.01</v>
      </c>
      <c r="F31">
        <v>702.45</v>
      </c>
    </row>
    <row r="32" spans="1:6" x14ac:dyDescent="0.25">
      <c r="A32" s="15">
        <v>42531.56527777778</v>
      </c>
      <c r="B32" t="s">
        <v>98</v>
      </c>
      <c r="C32">
        <v>4633.1000000000004</v>
      </c>
      <c r="D32">
        <v>0.93</v>
      </c>
      <c r="E32">
        <v>0</v>
      </c>
      <c r="F32">
        <v>713.1</v>
      </c>
    </row>
    <row r="33" spans="1:6" x14ac:dyDescent="0.25">
      <c r="A33" s="15">
        <v>42531.56527777778</v>
      </c>
      <c r="B33" t="s">
        <v>99</v>
      </c>
      <c r="C33">
        <v>5078.7</v>
      </c>
      <c r="D33">
        <v>0.89</v>
      </c>
      <c r="E33">
        <v>0</v>
      </c>
      <c r="F33">
        <v>723.75</v>
      </c>
    </row>
    <row r="34" spans="1:6" x14ac:dyDescent="0.25">
      <c r="A34" s="15">
        <v>42531.56527777778</v>
      </c>
      <c r="B34" t="s">
        <v>100</v>
      </c>
      <c r="C34">
        <v>4773.8999999999996</v>
      </c>
      <c r="D34">
        <v>0.92</v>
      </c>
      <c r="E34">
        <v>0</v>
      </c>
      <c r="F34">
        <v>734.4</v>
      </c>
    </row>
    <row r="35" spans="1:6" x14ac:dyDescent="0.25">
      <c r="A35" s="15">
        <v>42531.56527777778</v>
      </c>
      <c r="B35" t="s">
        <v>101</v>
      </c>
      <c r="C35">
        <v>9227.9</v>
      </c>
      <c r="D35">
        <v>0.66</v>
      </c>
      <c r="E35">
        <v>0</v>
      </c>
      <c r="F35">
        <v>745.06</v>
      </c>
    </row>
    <row r="36" spans="1:6" x14ac:dyDescent="0.25">
      <c r="A36" s="15">
        <v>42531.56527777778</v>
      </c>
      <c r="B36" t="s">
        <v>102</v>
      </c>
      <c r="C36">
        <v>9848.5</v>
      </c>
      <c r="D36">
        <v>0.64</v>
      </c>
      <c r="E36">
        <v>0</v>
      </c>
      <c r="F36">
        <v>755.73</v>
      </c>
    </row>
    <row r="37" spans="1:6" x14ac:dyDescent="0.25">
      <c r="A37" s="15">
        <v>42531.56527777778</v>
      </c>
      <c r="B37" t="s">
        <v>103</v>
      </c>
      <c r="C37">
        <v>9924.4</v>
      </c>
      <c r="D37">
        <v>0.63</v>
      </c>
      <c r="E37">
        <v>0</v>
      </c>
      <c r="F37">
        <v>766.42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32" sqref="D3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:XFD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1.4083333333333301</v>
      </c>
      <c r="D2">
        <v>9.6893333333333304E-2</v>
      </c>
      <c r="E2" s="1" t="s">
        <v>45</v>
      </c>
      <c r="F2" s="1">
        <f>C2*'Calibration Data'!$B$31+'Calibration Data'!$B$30</f>
        <v>0.18458896613501183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1.38</v>
      </c>
      <c r="D3">
        <v>9.5909999999999995E-2</v>
      </c>
      <c r="E3" s="1" t="s">
        <v>45</v>
      </c>
      <c r="F3" s="1">
        <f>C3*'Calibration Data'!$B$31+'Calibration Data'!$B$30</f>
        <v>0.18007847889759071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1.28666666666667</v>
      </c>
      <c r="D4">
        <v>9.2768666666666694E-2</v>
      </c>
      <c r="E4" s="1" t="s">
        <v>45</v>
      </c>
      <c r="F4" s="1">
        <f>C4*'Calibration Data'!$B$31+'Calibration Data'!$B$30</f>
        <v>0.16522040329196711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4.1733333333333302</v>
      </c>
      <c r="D5">
        <v>0.16672466666666699</v>
      </c>
      <c r="E5" s="1" t="s">
        <v>45</v>
      </c>
      <c r="F5" s="1">
        <f>C5*'Calibration Data'!$B$31+'Calibration Data'!$B$30</f>
        <v>0.62475945595162707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4.2175000000000002</v>
      </c>
      <c r="D6">
        <v>0.16764562499999999</v>
      </c>
      <c r="E6" s="1" t="s">
        <v>45</v>
      </c>
      <c r="F6" s="1">
        <f>C6*'Calibration Data'!$B$31+'Calibration Data'!$B$30</f>
        <v>0.6317905095864319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3.6733333333333298</v>
      </c>
      <c r="D7">
        <v>0.15648400000000001</v>
      </c>
      <c r="E7" s="1" t="s">
        <v>45</v>
      </c>
      <c r="F7" s="1">
        <f>C7*'Calibration Data'!$B$31+'Calibration Data'!$B$30</f>
        <v>0.54516262235006907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15.341666666666701</v>
      </c>
      <c r="D8">
        <v>0.31987375000000001</v>
      </c>
      <c r="E8" s="1" t="s">
        <v>45</v>
      </c>
      <c r="F8" s="1">
        <f>C8*'Calibration Data'!$B$31+'Calibration Data'!$B$30</f>
        <v>2.4026873958317645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16.316666666666698</v>
      </c>
      <c r="D9">
        <v>0.3304125</v>
      </c>
      <c r="E9" s="1" t="s">
        <v>45</v>
      </c>
      <c r="F9" s="1">
        <f>C9*'Calibration Data'!$B$31+'Calibration Data'!$B$30</f>
        <v>2.5579012213548022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15.34</v>
      </c>
      <c r="D10">
        <v>0.31983899999999998</v>
      </c>
      <c r="E10" s="1" t="s">
        <v>45</v>
      </c>
      <c r="F10" s="1">
        <f>C10*'Calibration Data'!$B$31+'Calibration Data'!$B$30</f>
        <v>2.4024220730530876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30.4941666666667</v>
      </c>
      <c r="D11">
        <v>0.44978895833333299</v>
      </c>
      <c r="E11" s="1" t="s">
        <v>45</v>
      </c>
      <c r="F11" s="1">
        <f>C11*'Calibration Data'!$B$31+'Calibration Data'!$B$30</f>
        <v>4.8148694381269772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30.2566666666667</v>
      </c>
      <c r="D12">
        <v>0.44779866666666701</v>
      </c>
      <c r="E12" s="1" t="s">
        <v>45</v>
      </c>
      <c r="F12" s="1">
        <f>C12*'Calibration Data'!$B$31+'Calibration Data'!$B$30</f>
        <v>4.7770609421662371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30.285833333333301</v>
      </c>
      <c r="D13">
        <v>0.44974462500000001</v>
      </c>
      <c r="E13" s="1" t="s">
        <v>45</v>
      </c>
      <c r="F13" s="1">
        <f>C13*'Calibration Data'!$B$31+'Calibration Data'!$B$30</f>
        <v>4.7817040907929842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77.439166666666694</v>
      </c>
      <c r="D14">
        <v>0.72018424999999997</v>
      </c>
      <c r="E14" s="1" t="s">
        <v>45</v>
      </c>
      <c r="F14" s="1">
        <f>C14*'Calibration Data'!$B$31+'Calibration Data'!$B$30</f>
        <v>12.288216144977248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84.968333333333305</v>
      </c>
      <c r="D15">
        <v>0.75196974999999999</v>
      </c>
      <c r="E15" s="1" t="s">
        <v>45</v>
      </c>
      <c r="F15" s="1">
        <f>C15*'Calibration Data'!$B$31+'Calibration Data'!$B$30</f>
        <v>13.486811797627364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79.975833333333298</v>
      </c>
      <c r="D16">
        <v>0.73177887500000005</v>
      </c>
      <c r="E16" s="1" t="s">
        <v>45</v>
      </c>
      <c r="F16" s="1">
        <f>C16*'Calibration Data'!$B$31+'Calibration Data'!$B$30</f>
        <v>12.692037414115809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154.3725</v>
      </c>
      <c r="D17">
        <v>1.0188584999999999</v>
      </c>
      <c r="E17" s="1" t="s">
        <v>45</v>
      </c>
      <c r="F17" s="1">
        <f>C17*'Calibration Data'!$B$31+'Calibration Data'!$B$30</f>
        <v>24.535515608470288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164.441666666667</v>
      </c>
      <c r="D18">
        <v>1.05242666666667</v>
      </c>
      <c r="E18" s="1" t="s">
        <v>45</v>
      </c>
      <c r="F18" s="1">
        <f>C18*'Calibration Data'!$B$31+'Calibration Data'!$B$30</f>
        <v>26.13846317581638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166.03833333333299</v>
      </c>
      <c r="D19">
        <v>1.0460415000000001</v>
      </c>
      <c r="E19" s="1" t="s">
        <v>45</v>
      </c>
      <c r="F19" s="1">
        <f>C19*'Calibration Data'!$B$31+'Calibration Data'!$B$30</f>
        <v>26.392642397783913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" sqref="I2:I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>
        <v>9</v>
      </c>
      <c r="E2" s="1">
        <v>4.8000000000000001E-2</v>
      </c>
      <c r="F2" s="1">
        <v>1E-3</v>
      </c>
      <c r="G2" s="1">
        <v>100</v>
      </c>
      <c r="H2" s="1">
        <v>5</v>
      </c>
      <c r="I2" s="1">
        <f>'Count-&gt;Actual Activity'!F2</f>
        <v>0.18458896613501183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1.8458896613501183E-2</v>
      </c>
      <c r="N2">
        <f t="shared" ref="N2:N19" si="1">SQRT((L2/K2)^2+(J2/I2)^2)*M2</f>
        <v>1.5745110779862324E-2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-38.456034611460801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>
        <v>9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0.18007847889759071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1.8007847889759072E-2</v>
      </c>
      <c r="N3">
        <f t="shared" si="1"/>
        <v>1.5745108690543311E-2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-56.274524655497096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>
        <v>9</v>
      </c>
      <c r="E4" s="1">
        <v>4.4999999999999998E-2</v>
      </c>
      <c r="F4" s="1">
        <v>1E-3</v>
      </c>
      <c r="G4" s="1">
        <v>100</v>
      </c>
      <c r="H4" s="1">
        <v>5</v>
      </c>
      <c r="I4" s="1">
        <f>'Count-&gt;Actual Activity'!F4</f>
        <v>0.16522040329196711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1.652204032919671E-2</v>
      </c>
      <c r="N4">
        <f t="shared" si="1"/>
        <v>1.5745102173626773E-2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-36.715645175992691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>
        <v>8.98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0.62475945595162707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6.2475945595162709E-2</v>
      </c>
      <c r="N5">
        <f t="shared" si="1"/>
        <v>1.5745563296427092E-2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4.4039852403539772</v>
      </c>
      <c r="S5">
        <f t="shared" si="3"/>
        <v>2.4748681335868383E-2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>
        <v>9.01</v>
      </c>
      <c r="E6" s="1">
        <v>4.4999999999999998E-2</v>
      </c>
      <c r="F6" s="1">
        <v>1E-3</v>
      </c>
      <c r="G6" s="1">
        <v>100</v>
      </c>
      <c r="H6" s="1">
        <v>5</v>
      </c>
      <c r="I6" s="1">
        <f>'Count-&gt;Actual Activity'!F6</f>
        <v>0.6317905095864319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6.3179050958643193E-2</v>
      </c>
      <c r="N6">
        <f t="shared" si="1"/>
        <v>1.5745574518467087E-2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1.9607318289932094</v>
      </c>
      <c r="S6">
        <f t="shared" si="3"/>
        <v>1.3773186265534296E-2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>
        <v>8.98</v>
      </c>
      <c r="E7" s="1">
        <v>3.9E-2</v>
      </c>
      <c r="F7" s="1">
        <v>1E-3</v>
      </c>
      <c r="G7" s="1">
        <v>100</v>
      </c>
      <c r="H7" s="1">
        <v>5</v>
      </c>
      <c r="I7" s="1">
        <f>'Count-&gt;Actual Activity'!F7</f>
        <v>0.54516262235006907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5.4516262235006906E-2</v>
      </c>
      <c r="N7">
        <f t="shared" si="1"/>
        <v>1.5745445012386033E-2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24.474661658162134</v>
      </c>
      <c r="S7">
        <f t="shared" si="3"/>
        <v>0.14899956892454583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>
        <v>9</v>
      </c>
      <c r="E8" s="1">
        <v>4.9000000000000002E-2</v>
      </c>
      <c r="F8" s="1">
        <v>1E-3</v>
      </c>
      <c r="G8" s="1">
        <v>100</v>
      </c>
      <c r="H8" s="1">
        <v>5</v>
      </c>
      <c r="I8" s="1">
        <f>'Count-&gt;Actual Activity'!F8</f>
        <v>2.4026873958317645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0.24026873958317646</v>
      </c>
      <c r="N8">
        <f t="shared" si="1"/>
        <v>1.5752398763856999E-2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164.28374503002215</v>
      </c>
      <c r="S8">
        <f t="shared" si="3"/>
        <v>0.25095736363503512</v>
      </c>
    </row>
    <row r="9" spans="1:19" x14ac:dyDescent="0.25">
      <c r="A9" t="s">
        <v>93</v>
      </c>
      <c r="B9" s="14">
        <v>3.4799999999999998E-2</v>
      </c>
      <c r="C9" s="14">
        <v>1E-4</v>
      </c>
      <c r="D9">
        <v>8.98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2.5579012213548022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0.25579012213548025</v>
      </c>
      <c r="N9">
        <f t="shared" si="1"/>
        <v>1.5753376301384042E-2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166.6093654164284</v>
      </c>
      <c r="S9">
        <f t="shared" si="3"/>
        <v>0.2025691408176343</v>
      </c>
    </row>
    <row r="10" spans="1:19" x14ac:dyDescent="0.25">
      <c r="A10" t="s">
        <v>94</v>
      </c>
      <c r="B10" s="14">
        <v>3.4799999999999998E-2</v>
      </c>
      <c r="C10" s="14">
        <v>1E-4</v>
      </c>
      <c r="D10">
        <v>8.98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2.4024220730530876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0.24024220730530876</v>
      </c>
      <c r="N10">
        <f t="shared" si="1"/>
        <v>1.5752397145176466E-2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206.47581369891938</v>
      </c>
      <c r="S10">
        <f t="shared" si="3"/>
        <v>0.25104007854583565</v>
      </c>
    </row>
    <row r="11" spans="1:19" x14ac:dyDescent="0.25">
      <c r="A11" t="s">
        <v>95</v>
      </c>
      <c r="B11" s="14">
        <v>6.9500000000000006E-2</v>
      </c>
      <c r="C11" s="14">
        <v>1E-4</v>
      </c>
      <c r="D11">
        <v>8.9700000000000006</v>
      </c>
      <c r="E11" s="1">
        <v>4.2999999999999997E-2</v>
      </c>
      <c r="F11" s="1">
        <v>1E-3</v>
      </c>
      <c r="G11" s="1">
        <v>100</v>
      </c>
      <c r="H11" s="1">
        <v>5</v>
      </c>
      <c r="I11" s="1">
        <f>'Count-&gt;Actual Activity'!F11</f>
        <v>4.8148694381269772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0.48148694381269774</v>
      </c>
      <c r="N11">
        <f t="shared" si="1"/>
        <v>1.577448792369909E-2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370.06246280047378</v>
      </c>
      <c r="S11">
        <f t="shared" si="3"/>
        <v>0.24839748738552378</v>
      </c>
    </row>
    <row r="12" spans="1:19" x14ac:dyDescent="0.25">
      <c r="A12" t="s">
        <v>96</v>
      </c>
      <c r="B12" s="14">
        <v>6.9500000000000006E-2</v>
      </c>
      <c r="C12" s="14">
        <v>1E-4</v>
      </c>
      <c r="D12">
        <v>8.98</v>
      </c>
      <c r="E12" s="1">
        <v>3.9E-2</v>
      </c>
      <c r="F12" s="1">
        <v>1E-3</v>
      </c>
      <c r="G12" s="1">
        <v>100</v>
      </c>
      <c r="H12" s="1">
        <v>5</v>
      </c>
      <c r="I12" s="1">
        <f>'Count-&gt;Actual Activity'!F12</f>
        <v>4.7770609421662371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0.47770609421662369</v>
      </c>
      <c r="N12">
        <f t="shared" si="1"/>
        <v>1.5774028115750485E-2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417.71207333404556</v>
      </c>
      <c r="S12">
        <f t="shared" si="3"/>
        <v>0.25429940454598604</v>
      </c>
    </row>
    <row r="13" spans="1:19" x14ac:dyDescent="0.25">
      <c r="A13" t="s">
        <v>97</v>
      </c>
      <c r="B13" s="14">
        <v>6.9500000000000006E-2</v>
      </c>
      <c r="C13" s="14">
        <v>1E-4</v>
      </c>
      <c r="D13">
        <v>8.99</v>
      </c>
      <c r="E13" s="1">
        <v>4.3999999999999997E-2</v>
      </c>
      <c r="F13" s="1">
        <v>1E-3</v>
      </c>
      <c r="G13" s="1">
        <v>100</v>
      </c>
      <c r="H13" s="1">
        <v>5</v>
      </c>
      <c r="I13" s="1">
        <f>'Count-&gt;Actual Activity'!F13</f>
        <v>4.7817040907929842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0.47817040907929842</v>
      </c>
      <c r="N13">
        <f t="shared" si="1"/>
        <v>1.5774084388868858E-2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369.18953122182512</v>
      </c>
      <c r="S13">
        <f t="shared" si="3"/>
        <v>0.25357460770172036</v>
      </c>
    </row>
    <row r="14" spans="1:19" x14ac:dyDescent="0.25">
      <c r="A14" t="s">
        <v>98</v>
      </c>
      <c r="B14" s="14">
        <v>0.17399999999999999</v>
      </c>
      <c r="C14" s="14">
        <v>1E-3</v>
      </c>
      <c r="D14">
        <v>8.9700000000000006</v>
      </c>
      <c r="E14" s="1">
        <v>4.8000000000000001E-2</v>
      </c>
      <c r="F14" s="1">
        <v>1E-3</v>
      </c>
      <c r="G14" s="1">
        <v>100</v>
      </c>
      <c r="H14" s="1">
        <v>5</v>
      </c>
      <c r="I14" s="1">
        <f>'Count-&gt;Actual Activity'!F14</f>
        <v>12.288216144977248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1.2288216144977249</v>
      </c>
      <c r="N14">
        <f t="shared" si="1"/>
        <v>1.5935719650762785E-2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781.28595571189965</v>
      </c>
      <c r="S14">
        <f t="shared" si="3"/>
        <v>0.23382477192627918</v>
      </c>
    </row>
    <row r="15" spans="1:19" x14ac:dyDescent="0.25">
      <c r="A15" t="s">
        <v>99</v>
      </c>
      <c r="B15" s="14">
        <v>0.17399999999999999</v>
      </c>
      <c r="C15" s="14">
        <v>1E-3</v>
      </c>
      <c r="D15">
        <v>9</v>
      </c>
      <c r="E15" s="1">
        <v>4.7E-2</v>
      </c>
      <c r="F15" s="1">
        <v>1E-3</v>
      </c>
      <c r="G15" s="1">
        <v>100</v>
      </c>
      <c r="H15" s="1">
        <v>5</v>
      </c>
      <c r="I15" s="1">
        <f>'Count-&gt;Actual Activity'!F15</f>
        <v>13.486811797627364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1.3486811797627365</v>
      </c>
      <c r="N15">
        <f t="shared" si="1"/>
        <v>1.5974445663160419E-2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542.88870952489401</v>
      </c>
      <c r="S15">
        <f t="shared" si="3"/>
        <v>0.15909185001940512</v>
      </c>
    </row>
    <row r="16" spans="1:19" x14ac:dyDescent="0.25">
      <c r="A16" t="s">
        <v>100</v>
      </c>
      <c r="B16" s="14">
        <v>0.17399999999999999</v>
      </c>
      <c r="C16" s="14">
        <v>1E-3</v>
      </c>
      <c r="D16">
        <v>9.02</v>
      </c>
      <c r="E16" s="1">
        <v>0.03</v>
      </c>
      <c r="F16" s="1">
        <v>1E-3</v>
      </c>
      <c r="G16" s="1">
        <v>100</v>
      </c>
      <c r="H16" s="1">
        <v>5</v>
      </c>
      <c r="I16" s="1">
        <f>'Count-&gt;Actual Activity'!F16</f>
        <v>12.692037414115809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1.2692037414115809</v>
      </c>
      <c r="N16">
        <f t="shared" si="1"/>
        <v>1.5948374935883986E-2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1115.450439426186</v>
      </c>
      <c r="S16">
        <f t="shared" si="3"/>
        <v>0.20864635307907153</v>
      </c>
    </row>
    <row r="17" spans="1:19" x14ac:dyDescent="0.25">
      <c r="A17" t="s">
        <v>101</v>
      </c>
      <c r="B17" s="14">
        <v>0.34799999999999998</v>
      </c>
      <c r="C17" s="14">
        <v>1E-3</v>
      </c>
      <c r="D17">
        <v>8.99</v>
      </c>
      <c r="E17" s="1">
        <v>4.7E-2</v>
      </c>
      <c r="F17" s="1">
        <v>1E-3</v>
      </c>
      <c r="G17" s="1">
        <v>100</v>
      </c>
      <c r="H17" s="1">
        <v>5</v>
      </c>
      <c r="I17" s="1">
        <f>'Count-&gt;Actual Activity'!F17</f>
        <v>24.535515608470288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2.4535515608470289</v>
      </c>
      <c r="N17">
        <f t="shared" si="1"/>
        <v>1.649202266532579E-2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1604.5237992166906</v>
      </c>
      <c r="S17">
        <f t="shared" si="3"/>
        <v>0.23510035771506743</v>
      </c>
    </row>
    <row r="18" spans="1:19" x14ac:dyDescent="0.25">
      <c r="A18" t="s">
        <v>102</v>
      </c>
      <c r="B18" s="14">
        <v>0.34799999999999998</v>
      </c>
      <c r="C18" s="14">
        <v>1E-3</v>
      </c>
      <c r="D18">
        <v>8.98</v>
      </c>
      <c r="E18" s="1">
        <v>4.1000000000000002E-2</v>
      </c>
      <c r="F18" s="1">
        <v>1E-3</v>
      </c>
      <c r="G18" s="1">
        <v>100</v>
      </c>
      <c r="H18" s="1">
        <v>5</v>
      </c>
      <c r="I18" s="1">
        <f>'Count-&gt;Actual Activity'!F18</f>
        <v>26.13846317581638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2.613846317581638</v>
      </c>
      <c r="N18">
        <f t="shared" si="1"/>
        <v>1.6590235707620922E-2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1448.3693387737453</v>
      </c>
      <c r="S18">
        <f t="shared" si="3"/>
        <v>0.18512814435586469</v>
      </c>
    </row>
    <row r="19" spans="1:19" x14ac:dyDescent="0.25">
      <c r="A19" t="s">
        <v>103</v>
      </c>
      <c r="B19" s="14">
        <v>0.34799999999999998</v>
      </c>
      <c r="C19" s="14">
        <v>1E-3</v>
      </c>
      <c r="D19">
        <v>9</v>
      </c>
      <c r="E19" s="1">
        <v>0.04</v>
      </c>
      <c r="F19" s="1">
        <v>1E-3</v>
      </c>
      <c r="G19" s="1">
        <v>100</v>
      </c>
      <c r="H19" s="1">
        <v>5</v>
      </c>
      <c r="I19" s="1">
        <f>'Count-&gt;Actual Activity'!F19</f>
        <v>26.392642397783913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2.6392642397783912</v>
      </c>
      <c r="N19">
        <f t="shared" si="1"/>
        <v>1.6606324501712351E-2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1421.0337667512049</v>
      </c>
      <c r="S19">
        <f t="shared" si="3"/>
        <v>0.1772040559013261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:M6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1.7662928277485654E-2</v>
      </c>
      <c r="C2">
        <f>_xlfn.STDEV.S('Bottle Results'!M2:M4)</f>
        <v>1.0134496636294108E-3</v>
      </c>
      <c r="D2">
        <f>AVERAGE('Bottle Results'!Q2:Q4)</f>
        <v>-43.815401480983532</v>
      </c>
      <c r="E2">
        <f>_xlfn.STDEV.S('Bottle Results'!Q2:Q4)</f>
        <v>10.824950418133447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9</v>
      </c>
      <c r="J2">
        <f>_xlfn.STDEV.S('Bottle Results'!D2:D4)</f>
        <v>0</v>
      </c>
      <c r="K2">
        <f>AVERAGE('Bottle Results'!E2:E4)</f>
        <v>4.1666666666666664E-2</v>
      </c>
      <c r="L2">
        <f>_xlfn.STDEV.S('Bottle Results'!E2:E4)</f>
        <v>8.5049005481153944E-3</v>
      </c>
      <c r="M2">
        <v>0</v>
      </c>
      <c r="N2" t="s">
        <v>125</v>
      </c>
    </row>
    <row r="3" spans="1:14" x14ac:dyDescent="0.25">
      <c r="A3">
        <v>10</v>
      </c>
      <c r="B3">
        <f>AVERAGE('Bottle Results'!M5:M7)</f>
        <v>6.0057086262937605E-2</v>
      </c>
      <c r="C3">
        <f>_xlfn.STDEV.S('Bottle Results'!M5:M7)</f>
        <v>4.8113550554297457E-3</v>
      </c>
      <c r="D3">
        <f>AVERAGE('Bottle Results'!Q5:Q7)</f>
        <v>10.279792909169773</v>
      </c>
      <c r="E3">
        <f>_xlfn.STDEV.S('Bottle Results'!Q5:Q7)</f>
        <v>12.353667306062254</v>
      </c>
      <c r="F3">
        <f>AVERAGE('Bottle Results'!O5:O7)</f>
        <v>6.4061380281690141</v>
      </c>
      <c r="G3">
        <f>AVERAGE('Bottle Results'!S5:S7)</f>
        <v>6.2507145508649498E-2</v>
      </c>
      <c r="H3">
        <f>_xlfn.STDEV.S('Bottle Results'!S5:S7)</f>
        <v>7.5105391645844913E-2</v>
      </c>
      <c r="I3">
        <f>AVERAGE('Bottle Results'!D5:D7)</f>
        <v>8.99</v>
      </c>
      <c r="J3">
        <f>_xlfn.STDEV.S('Bottle Results'!D5:D7)</f>
        <v>1.7320508075688402E-2</v>
      </c>
      <c r="K3">
        <f>AVERAGE('Bottle Results'!E5:E7)</f>
        <v>0.04</v>
      </c>
      <c r="L3">
        <f>_xlfn.STDEV.S('Bottle Results'!E5:E7)</f>
        <v>4.5825756949558405E-3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0.24543368967465518</v>
      </c>
      <c r="C4">
        <f>_xlfn.STDEV.S('Bottle Results'!M8:M10)</f>
        <v>8.9689434147599539E-3</v>
      </c>
      <c r="D4">
        <f>AVERAGE('Bottle Results'!Q8:Q10)</f>
        <v>179.12297471512332</v>
      </c>
      <c r="E4">
        <f>_xlfn.STDEV.S('Bottle Results'!Q8:Q10)</f>
        <v>23.71677629654836</v>
      </c>
      <c r="F4">
        <f>AVERAGE('Bottle Results'!O8:O10)</f>
        <v>32.076777464788734</v>
      </c>
      <c r="G4">
        <f>AVERAGE('Bottle Results'!S8:S10)</f>
        <v>0.23485552766616835</v>
      </c>
      <c r="H4">
        <f>_xlfn.STDEV.S('Bottle Results'!S8:S10)</f>
        <v>2.7960861793568024E-2</v>
      </c>
      <c r="I4">
        <f>AVERAGE('Bottle Results'!D8:D10)</f>
        <v>8.9866666666666664</v>
      </c>
      <c r="J4">
        <f>_xlfn.STDEV.S('Bottle Results'!D8:D10)</f>
        <v>1.154700538379227E-2</v>
      </c>
      <c r="K4">
        <f>AVERAGE('Bottle Results'!E8:E10)</f>
        <v>4.2333333333333334E-2</v>
      </c>
      <c r="L4">
        <f>_xlfn.STDEV.S('Bottle Results'!E8:E10)</f>
        <v>5.773502691896258E-3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0.47912114903620662</v>
      </c>
      <c r="C5">
        <f>_xlfn.STDEV.S('Bottle Results'!M11:M13)</f>
        <v>2.061949506239104E-3</v>
      </c>
      <c r="D5">
        <f>AVERAGE('Bottle Results'!Q11:Q13)</f>
        <v>385.6546891187815</v>
      </c>
      <c r="E5">
        <f>_xlfn.STDEV.S('Bottle Results'!Q11:Q13)</f>
        <v>27.765939826143953</v>
      </c>
      <c r="F5">
        <f>AVERAGE('Bottle Results'!O11:O13)</f>
        <v>64.061380281690148</v>
      </c>
      <c r="G5">
        <f>AVERAGE('Bottle Results'!S11:S13)</f>
        <v>0.2520904998777434</v>
      </c>
      <c r="H5">
        <f>_xlfn.STDEV.S('Bottle Results'!S11:S13)</f>
        <v>3.2187091460913267E-3</v>
      </c>
      <c r="I5">
        <f>AVERAGE('Bottle Results'!D11:D13)</f>
        <v>8.9800000000000022</v>
      </c>
      <c r="J5">
        <f>_xlfn.STDEV.S('Bottle Results'!D11:D13)</f>
        <v>9.9999999999997868E-3</v>
      </c>
      <c r="K5">
        <f>AVERAGE('Bottle Results'!E11:E13)</f>
        <v>4.2000000000000003E-2</v>
      </c>
      <c r="L5">
        <f>_xlfn.STDEV.S('Bottle Results'!E11:E13)</f>
        <v>2.645751311064589E-3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1.2822355118906807</v>
      </c>
      <c r="C6">
        <f>_xlfn.STDEV.S('Bottle Results'!M14:M16)</f>
        <v>6.0983187254720864E-2</v>
      </c>
      <c r="D6">
        <f>AVERAGE('Bottle Results'!Q14:Q16)</f>
        <v>813.20836822099318</v>
      </c>
      <c r="E6">
        <f>_xlfn.STDEV.S('Bottle Results'!Q14:Q16)</f>
        <v>287.61261090604239</v>
      </c>
      <c r="F6">
        <f>AVERAGE('Bottle Results'!O14:O16)</f>
        <v>160.38388732394367</v>
      </c>
      <c r="G6">
        <f>AVERAGE('Bottle Results'!S14:S16)</f>
        <v>0.20052099167491863</v>
      </c>
      <c r="H6">
        <f>_xlfn.STDEV.S('Bottle Results'!S14:S16)</f>
        <v>3.8023262979994171E-2</v>
      </c>
      <c r="I6">
        <f>AVERAGE('Bottle Results'!D14:D16)</f>
        <v>8.9966666666666661</v>
      </c>
      <c r="J6">
        <f>_xlfn.STDEV.S('Bottle Results'!D14:D16)</f>
        <v>2.5166114784235295E-2</v>
      </c>
      <c r="K6">
        <f>AVERAGE('Bottle Results'!E14:E16)</f>
        <v>4.1666666666666664E-2</v>
      </c>
      <c r="L6">
        <f>_xlfn.STDEV.S('Bottle Results'!E14:E16)</f>
        <v>1.011599393699567E-2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2.568887372735686</v>
      </c>
      <c r="C7">
        <f>_xlfn.STDEV.S('Bottle Results'!M17:M19)</f>
        <v>0.1006890253215902</v>
      </c>
      <c r="D7">
        <f>AVERAGE('Bottle Results'!Q17:Q19)</f>
        <v>1491.3089682472137</v>
      </c>
      <c r="E7">
        <f>_xlfn.STDEV.S('Bottle Results'!Q17:Q19)</f>
        <v>98.99498390340446</v>
      </c>
      <c r="F7">
        <f>AVERAGE('Bottle Results'!O17:O19)</f>
        <v>320.76777464788734</v>
      </c>
      <c r="G7">
        <f>AVERAGE('Bottle Results'!S17:S19)</f>
        <v>0.1991441859907527</v>
      </c>
      <c r="H7">
        <f>_xlfn.STDEV.S('Bottle Results'!S17:S19)</f>
        <v>3.1390006503028339E-2</v>
      </c>
      <c r="I7">
        <f>AVERAGE('Bottle Results'!D17:D19)</f>
        <v>8.99</v>
      </c>
      <c r="J7">
        <f>_xlfn.STDEV.S('Bottle Results'!D17:D19)</f>
        <v>9.9999999999997868E-3</v>
      </c>
      <c r="K7">
        <f>AVERAGE('Bottle Results'!E17:E19)</f>
        <v>4.2666666666666665E-2</v>
      </c>
      <c r="L7">
        <f>_xlfn.STDEV.S('Bottle Results'!E17:E19)</f>
        <v>3.7859388972001817E-3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2017-07-20T19:27:44Z</dcterms:modified>
</cp:coreProperties>
</file>