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xampp\htdocs\app-topsis\perhitungan\"/>
    </mc:Choice>
  </mc:AlternateContent>
  <xr:revisionPtr revIDLastSave="0" documentId="13_ncr:1_{EC6ECD37-56A6-4D55-9144-4B5A348F089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70" i="1" l="1"/>
  <c r="H27" i="1"/>
  <c r="B63" i="1" s="1"/>
  <c r="B78" i="1" s="1"/>
  <c r="H30" i="1"/>
  <c r="E63" i="1" s="1"/>
  <c r="E78" i="1" s="1"/>
  <c r="H29" i="1"/>
  <c r="D63" i="1" s="1"/>
  <c r="D78" i="1" s="1"/>
  <c r="H28" i="1"/>
  <c r="C63" i="1" s="1"/>
  <c r="C78" i="1" s="1"/>
  <c r="D42" i="1" l="1"/>
  <c r="D43" i="1"/>
  <c r="D44" i="1"/>
  <c r="D45" i="1"/>
  <c r="D46" i="1"/>
  <c r="D47" i="1"/>
  <c r="D48" i="1"/>
  <c r="D49" i="1"/>
  <c r="D50" i="1"/>
  <c r="D51" i="1"/>
  <c r="D54" i="1"/>
  <c r="D69" i="1" s="1"/>
  <c r="D55" i="1"/>
  <c r="D70" i="1" s="1"/>
  <c r="D56" i="1"/>
  <c r="D71" i="1" s="1"/>
  <c r="D57" i="1"/>
  <c r="D72" i="1" s="1"/>
  <c r="D58" i="1"/>
  <c r="D73" i="1" s="1"/>
  <c r="D59" i="1"/>
  <c r="D74" i="1" s="1"/>
  <c r="D60" i="1"/>
  <c r="D75" i="1" s="1"/>
  <c r="D61" i="1"/>
  <c r="D76" i="1" s="1"/>
  <c r="D62" i="1"/>
  <c r="D77" i="1" s="1"/>
  <c r="E42" i="1"/>
  <c r="E43" i="1"/>
  <c r="E44" i="1"/>
  <c r="E45" i="1"/>
  <c r="E46" i="1"/>
  <c r="E47" i="1"/>
  <c r="E48" i="1"/>
  <c r="E49" i="1"/>
  <c r="E50" i="1"/>
  <c r="E51" i="1"/>
  <c r="E54" i="1"/>
  <c r="E69" i="1" s="1"/>
  <c r="E55" i="1"/>
  <c r="E70" i="1" s="1"/>
  <c r="E56" i="1"/>
  <c r="E71" i="1" s="1"/>
  <c r="E57" i="1"/>
  <c r="E72" i="1" s="1"/>
  <c r="E58" i="1"/>
  <c r="E73" i="1" s="1"/>
  <c r="E59" i="1"/>
  <c r="E74" i="1" s="1"/>
  <c r="E60" i="1"/>
  <c r="E75" i="1" s="1"/>
  <c r="E61" i="1"/>
  <c r="E76" i="1" s="1"/>
  <c r="E62" i="1"/>
  <c r="E77" i="1" s="1"/>
  <c r="B42" i="1"/>
  <c r="B43" i="1"/>
  <c r="B44" i="1"/>
  <c r="B45" i="1"/>
  <c r="B46" i="1"/>
  <c r="B47" i="1"/>
  <c r="B48" i="1"/>
  <c r="B49" i="1"/>
  <c r="B50" i="1"/>
  <c r="B51" i="1"/>
  <c r="B54" i="1"/>
  <c r="B69" i="1" s="1"/>
  <c r="B55" i="1"/>
  <c r="B56" i="1"/>
  <c r="B71" i="1" s="1"/>
  <c r="B57" i="1"/>
  <c r="B72" i="1" s="1"/>
  <c r="B58" i="1"/>
  <c r="B73" i="1" s="1"/>
  <c r="B59" i="1"/>
  <c r="B74" i="1" s="1"/>
  <c r="B60" i="1"/>
  <c r="B75" i="1" s="1"/>
  <c r="B61" i="1"/>
  <c r="B76" i="1" s="1"/>
  <c r="B62" i="1"/>
  <c r="B77" i="1" s="1"/>
  <c r="C42" i="1"/>
  <c r="C43" i="1"/>
  <c r="C44" i="1"/>
  <c r="C45" i="1"/>
  <c r="C46" i="1"/>
  <c r="C47" i="1"/>
  <c r="C48" i="1"/>
  <c r="C49" i="1"/>
  <c r="C50" i="1"/>
  <c r="C51" i="1"/>
  <c r="C54" i="1"/>
  <c r="C69" i="1" s="1"/>
  <c r="C55" i="1"/>
  <c r="C70" i="1" s="1"/>
  <c r="C56" i="1"/>
  <c r="C71" i="1" s="1"/>
  <c r="C57" i="1"/>
  <c r="C72" i="1" s="1"/>
  <c r="C58" i="1"/>
  <c r="C73" i="1" s="1"/>
  <c r="C59" i="1"/>
  <c r="C74" i="1" s="1"/>
  <c r="C60" i="1"/>
  <c r="C75" i="1" s="1"/>
  <c r="C61" i="1"/>
  <c r="C76" i="1" s="1"/>
  <c r="C62" i="1"/>
  <c r="C77" i="1" s="1"/>
  <c r="G83" i="1" l="1"/>
  <c r="G82" i="1"/>
  <c r="D83" i="1"/>
  <c r="E92" i="1" s="1"/>
  <c r="D82" i="1"/>
  <c r="E83" i="1"/>
  <c r="E82" i="1"/>
  <c r="F83" i="1"/>
  <c r="F82" i="1"/>
  <c r="B95" i="1" l="1"/>
  <c r="B89" i="1"/>
  <c r="B94" i="1"/>
  <c r="E94" i="1"/>
  <c r="C106" i="1" s="1"/>
  <c r="E95" i="1"/>
  <c r="C107" i="1" s="1"/>
  <c r="B90" i="1"/>
  <c r="B91" i="1"/>
  <c r="B88" i="1"/>
  <c r="B96" i="1"/>
  <c r="E97" i="1"/>
  <c r="E90" i="1"/>
  <c r="E91" i="1"/>
  <c r="C103" i="1" s="1"/>
  <c r="E88" i="1"/>
  <c r="E96" i="1"/>
  <c r="E89" i="1"/>
  <c r="B97" i="1"/>
  <c r="B92" i="1"/>
  <c r="C104" i="1" s="1"/>
  <c r="B93" i="1"/>
  <c r="E93" i="1"/>
  <c r="C101" i="1" l="1"/>
  <c r="C102" i="1"/>
  <c r="C105" i="1"/>
  <c r="C100" i="1"/>
  <c r="C108" i="1"/>
  <c r="C109" i="1"/>
</calcChain>
</file>

<file path=xl/sharedStrings.xml><?xml version="1.0" encoding="utf-8"?>
<sst xmlns="http://schemas.openxmlformats.org/spreadsheetml/2006/main" count="156" uniqueCount="85">
  <si>
    <t>Ada empat kriteria yang digunakan untuk melakukan penilaian pemilihan reward karyawan, yaitu :</t>
  </si>
  <si>
    <t>1. C1 Tanggung Jawab</t>
  </si>
  <si>
    <t>2. C2 Sikap</t>
  </si>
  <si>
    <t>3. C3 Keterampilan</t>
  </si>
  <si>
    <t>4. C4 Absensi</t>
  </si>
  <si>
    <t>Ranking kecocokan setiap alternatif pada setiap kriteria, dinilai dengan 1 sampai 5, yaitu :</t>
  </si>
  <si>
    <t>1 = sangat buruk, 2 = buruk, 3 = cukup, 4 = baik, 5 = sangat baik.</t>
  </si>
  <si>
    <t>Pengambil keputusan memberikan bobot setiap kriteria C1, C2, C3, C4 = (30, 30, 25, 15)</t>
  </si>
  <si>
    <t>Ada 9 karyawan yang menjadi kandidat (alternatif) untuk dipromosikan sebagai penerima reward karyawan, yaitu :</t>
  </si>
  <si>
    <t>A1 = Ahmad, A2 = Rio, A3 = Elsa, A4 = Fahri, A5 = Adam, A6 = Sinta, A7 = Setyawan, A8 = Andrian, A9 = Iman, A10 = Rossa.</t>
  </si>
  <si>
    <t>Alternatif</t>
  </si>
  <si>
    <t>Kriteria</t>
  </si>
  <si>
    <t>C1 Tanggung Jawab</t>
  </si>
  <si>
    <t>C2 Sikap</t>
  </si>
  <si>
    <t>C3 Keterampilan</t>
  </si>
  <si>
    <t>C4 Absensi</t>
  </si>
  <si>
    <t>Ahmad</t>
  </si>
  <si>
    <t>Rio</t>
  </si>
  <si>
    <t>Elsa</t>
  </si>
  <si>
    <t>Fahri</t>
  </si>
  <si>
    <t>Adam</t>
  </si>
  <si>
    <t>Sinta</t>
  </si>
  <si>
    <t>Setyawan</t>
  </si>
  <si>
    <t>Adrian</t>
  </si>
  <si>
    <t>Iman</t>
  </si>
  <si>
    <t>Rossa</t>
  </si>
  <si>
    <t>X1</t>
  </si>
  <si>
    <t>X2</t>
  </si>
  <si>
    <t>X3</t>
  </si>
  <si>
    <t>X4</t>
  </si>
  <si>
    <t>&lt;-- Dikali Nilai Bobot</t>
  </si>
  <si>
    <t>&lt;-- Nilai Bobot</t>
  </si>
  <si>
    <t>Y1+</t>
  </si>
  <si>
    <t>Y2+</t>
  </si>
  <si>
    <t>Y3+</t>
  </si>
  <si>
    <t>Y4+</t>
  </si>
  <si>
    <t>Y+</t>
  </si>
  <si>
    <t>&lt;-- Nilai Maximum</t>
  </si>
  <si>
    <t>Y-</t>
  </si>
  <si>
    <t>&lt;-- Nilai Minimum</t>
  </si>
  <si>
    <t>D1+</t>
  </si>
  <si>
    <t>D1-</t>
  </si>
  <si>
    <t>D2+</t>
  </si>
  <si>
    <t>D2-</t>
  </si>
  <si>
    <t>D3+</t>
  </si>
  <si>
    <t>D3-</t>
  </si>
  <si>
    <t>D4+</t>
  </si>
  <si>
    <t>D4-</t>
  </si>
  <si>
    <t>D5+</t>
  </si>
  <si>
    <t>D5-</t>
  </si>
  <si>
    <t>D6+</t>
  </si>
  <si>
    <t>D6-</t>
  </si>
  <si>
    <t>D7+</t>
  </si>
  <si>
    <t>D7-</t>
  </si>
  <si>
    <t>D8+</t>
  </si>
  <si>
    <t>D8-</t>
  </si>
  <si>
    <t>D9+</t>
  </si>
  <si>
    <t>D9-</t>
  </si>
  <si>
    <t>D10+</t>
  </si>
  <si>
    <t>D10-</t>
  </si>
  <si>
    <t>V=D-/(D-+D+)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</si>
  <si>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</si>
  <si>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</si>
  <si>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</si>
  <si>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</si>
  <si>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</si>
  <si>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</si>
  <si>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</si>
  <si>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</si>
  <si>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</si>
  <si>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</si>
  <si>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&lt;-- Terbesar</t>
  </si>
  <si>
    <t>Hotel Dariza Jaya akan memberikan reward kepada karyawannya menggunakan metode topsis.</t>
  </si>
  <si>
    <t>Alternatif Kriteria / Nilai Matriks</t>
  </si>
  <si>
    <t>Mencari Nilai R / Nilai Matriks Ternormalisasi</t>
  </si>
  <si>
    <t>Hasil Perkalian / Nilai Bobot Ternormalisasi</t>
  </si>
  <si>
    <t>Tanggung Jawab</t>
  </si>
  <si>
    <t>Sikap</t>
  </si>
  <si>
    <t>Keterampilan</t>
  </si>
  <si>
    <t>Absensi</t>
  </si>
  <si>
    <t>Matriks Ideal Positif (A+) --&gt;</t>
  </si>
  <si>
    <t>Matriks Ideal Negatif (A-) --&gt;</t>
  </si>
  <si>
    <t>Jarak Solusi Ideal Positif (D+)</t>
  </si>
  <si>
    <t>Jarak Solusi Ideal Negatif (D-)</t>
  </si>
  <si>
    <t>Nilai Preferensi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</si>
</sst>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6" xfId="0" applyBorder="1"/>
    <xf numFmtId="164" fontId="0" fillId="0" borderId="0" xfId="0" applyNumberFormat="1"/>
    <xf numFmtId="0" fontId="0" fillId="2" borderId="6" xfId="0" applyFill="1" applyBorder="1" applyAlignment="1">
      <alignment horizontal="center"/>
    </xf>
    <xf numFmtId="164" fontId="0" fillId="0" borderId="6" xfId="0" applyNumberFormat="1" applyBorder="1"/>
    <xf numFmtId="0" fontId="0" fillId="3" borderId="0" xfId="0" applyFill="1"/>
    <xf numFmtId="0" fontId="0" fillId="2" borderId="6" xfId="0" applyFill="1" applyBorder="1"/>
    <xf numFmtId="0" fontId="0" fillId="4" borderId="6" xfId="0" applyFill="1" applyBorder="1"/>
    <xf numFmtId="164" fontId="0" fillId="4" borderId="6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1" fillId="0" borderId="0" xfId="0" applyFont="1"/>
    <xf numFmtId="0" fontId="1" fillId="0" borderId="10" xfId="0" applyFont="1" applyBorder="1"/>
    <xf numFmtId="0" fontId="1" fillId="0" borderId="8" xfId="0" applyFont="1" applyBorder="1"/>
    <xf numFmtId="164" fontId="0" fillId="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9"/>
  <sheetViews>
    <sheetView tabSelected="1" topLeftCell="A52" zoomScale="115" zoomScaleNormal="115" workbookViewId="0">
      <selection activeCell="F97" sqref="F97"/>
    </sheetView>
  </sheetViews>
  <sheetFormatPr defaultColWidth="9" defaultRowHeight="15"/>
  <cols>
    <col min="1" max="1" width="11.28515625" customWidth="1"/>
    <col min="2" max="2" width="17.5703125" customWidth="1"/>
    <col min="3" max="3" width="12.85546875" customWidth="1"/>
    <col min="4" max="4" width="16.140625" customWidth="1"/>
    <col min="5" max="5" width="12.85546875"/>
    <col min="6" max="6" width="13.28515625" customWidth="1"/>
    <col min="8" max="8" width="15.140625"/>
    <col min="9" max="9" width="12" customWidth="1"/>
  </cols>
  <sheetData>
    <row r="2" spans="1:9">
      <c r="A2" s="25" t="s">
        <v>72</v>
      </c>
      <c r="B2" s="23"/>
      <c r="C2" s="23"/>
      <c r="D2" s="23"/>
      <c r="E2" s="23"/>
      <c r="F2" s="23"/>
      <c r="G2" s="23"/>
      <c r="H2" s="23"/>
    </row>
    <row r="3" spans="1:9">
      <c r="A3" s="24" t="s">
        <v>0</v>
      </c>
      <c r="B3" s="24"/>
      <c r="C3" s="24"/>
      <c r="D3" s="24"/>
      <c r="E3" s="24"/>
      <c r="F3" s="24"/>
      <c r="G3" s="24"/>
      <c r="H3" s="24"/>
    </row>
    <row r="4" spans="1:9">
      <c r="B4" s="26" t="s">
        <v>1</v>
      </c>
      <c r="C4" s="26"/>
    </row>
    <row r="5" spans="1:9">
      <c r="B5" s="23" t="s">
        <v>2</v>
      </c>
      <c r="C5" s="23"/>
    </row>
    <row r="6" spans="1:9">
      <c r="B6" s="23" t="s">
        <v>3</v>
      </c>
      <c r="C6" s="23"/>
    </row>
    <row r="7" spans="1:9">
      <c r="B7" s="23" t="s">
        <v>4</v>
      </c>
      <c r="C7" s="23"/>
    </row>
    <row r="8" spans="1:9">
      <c r="A8" s="23" t="s">
        <v>5</v>
      </c>
      <c r="B8" s="23"/>
      <c r="C8" s="23"/>
      <c r="D8" s="23"/>
      <c r="E8" s="23"/>
      <c r="F8" s="23"/>
      <c r="G8" s="23"/>
      <c r="H8" s="23"/>
      <c r="I8" s="23"/>
    </row>
    <row r="9" spans="1:9">
      <c r="A9" s="23" t="s">
        <v>6</v>
      </c>
      <c r="B9" s="23"/>
      <c r="C9" s="23"/>
      <c r="D9" s="23"/>
      <c r="E9" s="23"/>
      <c r="F9" s="23"/>
      <c r="G9" s="23"/>
      <c r="H9" s="23"/>
      <c r="I9" s="23"/>
    </row>
    <row r="10" spans="1:9">
      <c r="A10" s="23" t="s">
        <v>7</v>
      </c>
      <c r="B10" s="23"/>
      <c r="C10" s="23"/>
      <c r="D10" s="23"/>
      <c r="E10" s="23"/>
      <c r="F10" s="23"/>
      <c r="G10" s="23"/>
      <c r="H10" s="23"/>
      <c r="I10" s="23"/>
    </row>
    <row r="11" spans="1:9">
      <c r="A11" s="23" t="s">
        <v>8</v>
      </c>
      <c r="B11" s="23"/>
      <c r="C11" s="23"/>
      <c r="D11" s="23"/>
      <c r="E11" s="23"/>
      <c r="F11" s="23"/>
      <c r="G11" s="23"/>
      <c r="H11" s="23"/>
      <c r="I11" s="23"/>
    </row>
    <row r="12" spans="1:9">
      <c r="A12" s="23" t="s">
        <v>9</v>
      </c>
      <c r="B12" s="23"/>
      <c r="C12" s="23"/>
      <c r="D12" s="23"/>
      <c r="E12" s="23"/>
      <c r="F12" s="23"/>
      <c r="G12" s="23"/>
      <c r="H12" s="23"/>
      <c r="I12" s="23"/>
    </row>
    <row r="13" spans="1:9">
      <c r="B13" s="21" t="s">
        <v>10</v>
      </c>
      <c r="C13" s="13" t="s">
        <v>11</v>
      </c>
      <c r="D13" s="14"/>
      <c r="E13" s="14"/>
      <c r="F13" s="15"/>
      <c r="G13" s="1"/>
    </row>
    <row r="14" spans="1:9">
      <c r="B14" s="22"/>
      <c r="C14" s="2" t="s">
        <v>12</v>
      </c>
      <c r="D14" s="2" t="s">
        <v>13</v>
      </c>
      <c r="E14" s="2" t="s">
        <v>14</v>
      </c>
      <c r="F14" s="2" t="s">
        <v>15</v>
      </c>
      <c r="G14" s="3"/>
    </row>
    <row r="15" spans="1:9">
      <c r="B15" s="4" t="s">
        <v>16</v>
      </c>
      <c r="C15" s="5">
        <v>2</v>
      </c>
      <c r="D15" s="5">
        <v>4</v>
      </c>
      <c r="E15" s="5">
        <v>4</v>
      </c>
      <c r="F15" s="5">
        <v>2</v>
      </c>
    </row>
    <row r="16" spans="1:9">
      <c r="B16" s="4" t="s">
        <v>17</v>
      </c>
      <c r="C16" s="5">
        <v>5</v>
      </c>
      <c r="D16" s="5">
        <v>3</v>
      </c>
      <c r="E16" s="5">
        <v>1</v>
      </c>
      <c r="F16" s="5">
        <v>3</v>
      </c>
    </row>
    <row r="17" spans="1:8">
      <c r="B17" s="4" t="s">
        <v>18</v>
      </c>
      <c r="C17" s="5">
        <v>3</v>
      </c>
      <c r="D17" s="5">
        <v>4</v>
      </c>
      <c r="E17" s="5">
        <v>5</v>
      </c>
      <c r="F17" s="5">
        <v>1</v>
      </c>
    </row>
    <row r="18" spans="1:8">
      <c r="B18" s="4" t="s">
        <v>19</v>
      </c>
      <c r="C18" s="5">
        <v>2</v>
      </c>
      <c r="D18" s="5">
        <v>1</v>
      </c>
      <c r="E18" s="5">
        <v>2</v>
      </c>
      <c r="F18" s="5">
        <v>4</v>
      </c>
    </row>
    <row r="19" spans="1:8">
      <c r="B19" s="4" t="s">
        <v>20</v>
      </c>
      <c r="C19" s="5">
        <v>3</v>
      </c>
      <c r="D19" s="5">
        <v>5</v>
      </c>
      <c r="E19" s="5">
        <v>2</v>
      </c>
      <c r="F19" s="5">
        <v>4</v>
      </c>
    </row>
    <row r="20" spans="1:8">
      <c r="B20" s="4" t="s">
        <v>21</v>
      </c>
      <c r="C20" s="5">
        <v>4</v>
      </c>
      <c r="D20" s="5">
        <v>2</v>
      </c>
      <c r="E20" s="5">
        <v>3</v>
      </c>
      <c r="F20" s="5">
        <v>5</v>
      </c>
    </row>
    <row r="21" spans="1:8">
      <c r="B21" s="4" t="s">
        <v>22</v>
      </c>
      <c r="C21" s="5">
        <v>1</v>
      </c>
      <c r="D21" s="5">
        <v>3</v>
      </c>
      <c r="E21" s="5">
        <v>5</v>
      </c>
      <c r="F21" s="5">
        <v>2</v>
      </c>
    </row>
    <row r="22" spans="1:8">
      <c r="B22" s="4" t="s">
        <v>23</v>
      </c>
      <c r="C22" s="5">
        <v>3</v>
      </c>
      <c r="D22" s="5">
        <v>4</v>
      </c>
      <c r="E22" s="5">
        <v>1</v>
      </c>
      <c r="F22" s="5">
        <v>2</v>
      </c>
      <c r="G22" s="1"/>
    </row>
    <row r="23" spans="1:8">
      <c r="B23" s="4" t="s">
        <v>24</v>
      </c>
      <c r="C23" s="5">
        <v>3</v>
      </c>
      <c r="D23" s="5">
        <v>3</v>
      </c>
      <c r="E23" s="5">
        <v>2</v>
      </c>
      <c r="F23" s="5">
        <v>1</v>
      </c>
    </row>
    <row r="24" spans="1:8">
      <c r="B24" s="5" t="s">
        <v>25</v>
      </c>
      <c r="C24" s="5">
        <v>4</v>
      </c>
      <c r="D24" s="5">
        <v>3</v>
      </c>
      <c r="E24" s="5">
        <v>3</v>
      </c>
      <c r="F24" s="5">
        <v>5</v>
      </c>
    </row>
    <row r="26" spans="1:8">
      <c r="A26" s="27" t="s">
        <v>73</v>
      </c>
      <c r="B26" s="27"/>
      <c r="C26" s="27"/>
      <c r="D26" s="27"/>
      <c r="E26" s="27"/>
    </row>
    <row r="27" spans="1:8">
      <c r="A27" s="19" t="s">
        <v>10</v>
      </c>
      <c r="B27" s="16" t="s">
        <v>11</v>
      </c>
      <c r="C27" s="17"/>
      <c r="D27" s="17"/>
      <c r="E27" s="18"/>
      <c r="G27" t="s">
        <v>26</v>
      </c>
      <c r="H27" s="6">
        <f>SQRT((B29^2)+(B30^2)+(B31^2)+(B32^2)+(B33^2)+(B34^2)+(B35^2)+(B36^2)+(B37^2)+(B38^2))</f>
        <v>10.099504938362077</v>
      </c>
    </row>
    <row r="28" spans="1:8">
      <c r="A28" s="20"/>
      <c r="B28" s="7" t="s">
        <v>12</v>
      </c>
      <c r="C28" s="7" t="s">
        <v>13</v>
      </c>
      <c r="D28" s="7" t="s">
        <v>14</v>
      </c>
      <c r="E28" s="7" t="s">
        <v>15</v>
      </c>
      <c r="G28" t="s">
        <v>27</v>
      </c>
      <c r="H28" s="6">
        <f>SQRT((C29^2)+(C30^2)+(C31^2)+(C32^2)+(C33^2)+(C34^2)+(C35^2)+(C36^2)+(C37^2)+(C38^2))</f>
        <v>10.677078252031311</v>
      </c>
    </row>
    <row r="29" spans="1:8">
      <c r="A29" s="5" t="s">
        <v>16</v>
      </c>
      <c r="B29" s="5">
        <v>2</v>
      </c>
      <c r="C29" s="5">
        <v>4</v>
      </c>
      <c r="D29" s="5">
        <v>4</v>
      </c>
      <c r="E29" s="5">
        <v>2</v>
      </c>
      <c r="G29" t="s">
        <v>28</v>
      </c>
      <c r="H29" s="6">
        <f>SQRT((D29^2)+(D30^2)+(D31^2)+(D32^2)+(D33^2)+(D34^2)+(D35^2)+(D36^2)+(D37^2)+(D38^2))</f>
        <v>9.8994949366116654</v>
      </c>
    </row>
    <row r="30" spans="1:8">
      <c r="A30" s="5" t="s">
        <v>17</v>
      </c>
      <c r="B30" s="5">
        <v>5</v>
      </c>
      <c r="C30" s="5">
        <v>3</v>
      </c>
      <c r="D30" s="5">
        <v>1</v>
      </c>
      <c r="E30" s="5">
        <v>3</v>
      </c>
      <c r="G30" t="s">
        <v>29</v>
      </c>
      <c r="H30" s="6">
        <f>SQRT((E29^2)+(E30^2)+(E31^2)+(E32^2)+(E33^2)+(E34^2)+(E35^2)+(E36^2)+(E37^2)+(E38^2))</f>
        <v>10.246950765959598</v>
      </c>
    </row>
    <row r="31" spans="1:8">
      <c r="A31" s="5" t="s">
        <v>18</v>
      </c>
      <c r="B31" s="5">
        <v>3</v>
      </c>
      <c r="C31" s="5">
        <v>4</v>
      </c>
      <c r="D31" s="5">
        <v>5</v>
      </c>
      <c r="E31" s="5">
        <v>1</v>
      </c>
    </row>
    <row r="32" spans="1:8">
      <c r="A32" s="5" t="s">
        <v>19</v>
      </c>
      <c r="B32" s="5">
        <v>2</v>
      </c>
      <c r="C32" s="5">
        <v>1</v>
      </c>
      <c r="D32" s="5">
        <v>2</v>
      </c>
      <c r="E32" s="5">
        <v>4</v>
      </c>
    </row>
    <row r="33" spans="1:5">
      <c r="A33" s="5" t="s">
        <v>20</v>
      </c>
      <c r="B33" s="5">
        <v>3</v>
      </c>
      <c r="C33" s="5">
        <v>5</v>
      </c>
      <c r="D33" s="5">
        <v>2</v>
      </c>
      <c r="E33" s="5">
        <v>4</v>
      </c>
    </row>
    <row r="34" spans="1:5">
      <c r="A34" s="5" t="s">
        <v>21</v>
      </c>
      <c r="B34" s="5">
        <v>4</v>
      </c>
      <c r="C34" s="5">
        <v>2</v>
      </c>
      <c r="D34" s="5">
        <v>3</v>
      </c>
      <c r="E34" s="5">
        <v>5</v>
      </c>
    </row>
    <row r="35" spans="1:5">
      <c r="A35" s="5" t="s">
        <v>22</v>
      </c>
      <c r="B35" s="5">
        <v>1</v>
      </c>
      <c r="C35" s="5">
        <v>3</v>
      </c>
      <c r="D35" s="5">
        <v>5</v>
      </c>
      <c r="E35" s="5">
        <v>2</v>
      </c>
    </row>
    <row r="36" spans="1:5">
      <c r="A36" s="5" t="s">
        <v>23</v>
      </c>
      <c r="B36" s="5">
        <v>3</v>
      </c>
      <c r="C36" s="5">
        <v>4</v>
      </c>
      <c r="D36" s="5">
        <v>1</v>
      </c>
      <c r="E36" s="5">
        <v>2</v>
      </c>
    </row>
    <row r="37" spans="1:5">
      <c r="A37" s="5" t="s">
        <v>24</v>
      </c>
      <c r="B37" s="5">
        <v>3</v>
      </c>
      <c r="C37" s="5">
        <v>3</v>
      </c>
      <c r="D37" s="5">
        <v>2</v>
      </c>
      <c r="E37" s="5">
        <v>1</v>
      </c>
    </row>
    <row r="38" spans="1:5">
      <c r="A38" s="5" t="s">
        <v>25</v>
      </c>
      <c r="B38" s="5">
        <v>4</v>
      </c>
      <c r="C38" s="5">
        <v>3</v>
      </c>
      <c r="D38" s="5">
        <v>3</v>
      </c>
      <c r="E38" s="5">
        <v>5</v>
      </c>
    </row>
    <row r="40" spans="1:5">
      <c r="A40" s="27" t="s">
        <v>74</v>
      </c>
      <c r="B40" s="27"/>
      <c r="C40" s="27"/>
      <c r="D40" s="27"/>
      <c r="E40" s="27"/>
    </row>
    <row r="41" spans="1:5">
      <c r="A41" s="7" t="s">
        <v>10</v>
      </c>
      <c r="B41" s="7" t="s">
        <v>12</v>
      </c>
      <c r="C41" s="7" t="s">
        <v>13</v>
      </c>
      <c r="D41" s="7" t="s">
        <v>14</v>
      </c>
      <c r="E41" s="7" t="s">
        <v>15</v>
      </c>
    </row>
    <row r="42" spans="1:5">
      <c r="A42" s="5" t="s">
        <v>16</v>
      </c>
      <c r="B42" s="8">
        <f>B29/H$27</f>
        <v>0.19802950859533489</v>
      </c>
      <c r="C42" s="8">
        <f>C29/H$28</f>
        <v>0.3746343246326776</v>
      </c>
      <c r="D42" s="8">
        <f>D29/H$29</f>
        <v>0.40406101782088427</v>
      </c>
      <c r="E42" s="8">
        <f>E29/H$30</f>
        <v>0.19518001458970666</v>
      </c>
    </row>
    <row r="43" spans="1:5">
      <c r="A43" s="5" t="s">
        <v>17</v>
      </c>
      <c r="B43" s="8">
        <f t="shared" ref="B43:B51" si="0">B30/H$27</f>
        <v>0.4950737714883372</v>
      </c>
      <c r="C43" s="8">
        <f t="shared" ref="C43:C51" si="1">C30/H$28</f>
        <v>0.28097574347450821</v>
      </c>
      <c r="D43" s="8">
        <f t="shared" ref="D43:D51" si="2">D30/H$29</f>
        <v>0.10101525445522107</v>
      </c>
      <c r="E43" s="8">
        <f t="shared" ref="E43:E51" si="3">E30/H$30</f>
        <v>0.29277002188455997</v>
      </c>
    </row>
    <row r="44" spans="1:5">
      <c r="A44" s="5" t="s">
        <v>18</v>
      </c>
      <c r="B44" s="8">
        <f t="shared" si="0"/>
        <v>0.29704426289300229</v>
      </c>
      <c r="C44" s="8">
        <f t="shared" si="1"/>
        <v>0.3746343246326776</v>
      </c>
      <c r="D44" s="8">
        <f t="shared" si="2"/>
        <v>0.50507627227610541</v>
      </c>
      <c r="E44" s="8">
        <f t="shared" si="3"/>
        <v>9.7590007294853329E-2</v>
      </c>
    </row>
    <row r="45" spans="1:5">
      <c r="A45" s="5" t="s">
        <v>19</v>
      </c>
      <c r="B45" s="8">
        <f t="shared" si="0"/>
        <v>0.19802950859533489</v>
      </c>
      <c r="C45" s="8">
        <f t="shared" si="1"/>
        <v>9.3658581158169399E-2</v>
      </c>
      <c r="D45" s="8">
        <f t="shared" si="2"/>
        <v>0.20203050891044214</v>
      </c>
      <c r="E45" s="8">
        <f t="shared" si="3"/>
        <v>0.39036002917941331</v>
      </c>
    </row>
    <row r="46" spans="1:5">
      <c r="A46" s="5" t="s">
        <v>20</v>
      </c>
      <c r="B46" s="8">
        <f t="shared" si="0"/>
        <v>0.29704426289300229</v>
      </c>
      <c r="C46" s="8">
        <f t="shared" si="1"/>
        <v>0.46829290579084698</v>
      </c>
      <c r="D46" s="8">
        <f t="shared" si="2"/>
        <v>0.20203050891044214</v>
      </c>
      <c r="E46" s="8">
        <f t="shared" si="3"/>
        <v>0.39036002917941331</v>
      </c>
    </row>
    <row r="47" spans="1:5">
      <c r="A47" s="5" t="s">
        <v>21</v>
      </c>
      <c r="B47" s="8">
        <f t="shared" si="0"/>
        <v>0.39605901719066977</v>
      </c>
      <c r="C47" s="8">
        <f t="shared" si="1"/>
        <v>0.1873171623163388</v>
      </c>
      <c r="D47" s="8">
        <f t="shared" si="2"/>
        <v>0.30304576336566325</v>
      </c>
      <c r="E47" s="8">
        <f t="shared" si="3"/>
        <v>0.4879500364742666</v>
      </c>
    </row>
    <row r="48" spans="1:5">
      <c r="A48" s="5" t="s">
        <v>22</v>
      </c>
      <c r="B48" s="8">
        <f t="shared" si="0"/>
        <v>9.9014754297667443E-2</v>
      </c>
      <c r="C48" s="8">
        <f t="shared" si="1"/>
        <v>0.28097574347450821</v>
      </c>
      <c r="D48" s="8">
        <f t="shared" si="2"/>
        <v>0.50507627227610541</v>
      </c>
      <c r="E48" s="8">
        <f t="shared" si="3"/>
        <v>0.19518001458970666</v>
      </c>
    </row>
    <row r="49" spans="1:6">
      <c r="A49" s="5" t="s">
        <v>23</v>
      </c>
      <c r="B49" s="8">
        <f t="shared" si="0"/>
        <v>0.29704426289300229</v>
      </c>
      <c r="C49" s="8">
        <f t="shared" si="1"/>
        <v>0.3746343246326776</v>
      </c>
      <c r="D49" s="8">
        <f t="shared" si="2"/>
        <v>0.10101525445522107</v>
      </c>
      <c r="E49" s="8">
        <f t="shared" si="3"/>
        <v>0.19518001458970666</v>
      </c>
    </row>
    <row r="50" spans="1:6">
      <c r="A50" s="5" t="s">
        <v>24</v>
      </c>
      <c r="B50" s="8">
        <f t="shared" si="0"/>
        <v>0.29704426289300229</v>
      </c>
      <c r="C50" s="8">
        <f t="shared" si="1"/>
        <v>0.28097574347450821</v>
      </c>
      <c r="D50" s="8">
        <f t="shared" si="2"/>
        <v>0.20203050891044214</v>
      </c>
      <c r="E50" s="8">
        <f t="shared" si="3"/>
        <v>9.7590007294853329E-2</v>
      </c>
    </row>
    <row r="51" spans="1:6">
      <c r="A51" s="5" t="s">
        <v>25</v>
      </c>
      <c r="B51" s="8">
        <f t="shared" si="0"/>
        <v>0.39605901719066977</v>
      </c>
      <c r="C51" s="8">
        <f t="shared" si="1"/>
        <v>0.28097574347450821</v>
      </c>
      <c r="D51" s="8">
        <f t="shared" si="2"/>
        <v>0.30304576336566325</v>
      </c>
      <c r="E51" s="8">
        <f t="shared" si="3"/>
        <v>0.4879500364742666</v>
      </c>
    </row>
    <row r="53" spans="1:6">
      <c r="A53" s="7" t="s">
        <v>10</v>
      </c>
      <c r="B53" s="7" t="s">
        <v>12</v>
      </c>
      <c r="C53" s="7" t="s">
        <v>13</v>
      </c>
      <c r="D53" s="7" t="s">
        <v>14</v>
      </c>
      <c r="E53" s="7" t="s">
        <v>15</v>
      </c>
    </row>
    <row r="54" spans="1:6">
      <c r="A54" s="5" t="s">
        <v>16</v>
      </c>
      <c r="B54" s="8">
        <f>B29/H$27</f>
        <v>0.19802950859533489</v>
      </c>
      <c r="C54" s="8">
        <f>C29/H$28</f>
        <v>0.3746343246326776</v>
      </c>
      <c r="D54" s="8">
        <f>D29/H$29</f>
        <v>0.40406101782088427</v>
      </c>
      <c r="E54" s="8">
        <f>E29/H$30</f>
        <v>0.19518001458970666</v>
      </c>
    </row>
    <row r="55" spans="1:6">
      <c r="A55" s="5" t="s">
        <v>17</v>
      </c>
      <c r="B55" s="8">
        <f t="shared" ref="B55:B63" si="4">B30/H$27</f>
        <v>0.4950737714883372</v>
      </c>
      <c r="C55" s="8">
        <f t="shared" ref="C55:C63" si="5">C30/H$28</f>
        <v>0.28097574347450821</v>
      </c>
      <c r="D55" s="8">
        <f t="shared" ref="D55:D63" si="6">D30/H$29</f>
        <v>0.10101525445522107</v>
      </c>
      <c r="E55" s="8">
        <f t="shared" ref="E55:E63" si="7">E30/H$30</f>
        <v>0.29277002188455997</v>
      </c>
    </row>
    <row r="56" spans="1:6">
      <c r="A56" s="5" t="s">
        <v>18</v>
      </c>
      <c r="B56" s="8">
        <f t="shared" si="4"/>
        <v>0.29704426289300229</v>
      </c>
      <c r="C56" s="8">
        <f t="shared" si="5"/>
        <v>0.3746343246326776</v>
      </c>
      <c r="D56" s="8">
        <f t="shared" si="6"/>
        <v>0.50507627227610541</v>
      </c>
      <c r="E56" s="8">
        <f t="shared" si="7"/>
        <v>9.7590007294853329E-2</v>
      </c>
    </row>
    <row r="57" spans="1:6">
      <c r="A57" s="5" t="s">
        <v>19</v>
      </c>
      <c r="B57" s="8">
        <f t="shared" si="4"/>
        <v>0.19802950859533489</v>
      </c>
      <c r="C57" s="8">
        <f t="shared" si="5"/>
        <v>9.3658581158169399E-2</v>
      </c>
      <c r="D57" s="8">
        <f t="shared" si="6"/>
        <v>0.20203050891044214</v>
      </c>
      <c r="E57" s="8">
        <f t="shared" si="7"/>
        <v>0.39036002917941331</v>
      </c>
    </row>
    <row r="58" spans="1:6">
      <c r="A58" s="5" t="s">
        <v>20</v>
      </c>
      <c r="B58" s="8">
        <f t="shared" si="4"/>
        <v>0.29704426289300229</v>
      </c>
      <c r="C58" s="8">
        <f t="shared" si="5"/>
        <v>0.46829290579084698</v>
      </c>
      <c r="D58" s="8">
        <f t="shared" si="6"/>
        <v>0.20203050891044214</v>
      </c>
      <c r="E58" s="8">
        <f t="shared" si="7"/>
        <v>0.39036002917941331</v>
      </c>
    </row>
    <row r="59" spans="1:6">
      <c r="A59" s="5" t="s">
        <v>21</v>
      </c>
      <c r="B59" s="8">
        <f t="shared" si="4"/>
        <v>0.39605901719066977</v>
      </c>
      <c r="C59" s="8">
        <f t="shared" si="5"/>
        <v>0.1873171623163388</v>
      </c>
      <c r="D59" s="8">
        <f t="shared" si="6"/>
        <v>0.30304576336566325</v>
      </c>
      <c r="E59" s="8">
        <f t="shared" si="7"/>
        <v>0.4879500364742666</v>
      </c>
    </row>
    <row r="60" spans="1:6">
      <c r="A60" s="5" t="s">
        <v>22</v>
      </c>
      <c r="B60" s="8">
        <f t="shared" si="4"/>
        <v>9.9014754297667443E-2</v>
      </c>
      <c r="C60" s="8">
        <f t="shared" si="5"/>
        <v>0.28097574347450821</v>
      </c>
      <c r="D60" s="8">
        <f t="shared" si="6"/>
        <v>0.50507627227610541</v>
      </c>
      <c r="E60" s="8">
        <f t="shared" si="7"/>
        <v>0.19518001458970666</v>
      </c>
    </row>
    <row r="61" spans="1:6">
      <c r="A61" s="5" t="s">
        <v>23</v>
      </c>
      <c r="B61" s="8">
        <f t="shared" si="4"/>
        <v>0.29704426289300229</v>
      </c>
      <c r="C61" s="8">
        <f t="shared" si="5"/>
        <v>0.3746343246326776</v>
      </c>
      <c r="D61" s="8">
        <f t="shared" si="6"/>
        <v>0.10101525445522107</v>
      </c>
      <c r="E61" s="8">
        <f t="shared" si="7"/>
        <v>0.19518001458970666</v>
      </c>
    </row>
    <row r="62" spans="1:6">
      <c r="A62" s="5" t="s">
        <v>24</v>
      </c>
      <c r="B62" s="8">
        <f t="shared" si="4"/>
        <v>0.29704426289300229</v>
      </c>
      <c r="C62" s="8">
        <f t="shared" si="5"/>
        <v>0.28097574347450821</v>
      </c>
      <c r="D62" s="8">
        <f t="shared" si="6"/>
        <v>0.20203050891044214</v>
      </c>
      <c r="E62" s="8">
        <f t="shared" si="7"/>
        <v>9.7590007294853329E-2</v>
      </c>
    </row>
    <row r="63" spans="1:6">
      <c r="A63" s="5" t="s">
        <v>25</v>
      </c>
      <c r="B63" s="8">
        <f t="shared" si="4"/>
        <v>0.39605901719066977</v>
      </c>
      <c r="C63" s="8">
        <f t="shared" si="5"/>
        <v>0.28097574347450821</v>
      </c>
      <c r="D63" s="8">
        <f t="shared" si="6"/>
        <v>0.30304576336566325</v>
      </c>
      <c r="E63" s="8">
        <f t="shared" si="7"/>
        <v>0.4879500364742666</v>
      </c>
    </row>
    <row r="64" spans="1:6">
      <c r="F64" t="s">
        <v>30</v>
      </c>
    </row>
    <row r="65" spans="1:7">
      <c r="B65" s="9">
        <v>30</v>
      </c>
      <c r="C65" s="9">
        <v>30</v>
      </c>
      <c r="D65" s="9">
        <v>25</v>
      </c>
      <c r="E65" s="9">
        <v>15</v>
      </c>
      <c r="F65" t="s">
        <v>31</v>
      </c>
    </row>
    <row r="67" spans="1:7">
      <c r="A67" s="28" t="s">
        <v>75</v>
      </c>
      <c r="B67" s="28"/>
      <c r="C67" s="28"/>
      <c r="D67" s="28"/>
      <c r="E67" s="28"/>
    </row>
    <row r="68" spans="1:7">
      <c r="A68" s="7" t="s">
        <v>10</v>
      </c>
      <c r="B68" s="7" t="s">
        <v>12</v>
      </c>
      <c r="C68" s="7" t="s">
        <v>13</v>
      </c>
      <c r="D68" s="7" t="s">
        <v>14</v>
      </c>
      <c r="E68" s="7" t="s">
        <v>15</v>
      </c>
    </row>
    <row r="69" spans="1:7">
      <c r="A69" s="5" t="s">
        <v>16</v>
      </c>
      <c r="B69" s="8">
        <f>B54*$B$65</f>
        <v>5.9408852578600468</v>
      </c>
      <c r="C69" s="8">
        <f>C54*$C$65</f>
        <v>11.239029738980328</v>
      </c>
      <c r="D69" s="8">
        <f>D54*$D$65</f>
        <v>10.101525445522107</v>
      </c>
      <c r="E69" s="8">
        <f>E54*$E$65</f>
        <v>2.9277002188456001</v>
      </c>
    </row>
    <row r="70" spans="1:7">
      <c r="A70" s="5" t="s">
        <v>17</v>
      </c>
      <c r="B70" s="8">
        <f>B55*$B$65</f>
        <v>14.852213144650117</v>
      </c>
      <c r="C70" s="8">
        <f t="shared" ref="C70:C78" si="8">C55*$C$65</f>
        <v>8.429272304235246</v>
      </c>
      <c r="D70" s="8">
        <f t="shared" ref="D70:D78" si="9">D55*$D$65</f>
        <v>2.5253813613805267</v>
      </c>
      <c r="E70" s="8">
        <f t="shared" ref="E70:E78" si="10">E55*$E$65</f>
        <v>4.3915503282683996</v>
      </c>
    </row>
    <row r="71" spans="1:7">
      <c r="A71" s="5" t="s">
        <v>18</v>
      </c>
      <c r="B71" s="8">
        <f t="shared" ref="B70:B78" si="11">B56*$B$65</f>
        <v>8.9113278867900689</v>
      </c>
      <c r="C71" s="8">
        <f t="shared" si="8"/>
        <v>11.239029738980328</v>
      </c>
      <c r="D71" s="8">
        <f t="shared" si="9"/>
        <v>12.626906806902635</v>
      </c>
      <c r="E71" s="8">
        <f t="shared" si="10"/>
        <v>1.4638501094228</v>
      </c>
    </row>
    <row r="72" spans="1:7">
      <c r="A72" s="5" t="s">
        <v>19</v>
      </c>
      <c r="B72" s="8">
        <f t="shared" si="11"/>
        <v>5.9408852578600468</v>
      </c>
      <c r="C72" s="8">
        <f t="shared" si="8"/>
        <v>2.809757434745082</v>
      </c>
      <c r="D72" s="8">
        <f t="shared" si="9"/>
        <v>5.0507627227610534</v>
      </c>
      <c r="E72" s="8">
        <f t="shared" si="10"/>
        <v>5.8554004376912001</v>
      </c>
    </row>
    <row r="73" spans="1:7">
      <c r="A73" s="5" t="s">
        <v>20</v>
      </c>
      <c r="B73" s="8">
        <f t="shared" si="11"/>
        <v>8.9113278867900689</v>
      </c>
      <c r="C73" s="8">
        <f t="shared" si="8"/>
        <v>14.04878717372541</v>
      </c>
      <c r="D73" s="8">
        <f t="shared" si="9"/>
        <v>5.0507627227610534</v>
      </c>
      <c r="E73" s="8">
        <f t="shared" si="10"/>
        <v>5.8554004376912001</v>
      </c>
    </row>
    <row r="74" spans="1:7">
      <c r="A74" s="5" t="s">
        <v>21</v>
      </c>
      <c r="B74" s="8">
        <f t="shared" si="11"/>
        <v>11.881770515720094</v>
      </c>
      <c r="C74" s="8">
        <f t="shared" si="8"/>
        <v>5.619514869490164</v>
      </c>
      <c r="D74" s="8">
        <f t="shared" si="9"/>
        <v>7.576144084141581</v>
      </c>
      <c r="E74" s="8">
        <f t="shared" si="10"/>
        <v>7.3192505471139988</v>
      </c>
    </row>
    <row r="75" spans="1:7">
      <c r="A75" s="5" t="s">
        <v>22</v>
      </c>
      <c r="B75" s="8">
        <f t="shared" si="11"/>
        <v>2.9704426289300234</v>
      </c>
      <c r="C75" s="8">
        <f t="shared" si="8"/>
        <v>8.429272304235246</v>
      </c>
      <c r="D75" s="8">
        <f t="shared" si="9"/>
        <v>12.626906806902635</v>
      </c>
      <c r="E75" s="8">
        <f t="shared" si="10"/>
        <v>2.9277002188456001</v>
      </c>
    </row>
    <row r="76" spans="1:7">
      <c r="A76" s="5" t="s">
        <v>23</v>
      </c>
      <c r="B76" s="8">
        <f t="shared" si="11"/>
        <v>8.9113278867900689</v>
      </c>
      <c r="C76" s="8">
        <f t="shared" si="8"/>
        <v>11.239029738980328</v>
      </c>
      <c r="D76" s="8">
        <f t="shared" si="9"/>
        <v>2.5253813613805267</v>
      </c>
      <c r="E76" s="8">
        <f t="shared" si="10"/>
        <v>2.9277002188456001</v>
      </c>
    </row>
    <row r="77" spans="1:7">
      <c r="A77" s="5" t="s">
        <v>24</v>
      </c>
      <c r="B77" s="8">
        <f t="shared" si="11"/>
        <v>8.9113278867900689</v>
      </c>
      <c r="C77" s="8">
        <f t="shared" si="8"/>
        <v>8.429272304235246</v>
      </c>
      <c r="D77" s="8">
        <f t="shared" si="9"/>
        <v>5.0507627227610534</v>
      </c>
      <c r="E77" s="8">
        <f t="shared" si="10"/>
        <v>1.4638501094228</v>
      </c>
    </row>
    <row r="78" spans="1:7">
      <c r="A78" s="5" t="s">
        <v>25</v>
      </c>
      <c r="B78" s="8">
        <f t="shared" si="11"/>
        <v>11.881770515720094</v>
      </c>
      <c r="C78" s="8">
        <f t="shared" si="8"/>
        <v>8.429272304235246</v>
      </c>
      <c r="D78" s="8">
        <f t="shared" si="9"/>
        <v>7.576144084141581</v>
      </c>
      <c r="E78" s="8">
        <f t="shared" si="10"/>
        <v>7.3192505471139988</v>
      </c>
    </row>
    <row r="80" spans="1:7">
      <c r="D80" t="s">
        <v>76</v>
      </c>
      <c r="E80" t="s">
        <v>77</v>
      </c>
      <c r="F80" t="s">
        <v>78</v>
      </c>
      <c r="G80" t="s">
        <v>79</v>
      </c>
    </row>
    <row r="81" spans="1:9">
      <c r="C81" s="7"/>
      <c r="D81" s="7" t="s">
        <v>32</v>
      </c>
      <c r="E81" s="7" t="s">
        <v>33</v>
      </c>
      <c r="F81" s="7" t="s">
        <v>34</v>
      </c>
      <c r="G81" s="7" t="s">
        <v>35</v>
      </c>
    </row>
    <row r="82" spans="1:9">
      <c r="A82" s="31" t="s">
        <v>80</v>
      </c>
      <c r="B82" s="30"/>
      <c r="C82" s="7" t="s">
        <v>36</v>
      </c>
      <c r="D82" s="8">
        <f>MAX(B69:B78)</f>
        <v>14.852213144650117</v>
      </c>
      <c r="E82" s="8">
        <f>MAX(C69:C78)</f>
        <v>14.04878717372541</v>
      </c>
      <c r="F82" s="8">
        <f>MAX(D69:D78)</f>
        <v>12.626906806902635</v>
      </c>
      <c r="G82" s="8">
        <f>MAX(E69:E78)</f>
        <v>7.3192505471139988</v>
      </c>
      <c r="H82" s="29" t="s">
        <v>37</v>
      </c>
      <c r="I82" s="23"/>
    </row>
    <row r="83" spans="1:9">
      <c r="A83" s="31" t="s">
        <v>81</v>
      </c>
      <c r="B83" s="32"/>
      <c r="C83" s="7" t="s">
        <v>38</v>
      </c>
      <c r="D83" s="8">
        <f>MIN(B69:B78)</f>
        <v>2.9704426289300234</v>
      </c>
      <c r="E83" s="8">
        <f>MIN(C69:C78)</f>
        <v>2.809757434745082</v>
      </c>
      <c r="F83" s="8">
        <f>MIN(D69:D78)</f>
        <v>2.5253813613805267</v>
      </c>
      <c r="G83" s="8">
        <f>MIN(E69:E78)</f>
        <v>1.4638501094228</v>
      </c>
      <c r="H83" s="29" t="s">
        <v>39</v>
      </c>
      <c r="I83" s="23"/>
    </row>
    <row r="87" spans="1:9">
      <c r="A87" s="33" t="s">
        <v>82</v>
      </c>
      <c r="B87" s="33"/>
      <c r="D87" s="33" t="s">
        <v>83</v>
      </c>
      <c r="E87" s="33"/>
    </row>
    <row r="88" spans="1:9">
      <c r="A88" s="7" t="s">
        <v>40</v>
      </c>
      <c r="B88" s="8">
        <f>SQRT(((B69-$D$82)^2)+((C69-$E$82)^2)+((D69-$F$82)^2)+((E69-$G$82)^2))</f>
        <v>10.628723670041953</v>
      </c>
      <c r="D88" s="7" t="s">
        <v>41</v>
      </c>
      <c r="E88" s="8">
        <f>SQRT(((B69-$D$83)^2)+((C69-$E$83)^2)+((D69-$F$83)^2)+((E69-$G$83)^2))</f>
        <v>11.807496657515626</v>
      </c>
    </row>
    <row r="89" spans="1:9">
      <c r="A89" s="7" t="s">
        <v>42</v>
      </c>
      <c r="B89" s="8">
        <f>SQRT(((B70-$D$82)^2)+((C70-$E$82)^2)+((D70-$F$82)^2)+((E70-$G$82)^2))</f>
        <v>11.924394838581128</v>
      </c>
      <c r="D89" s="7" t="s">
        <v>43</v>
      </c>
      <c r="E89" s="8">
        <f>SQRT(((B70-$D$83)^2)+((C70-$E$83)^2)+((D70-$F$83)^2)+((E70-$G$83)^2))</f>
        <v>13.465765723793243</v>
      </c>
    </row>
    <row r="90" spans="1:9">
      <c r="A90" s="7" t="s">
        <v>44</v>
      </c>
      <c r="B90" s="8">
        <f>SQRT(((B71-$D$82)^2)+((C71-$E$82)^2)+((D71-$F$82)^2)+((E71-$G$82)^2))</f>
        <v>8.8019639157905196</v>
      </c>
      <c r="D90" s="7" t="s">
        <v>45</v>
      </c>
      <c r="E90" s="8">
        <f>SQRT(((B71-$D$83)^2)+((C71-$E$83)^2)+((D71-$F$83)^2)+((E71-$G$83)^2))</f>
        <v>14.435635266677281</v>
      </c>
    </row>
    <row r="91" spans="1:9">
      <c r="A91" s="7" t="s">
        <v>46</v>
      </c>
      <c r="B91" s="8">
        <f>SQRT(((B72-$D$82)^2)+((C72-$E$82)^2)+((D72-$F$82)^2)+((E72-$G$82)^2))</f>
        <v>16.287061444781784</v>
      </c>
      <c r="D91" s="7" t="s">
        <v>47</v>
      </c>
      <c r="E91" s="8">
        <f>SQRT(((B72-$D$83)^2)+((C72-$E$83)^2)+((D72-$F$83)^2)+((E72-$G$83)^2))</f>
        <v>5.8725458463844413</v>
      </c>
    </row>
    <row r="92" spans="1:9">
      <c r="A92" s="7" t="s">
        <v>48</v>
      </c>
      <c r="B92" s="8">
        <f>SQRT(((B73-$D$82)^2)+((C73-$E$82)^2)+((D73-$F$82)^2)+((E73-$G$82)^2))</f>
        <v>9.7383229548823991</v>
      </c>
      <c r="D92" s="7" t="s">
        <v>49</v>
      </c>
      <c r="E92" s="8">
        <f>SQRT(((B73-$D$83)^2)+((C73-$E$83)^2)+((D73-$F$83)^2)+((E73-$G$83)^2))</f>
        <v>13.684778859260588</v>
      </c>
    </row>
    <row r="93" spans="1:9">
      <c r="A93" s="7" t="s">
        <v>50</v>
      </c>
      <c r="B93" s="8">
        <f>SQRT(((B74-$D$82)^2)+((C74-$E$82)^2)+((D74-$F$82)^2)+((E74-$G$82)^2))</f>
        <v>10.265786140006266</v>
      </c>
      <c r="D93" s="7" t="s">
        <v>51</v>
      </c>
      <c r="E93" s="8">
        <f>SQRT(((B74-$D$83)^2)+((C74-$E$83)^2)+((D74-$F$83)^2)+((E74-$G$83)^2))</f>
        <v>12.12857864365543</v>
      </c>
    </row>
    <row r="94" spans="1:9">
      <c r="A94" s="7" t="s">
        <v>52</v>
      </c>
      <c r="B94" s="8">
        <f>SQRT(((B75-$D$82)^2)+((C75-$E$82)^2)+((D75-$F$82)^2)+((E75-$G$82)^2))</f>
        <v>13.857890613017938</v>
      </c>
      <c r="D94" s="7" t="s">
        <v>53</v>
      </c>
      <c r="E94" s="8">
        <f>SQRT(((B75-$D$83)^2)+((C75-$E$83)^2)+((D75-$F$83)^2)+((E75-$G$83)^2))</f>
        <v>11.651721797134055</v>
      </c>
    </row>
    <row r="95" spans="1:9">
      <c r="A95" s="7" t="s">
        <v>54</v>
      </c>
      <c r="B95" s="8">
        <f>SQRT(((B76-$D$82)^2)+((C76-$E$82)^2)+((D76-$F$82)^2)+((E76-$G$82)^2))</f>
        <v>12.826355098055295</v>
      </c>
      <c r="D95" s="7" t="s">
        <v>55</v>
      </c>
      <c r="E95" s="8">
        <f>SQRT(((B76-$D$83)^2)+((C76-$E$83)^2)+((D76-$F$83)^2)+((E76-$G$83)^2))</f>
        <v>10.415834405791182</v>
      </c>
    </row>
    <row r="96" spans="1:9">
      <c r="A96" s="7" t="s">
        <v>56</v>
      </c>
      <c r="B96" s="8">
        <f>SQRT(((B77-$D$82)^2)+((C77-$E$82)^2)+((D77-$F$82)^2)+((E77-$G$82)^2))</f>
        <v>12.591931483488452</v>
      </c>
      <c r="D96" s="7" t="s">
        <v>57</v>
      </c>
      <c r="E96" s="8">
        <f>SQRT(((B77-$D$83)^2)+((C77-$E$83)^2)+((D77-$F$83)^2)+((E77-$G$83)^2))</f>
        <v>8.5586573734370308</v>
      </c>
    </row>
    <row r="97" spans="1:5">
      <c r="A97" s="7" t="s">
        <v>58</v>
      </c>
      <c r="B97" s="8">
        <f>SQRT(((B78-$D$82)^2)+((C78-$E$82)^2)+((D78-$F$82)^2)+((E78-$G$82)^2))</f>
        <v>8.1186625044904055</v>
      </c>
      <c r="D97" s="7" t="s">
        <v>59</v>
      </c>
      <c r="E97" s="8">
        <f>SQRT(((B78-$D$83)^2)+((C78-$E$83)^2)+((D78-$F$83)^2)+((E78-$G$83)^2))</f>
        <v>13.068535895105097</v>
      </c>
    </row>
    <row r="99" spans="1:5">
      <c r="A99" s="33" t="s">
        <v>84</v>
      </c>
      <c r="B99" s="33"/>
      <c r="C99" t="s">
        <v>60</v>
      </c>
    </row>
    <row r="100" spans="1:5">
      <c r="A100" s="10" t="s">
        <v>16</v>
      </c>
      <c r="B100" s="10" t="s">
        <v>61</v>
      </c>
      <c r="C100" s="8">
        <f>E88/(E88+B88)</f>
        <v>0.52626941994382703</v>
      </c>
    </row>
    <row r="101" spans="1:5">
      <c r="A101" s="10" t="s">
        <v>17</v>
      </c>
      <c r="B101" s="10" t="s">
        <v>62</v>
      </c>
      <c r="C101" s="8">
        <f t="shared" ref="C101:C109" si="12">E89/(E89+B89)</f>
        <v>0.5303537049603434</v>
      </c>
    </row>
    <row r="102" spans="1:5">
      <c r="A102" s="11" t="s">
        <v>18</v>
      </c>
      <c r="B102" s="11" t="s">
        <v>63</v>
      </c>
      <c r="C102" s="12">
        <f t="shared" si="12"/>
        <v>0.62121887692979116</v>
      </c>
      <c r="D102" t="s">
        <v>71</v>
      </c>
    </row>
    <row r="103" spans="1:5">
      <c r="A103" s="10" t="s">
        <v>19</v>
      </c>
      <c r="B103" s="10" t="s">
        <v>64</v>
      </c>
      <c r="C103" s="8">
        <f t="shared" si="12"/>
        <v>0.26501127791761414</v>
      </c>
    </row>
    <row r="104" spans="1:5">
      <c r="A104" s="10" t="s">
        <v>20</v>
      </c>
      <c r="B104" s="10" t="s">
        <v>65</v>
      </c>
      <c r="C104" s="8">
        <f t="shared" si="12"/>
        <v>0.58424281155613844</v>
      </c>
    </row>
    <row r="105" spans="1:5">
      <c r="A105" s="10" t="s">
        <v>21</v>
      </c>
      <c r="B105" s="10" t="s">
        <v>66</v>
      </c>
      <c r="C105" s="8">
        <f t="shared" si="12"/>
        <v>0.5415906528638893</v>
      </c>
    </row>
    <row r="106" spans="1:5">
      <c r="A106" s="10" t="s">
        <v>22</v>
      </c>
      <c r="B106" s="10" t="s">
        <v>67</v>
      </c>
      <c r="C106" s="8">
        <f t="shared" si="12"/>
        <v>0.45675808827644315</v>
      </c>
    </row>
    <row r="107" spans="1:5">
      <c r="A107" s="10" t="s">
        <v>23</v>
      </c>
      <c r="B107" s="10" t="s">
        <v>68</v>
      </c>
      <c r="C107" s="8">
        <f t="shared" si="12"/>
        <v>0.44814342487257536</v>
      </c>
    </row>
    <row r="108" spans="1:5">
      <c r="A108" s="10" t="s">
        <v>24</v>
      </c>
      <c r="B108" s="10" t="s">
        <v>69</v>
      </c>
      <c r="C108" s="8">
        <f t="shared" si="12"/>
        <v>0.40465338489309299</v>
      </c>
    </row>
    <row r="109" spans="1:5">
      <c r="A109" s="10" t="s">
        <v>25</v>
      </c>
      <c r="B109" s="10" t="s">
        <v>70</v>
      </c>
      <c r="C109" s="34">
        <f t="shared" si="12"/>
        <v>0.61681283427046196</v>
      </c>
    </row>
  </sheetData>
  <mergeCells count="25">
    <mergeCell ref="A87:B87"/>
    <mergeCell ref="D87:E87"/>
    <mergeCell ref="A99:B99"/>
    <mergeCell ref="A26:E26"/>
    <mergeCell ref="A40:E40"/>
    <mergeCell ref="A67:E67"/>
    <mergeCell ref="H82:I82"/>
    <mergeCell ref="H83:I83"/>
    <mergeCell ref="A82:B82"/>
    <mergeCell ref="A83:B83"/>
    <mergeCell ref="C13:F13"/>
    <mergeCell ref="B27:E27"/>
    <mergeCell ref="A27:A28"/>
    <mergeCell ref="B13:B14"/>
    <mergeCell ref="A2:H2"/>
    <mergeCell ref="A3:H3"/>
    <mergeCell ref="B4:C4"/>
    <mergeCell ref="B5:C5"/>
    <mergeCell ref="B6:C6"/>
    <mergeCell ref="B7:C7"/>
    <mergeCell ref="A8:I8"/>
    <mergeCell ref="A9:I9"/>
    <mergeCell ref="A10:I10"/>
    <mergeCell ref="A11:I11"/>
    <mergeCell ref="A12:I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2021-03-08T16:29:00Z</dcterms:created>
  <dcterms:modified xsi:type="dcterms:W3CDTF">2023-06-21T01:46:38Z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