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yutha Mohan\Desktop\"/>
    </mc:Choice>
  </mc:AlternateContent>
  <bookViews>
    <workbookView xWindow="0" yWindow="0" windowWidth="19200" windowHeight="6675"/>
  </bookViews>
  <sheets>
    <sheet name="Data" sheetId="1" r:id="rId1"/>
    <sheet name="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1" l="1"/>
  <c r="R18" i="1"/>
  <c r="Q9" i="1" s="1"/>
  <c r="S18" i="1"/>
  <c r="T18" i="1"/>
  <c r="U18" i="1"/>
  <c r="V18" i="1"/>
  <c r="W18" i="1"/>
  <c r="X18" i="1"/>
  <c r="Y18" i="1"/>
  <c r="Z18" i="1"/>
  <c r="AA18" i="1"/>
  <c r="AB18" i="1"/>
  <c r="Q12" i="1" l="1"/>
  <c r="S13" i="1" s="1"/>
  <c r="B17" i="1"/>
  <c r="Q17" i="1" l="1"/>
  <c r="Q16" i="1" s="1"/>
  <c r="B16" i="1"/>
  <c r="C17" i="1"/>
  <c r="D17" i="1"/>
  <c r="S17" i="1" s="1"/>
  <c r="E17" i="1"/>
  <c r="T17" i="1" s="1"/>
  <c r="F17" i="1"/>
  <c r="U17" i="1" s="1"/>
  <c r="G17" i="1"/>
  <c r="V17" i="1" s="1"/>
  <c r="H17" i="1"/>
  <c r="W17" i="1" s="1"/>
  <c r="I17" i="1"/>
  <c r="X17" i="1" s="1"/>
  <c r="J17" i="1"/>
  <c r="Y17" i="1" s="1"/>
  <c r="K17" i="1"/>
  <c r="Z17" i="1" s="1"/>
  <c r="L17" i="1"/>
  <c r="AA17" i="1" s="1"/>
  <c r="M17" i="1"/>
  <c r="AB17" i="1" s="1"/>
  <c r="M18" i="1"/>
  <c r="L18" i="1"/>
  <c r="K18" i="1"/>
  <c r="J18" i="1"/>
  <c r="I18" i="1"/>
  <c r="H18" i="1"/>
  <c r="G18" i="1"/>
  <c r="F18" i="1"/>
  <c r="E18" i="1"/>
  <c r="D18" i="1"/>
  <c r="C18" i="1"/>
  <c r="B18" i="1"/>
  <c r="B9" i="1" l="1"/>
  <c r="B19" i="1" s="1"/>
  <c r="C19" i="1" s="1"/>
  <c r="Q19" i="1"/>
  <c r="R12" i="1" s="1"/>
  <c r="T13" i="1" s="1"/>
  <c r="R17" i="1"/>
  <c r="R16" i="1" s="1"/>
  <c r="J16" i="1"/>
  <c r="Y16" i="1"/>
  <c r="F16" i="1"/>
  <c r="U16" i="1"/>
  <c r="M16" i="1"/>
  <c r="AB16" i="1"/>
  <c r="I16" i="1"/>
  <c r="X16" i="1"/>
  <c r="E16" i="1"/>
  <c r="T16" i="1"/>
  <c r="L16" i="1"/>
  <c r="AA16" i="1"/>
  <c r="H16" i="1"/>
  <c r="W16" i="1"/>
  <c r="D16" i="1"/>
  <c r="S16" i="1"/>
  <c r="K16" i="1"/>
  <c r="Z16" i="1"/>
  <c r="G16" i="1"/>
  <c r="V16" i="1"/>
  <c r="B12" i="1"/>
  <c r="D13" i="1" s="1"/>
  <c r="C16" i="1"/>
  <c r="B23" i="1" l="1"/>
  <c r="B22" i="1"/>
  <c r="Q23" i="1"/>
  <c r="Q22" i="1"/>
  <c r="R19" i="1"/>
  <c r="S12" i="1" s="1"/>
  <c r="U13" i="1" s="1"/>
  <c r="C22" i="1"/>
  <c r="C23" i="1"/>
  <c r="C12" i="1"/>
  <c r="E13" i="1" s="1"/>
  <c r="D19" i="1"/>
  <c r="S19" i="1" l="1"/>
  <c r="T19" i="1" s="1"/>
  <c r="T22" i="1" s="1"/>
  <c r="R23" i="1"/>
  <c r="R22" i="1"/>
  <c r="D22" i="1"/>
  <c r="D23" i="1"/>
  <c r="D12" i="1"/>
  <c r="E12" i="1" s="1"/>
  <c r="G13" i="1" s="1"/>
  <c r="E19" i="1"/>
  <c r="T23" i="1" l="1"/>
  <c r="S23" i="1"/>
  <c r="U19" i="1"/>
  <c r="U22" i="1" s="1"/>
  <c r="S22" i="1"/>
  <c r="T12" i="1"/>
  <c r="V13" i="1" s="1"/>
  <c r="E22" i="1"/>
  <c r="E23" i="1"/>
  <c r="F13" i="1"/>
  <c r="F19" i="1" s="1"/>
  <c r="F12" i="1"/>
  <c r="H13" i="1" s="1"/>
  <c r="U23" i="1" l="1"/>
  <c r="V19" i="1"/>
  <c r="V23" i="1" s="1"/>
  <c r="U12" i="1"/>
  <c r="W13" i="1" s="1"/>
  <c r="F22" i="1"/>
  <c r="F23" i="1"/>
  <c r="G12" i="1"/>
  <c r="I13" i="1" s="1"/>
  <c r="G19" i="1"/>
  <c r="V22" i="1" l="1"/>
  <c r="W19" i="1"/>
  <c r="W23" i="1" s="1"/>
  <c r="V12" i="1"/>
  <c r="X13" i="1" s="1"/>
  <c r="G22" i="1"/>
  <c r="G23" i="1"/>
  <c r="H12" i="1"/>
  <c r="J13" i="1" s="1"/>
  <c r="H19" i="1"/>
  <c r="X19" i="1" l="1"/>
  <c r="X23" i="1" s="1"/>
  <c r="W22" i="1"/>
  <c r="W12" i="1"/>
  <c r="Y13" i="1" s="1"/>
  <c r="H22" i="1"/>
  <c r="H23" i="1"/>
  <c r="I12" i="1"/>
  <c r="K13" i="1" s="1"/>
  <c r="I19" i="1"/>
  <c r="X22" i="1" l="1"/>
  <c r="Y19" i="1"/>
  <c r="Y23" i="1" s="1"/>
  <c r="X12" i="1"/>
  <c r="Z13" i="1" s="1"/>
  <c r="I22" i="1"/>
  <c r="I23" i="1"/>
  <c r="J12" i="1"/>
  <c r="L13" i="1" s="1"/>
  <c r="J19" i="1"/>
  <c r="Z19" i="1" l="1"/>
  <c r="Z23" i="1" s="1"/>
  <c r="Y22" i="1"/>
  <c r="Y12" i="1"/>
  <c r="AA13" i="1" s="1"/>
  <c r="J22" i="1"/>
  <c r="J23" i="1"/>
  <c r="K12" i="1"/>
  <c r="M13" i="1" s="1"/>
  <c r="K19" i="1"/>
  <c r="Z22" i="1" l="1"/>
  <c r="AA19" i="1"/>
  <c r="AA23" i="1" s="1"/>
  <c r="Z12" i="1"/>
  <c r="AB13" i="1" s="1"/>
  <c r="K22" i="1"/>
  <c r="K23" i="1"/>
  <c r="L19" i="1"/>
  <c r="AA22" i="1" l="1"/>
  <c r="AB19" i="1"/>
  <c r="AB23" i="1" s="1"/>
  <c r="L22" i="1"/>
  <c r="L23" i="1"/>
  <c r="M19" i="1"/>
  <c r="AB22" i="1" l="1"/>
  <c r="M22" i="1"/>
  <c r="M23" i="1"/>
</calcChain>
</file>

<file path=xl/sharedStrings.xml><?xml version="1.0" encoding="utf-8"?>
<sst xmlns="http://schemas.openxmlformats.org/spreadsheetml/2006/main" count="28" uniqueCount="17">
  <si>
    <t>Months</t>
  </si>
  <si>
    <t>Forecasted Demand</t>
  </si>
  <si>
    <t>Actual Demand</t>
  </si>
  <si>
    <t>Excess/Shortage</t>
  </si>
  <si>
    <t>Demand Variability Zone</t>
  </si>
  <si>
    <t>Initial Inventory</t>
  </si>
  <si>
    <t>CT Months</t>
  </si>
  <si>
    <t>Forecast - Actual Demand</t>
  </si>
  <si>
    <t>Performance (10%)</t>
  </si>
  <si>
    <t>Excess (Units) (10%)</t>
  </si>
  <si>
    <t>Performance (20%)</t>
  </si>
  <si>
    <t>Excess (Units) (20%)</t>
  </si>
  <si>
    <t>Production realization</t>
  </si>
  <si>
    <t>Units to Begin Production</t>
  </si>
  <si>
    <t>Safety Stock</t>
  </si>
  <si>
    <t>10 % Safety Stock Based Planning</t>
  </si>
  <si>
    <t>20 % Safety Stock Based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</si>
</sst>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0" fillId="0" borderId="1" xfId="0" applyBorder="1"/>
    <xf numFmtId="1" fontId="0" fillId="0" borderId="1" xfId="0" applyNumberFormat="1" applyBorder="1"/>
    <xf numFmtId="9" fontId="0" fillId="0" borderId="1" xfId="1" applyFont="1" applyBorder="1"/>
    <xf numFmtId="0" fontId="0" fillId="0" borderId="0" xfId="0" applyBorder="1"/>
    <xf numFmtId="1" fontId="0" fillId="0" borderId="0" xfId="0" applyNumberFormat="1" applyBorder="1"/>
    <xf numFmtId="9" fontId="0" fillId="0" borderId="0" xfId="1" applyFont="1" applyBorder="1"/>
    <xf numFmtId="9" fontId="0" fillId="2" borderId="1" xfId="0" applyNumberFormat="1" applyFill="1" applyBorder="1"/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3"/>
          <c:order val="2"/>
          <c:tx>
            <c:strRef>
              <c:f>Data!$P$23</c:f>
              <c:strCache>
                <c:ptCount val="1"/>
                <c:pt idx="0">
                  <c:v>Excess (Units) (20%)</c:v>
                </c:pt>
              </c:strCache>
            </c:strRef>
          </c:tx>
          <c:spPr>
            <a:solidFill>
              <a:schemeClr val="accent4">
                <a:alpha val="55000"/>
              </a:schemeClr>
            </a:solidFill>
            <a:ln>
              <a:noFill/>
            </a:ln>
            <a:effectLst/>
          </c:spPr>
          <c:cat>
            <c:numRef>
              <c:f>Data!$B$10:$M$10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Data!$Q$23:$AB$23</c:f>
              <c:numCache>
                <c:formatCode>0</c:formatCode>
                <c:ptCount val="12"/>
                <c:pt idx="0">
                  <c:v>105</c:v>
                </c:pt>
                <c:pt idx="1">
                  <c:v>11</c:v>
                </c:pt>
                <c:pt idx="2">
                  <c:v>27</c:v>
                </c:pt>
                <c:pt idx="3">
                  <c:v>18</c:v>
                </c:pt>
                <c:pt idx="4">
                  <c:v>46</c:v>
                </c:pt>
                <c:pt idx="5">
                  <c:v>51</c:v>
                </c:pt>
                <c:pt idx="6">
                  <c:v>95</c:v>
                </c:pt>
                <c:pt idx="7">
                  <c:v>98</c:v>
                </c:pt>
                <c:pt idx="8">
                  <c:v>88</c:v>
                </c:pt>
                <c:pt idx="9">
                  <c:v>37</c:v>
                </c:pt>
                <c:pt idx="10">
                  <c:v>23</c:v>
                </c:pt>
                <c:pt idx="11">
                  <c:v>13</c:v>
                </c:pt>
              </c:numCache>
            </c:numRef>
          </c:val>
        </c:ser>
        <c:ser>
          <c:idx val="1"/>
          <c:order val="3"/>
          <c:tx>
            <c:strRef>
              <c:f>Data!$A$23</c:f>
              <c:strCache>
                <c:ptCount val="1"/>
                <c:pt idx="0">
                  <c:v>Excess (Units) (10%)</c:v>
                </c:pt>
              </c:strCache>
            </c:strRef>
          </c:tx>
          <c:spPr>
            <a:solidFill>
              <a:schemeClr val="accent1">
                <a:alpha val="65000"/>
              </a:schemeClr>
            </a:solidFill>
            <a:ln>
              <a:noFill/>
            </a:ln>
            <a:effectLst/>
          </c:spPr>
          <c:cat>
            <c:numRef>
              <c:f>Data!$B$10:$M$10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Data!$B$23:$M$23</c:f>
              <c:numCache>
                <c:formatCode>0</c:formatCode>
                <c:ptCount val="12"/>
                <c:pt idx="0">
                  <c:v>92.5</c:v>
                </c:pt>
                <c:pt idx="1">
                  <c:v>0</c:v>
                </c:pt>
                <c:pt idx="2">
                  <c:v>4.5</c:v>
                </c:pt>
                <c:pt idx="3">
                  <c:v>0</c:v>
                </c:pt>
                <c:pt idx="4">
                  <c:v>22</c:v>
                </c:pt>
                <c:pt idx="5">
                  <c:v>32.5</c:v>
                </c:pt>
                <c:pt idx="6">
                  <c:v>72.5</c:v>
                </c:pt>
                <c:pt idx="7">
                  <c:v>76</c:v>
                </c:pt>
                <c:pt idx="8">
                  <c:v>65.5</c:v>
                </c:pt>
                <c:pt idx="9">
                  <c:v>18.5</c:v>
                </c:pt>
                <c:pt idx="10">
                  <c:v>7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3649312"/>
        <c:axId val="-1363650400"/>
      </c:areaChart>
      <c:lineChart>
        <c:grouping val="standard"/>
        <c:varyColors val="0"/>
        <c:ser>
          <c:idx val="0"/>
          <c:order val="0"/>
          <c:tx>
            <c:strRef>
              <c:f>Data!$A$22</c:f>
              <c:strCache>
                <c:ptCount val="1"/>
                <c:pt idx="0">
                  <c:v>Performance (10%)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dash"/>
              </a:ln>
              <a:effectLst/>
            </c:spPr>
          </c:marker>
          <c:cat>
            <c:numRef>
              <c:f>Data!$B$10:$M$10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Data!$B$22:$M$22</c:f>
              <c:numCache>
                <c:formatCode>0%</c:formatCode>
                <c:ptCount val="12"/>
                <c:pt idx="0">
                  <c:v>1</c:v>
                </c:pt>
                <c:pt idx="1">
                  <c:v>0.98404255319148937</c:v>
                </c:pt>
                <c:pt idx="2">
                  <c:v>1</c:v>
                </c:pt>
                <c:pt idx="3">
                  <c:v>0.91666666666666663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0.95283018867924529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Data!$P$22</c:f>
              <c:strCache>
                <c:ptCount val="1"/>
                <c:pt idx="0">
                  <c:v>Performance (20%)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dash"/>
              </a:ln>
              <a:effectLst/>
            </c:spPr>
          </c:marker>
          <c:cat>
            <c:numRef>
              <c:f>Data!$B$10:$M$10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Data!$Q$22:$AB$22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63650944"/>
        <c:axId val="-1363652032"/>
      </c:lineChart>
      <c:catAx>
        <c:axId val="-136365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Period</a:t>
                </a:r>
                <a:r>
                  <a:rPr lang="en-US" sz="1400" baseline="0"/>
                  <a:t> (Months)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652032"/>
        <c:crosses val="autoZero"/>
        <c:auto val="1"/>
        <c:lblAlgn val="ctr"/>
        <c:lblOffset val="100"/>
        <c:noMultiLvlLbl val="0"/>
      </c:catAx>
      <c:valAx>
        <c:axId val="-13636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Performance (%)</a:t>
                </a:r>
              </a:p>
            </c:rich>
          </c:tx>
          <c:layout>
            <c:manualLayout>
              <c:xMode val="edge"/>
              <c:yMode val="edge"/>
              <c:x val="1.1028399082854018E-2"/>
              <c:y val="2.128662488617492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650944"/>
        <c:crosses val="autoZero"/>
        <c:crossBetween val="between"/>
      </c:valAx>
      <c:valAx>
        <c:axId val="-1363650400"/>
        <c:scaling>
          <c:orientation val="minMax"/>
        </c:scaling>
        <c:delete val="0"/>
        <c:axPos val="r"/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Excess (Units)</a:t>
                </a:r>
              </a:p>
            </c:rich>
          </c:tx>
          <c:layout>
            <c:manualLayout>
              <c:xMode val="edge"/>
              <c:yMode val="edge"/>
              <c:x val="0.91033911545639679"/>
              <c:y val="3.33868980663131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649312"/>
        <c:crosses val="max"/>
        <c:crossBetween val="between"/>
      </c:valAx>
      <c:catAx>
        <c:axId val="-13636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63650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466724</xdr:colOff>
      <xdr:row>19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tabSelected="1" zoomScale="80" zoomScaleNormal="80" workbookViewId="0">
      <selection activeCell="A2" sqref="A2"/>
    </sheetView>
  </sheetViews>
  <sheetFormatPr defaultRowHeight="15" x14ac:dyDescent="0.25"/>
  <cols>
    <col min="1" max="1" width="26.28515625" bestFit="1" customWidth="1"/>
    <col min="2" max="7" width="6" bestFit="1" customWidth="1"/>
    <col min="8" max="8" width="6" customWidth="1"/>
    <col min="9" max="13" width="6" bestFit="1" customWidth="1"/>
    <col min="14" max="14" width="26" bestFit="1" customWidth="1"/>
    <col min="15" max="15" width="5" bestFit="1" customWidth="1"/>
    <col min="16" max="16" width="26.28515625" bestFit="1" customWidth="1"/>
    <col min="17" max="28" width="6.28515625" bestFit="1" customWidth="1"/>
  </cols>
  <sheetData>
    <row r="1" spans="1:28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P1" s="9" t="s">
        <v>16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3" spans="1:28" x14ac:dyDescent="0.25">
      <c r="N3" s="2" t="s">
        <v>6</v>
      </c>
      <c r="O3" s="2">
        <v>2</v>
      </c>
    </row>
    <row r="4" spans="1:28" x14ac:dyDescent="0.25">
      <c r="N4" s="2" t="s">
        <v>4</v>
      </c>
      <c r="O4" s="8">
        <v>0.3</v>
      </c>
    </row>
    <row r="6" spans="1:28" x14ac:dyDescent="0.25">
      <c r="A6" s="2" t="s">
        <v>14</v>
      </c>
      <c r="B6" s="8">
        <v>0.1</v>
      </c>
      <c r="P6" s="2" t="s">
        <v>14</v>
      </c>
      <c r="Q6" s="8">
        <v>0.2</v>
      </c>
    </row>
    <row r="7" spans="1:28" x14ac:dyDescent="0.25">
      <c r="B7" s="1"/>
      <c r="Q7" s="1"/>
    </row>
    <row r="8" spans="1:28" x14ac:dyDescent="0.25">
      <c r="B8" s="1"/>
      <c r="Q8" s="1"/>
    </row>
    <row r="9" spans="1:28" x14ac:dyDescent="0.25">
      <c r="A9" s="2" t="s">
        <v>5</v>
      </c>
      <c r="B9" s="3">
        <f>SUM(B11:C11,B18:C18)</f>
        <v>137.5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5"/>
      <c r="O9" s="5"/>
      <c r="P9" s="2" t="s">
        <v>5</v>
      </c>
      <c r="Q9" s="3">
        <f>SUM(Q11:R11,Q18:R18)</f>
        <v>150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 t="s">
        <v>0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5"/>
      <c r="O10" s="5"/>
      <c r="P10" s="2" t="s">
        <v>0</v>
      </c>
      <c r="Q10" s="2">
        <v>1</v>
      </c>
      <c r="R10" s="2">
        <v>2</v>
      </c>
      <c r="S10" s="2">
        <v>3</v>
      </c>
      <c r="T10" s="2">
        <v>4</v>
      </c>
      <c r="U10" s="2">
        <v>5</v>
      </c>
      <c r="V10" s="2">
        <v>6</v>
      </c>
      <c r="W10" s="2">
        <v>7</v>
      </c>
      <c r="X10" s="2">
        <v>8</v>
      </c>
      <c r="Y10" s="2">
        <v>9</v>
      </c>
      <c r="Z10" s="2">
        <v>10</v>
      </c>
      <c r="AA10" s="2">
        <v>11</v>
      </c>
      <c r="AB10" s="2">
        <v>12</v>
      </c>
    </row>
    <row r="11" spans="1:28" x14ac:dyDescent="0.25">
      <c r="A11" s="2" t="s">
        <v>1</v>
      </c>
      <c r="B11" s="2">
        <v>50</v>
      </c>
      <c r="C11" s="2">
        <v>75</v>
      </c>
      <c r="D11" s="2">
        <v>100</v>
      </c>
      <c r="E11" s="2">
        <v>60</v>
      </c>
      <c r="F11" s="2">
        <v>80</v>
      </c>
      <c r="G11" s="2">
        <v>45</v>
      </c>
      <c r="H11" s="2">
        <v>100</v>
      </c>
      <c r="I11" s="2">
        <v>75</v>
      </c>
      <c r="J11" s="2">
        <v>50</v>
      </c>
      <c r="K11" s="2">
        <v>60</v>
      </c>
      <c r="L11" s="2">
        <v>50</v>
      </c>
      <c r="M11" s="2">
        <v>45</v>
      </c>
      <c r="N11" s="5"/>
      <c r="O11" s="5"/>
      <c r="P11" s="2" t="s">
        <v>1</v>
      </c>
      <c r="Q11" s="2">
        <v>50</v>
      </c>
      <c r="R11" s="2">
        <v>75</v>
      </c>
      <c r="S11" s="2">
        <v>100</v>
      </c>
      <c r="T11" s="2">
        <v>60</v>
      </c>
      <c r="U11" s="2">
        <v>80</v>
      </c>
      <c r="V11" s="2">
        <v>45</v>
      </c>
      <c r="W11" s="2">
        <v>100</v>
      </c>
      <c r="X11" s="2">
        <v>75</v>
      </c>
      <c r="Y11" s="2">
        <v>50</v>
      </c>
      <c r="Z11" s="2">
        <v>60</v>
      </c>
      <c r="AA11" s="2">
        <v>50</v>
      </c>
      <c r="AB11" s="2">
        <v>45</v>
      </c>
    </row>
    <row r="12" spans="1:28" x14ac:dyDescent="0.25">
      <c r="A12" s="2" t="s">
        <v>13</v>
      </c>
      <c r="B12" s="3">
        <f>SUM(B11:D11, B18:D18)-B9</f>
        <v>110</v>
      </c>
      <c r="C12" s="3">
        <f ca="1">SUM(C11:E11, C18:E18)-B19-B12</f>
        <v>56</v>
      </c>
      <c r="D12" s="3">
        <f t="shared" ref="D12:K12" ca="1" si="0">SUM(D11:F11, D18:F18)-C19-SUM(B12:C12)</f>
        <v>99.5</v>
      </c>
      <c r="E12" s="3">
        <f t="shared" ca="1" si="0"/>
        <v>43.5</v>
      </c>
      <c r="F12" s="3">
        <f t="shared" ca="1" si="0"/>
        <v>110</v>
      </c>
      <c r="G12" s="3">
        <f t="shared" ca="1" si="0"/>
        <v>66.5</v>
      </c>
      <c r="H12" s="3">
        <f t="shared" ca="1" si="0"/>
        <v>38.5</v>
      </c>
      <c r="I12" s="3">
        <f t="shared" ca="1" si="0"/>
        <v>26</v>
      </c>
      <c r="J12" s="3">
        <f t="shared" ca="1" si="0"/>
        <v>35.5</v>
      </c>
      <c r="K12" s="3">
        <f t="shared" ca="1" si="0"/>
        <v>43.5</v>
      </c>
      <c r="L12" s="3"/>
      <c r="M12" s="3"/>
      <c r="N12" s="6"/>
      <c r="O12" s="6"/>
      <c r="P12" s="2" t="s">
        <v>13</v>
      </c>
      <c r="Q12" s="3">
        <f>SUM(Q11:S11, Q18:S18)-Q9</f>
        <v>120</v>
      </c>
      <c r="R12" s="3">
        <f ca="1">SUM(R11:T11, R18:T18)-Q19-Q12</f>
        <v>57</v>
      </c>
      <c r="S12" s="3">
        <f t="shared" ref="S12:Z12" ca="1" si="1">SUM(S11:U11, S18:U18)-R19-SUM(Q12:R12)</f>
        <v>100</v>
      </c>
      <c r="T12" s="3">
        <f t="shared" ca="1" si="1"/>
        <v>38</v>
      </c>
      <c r="U12" s="3">
        <f t="shared" ca="1" si="1"/>
        <v>114</v>
      </c>
      <c r="V12" s="3">
        <f t="shared" ca="1" si="1"/>
        <v>66</v>
      </c>
      <c r="W12" s="3">
        <f t="shared" ca="1" si="1"/>
        <v>39</v>
      </c>
      <c r="X12" s="3">
        <f t="shared" ca="1" si="1"/>
        <v>22</v>
      </c>
      <c r="Y12" s="3">
        <f t="shared" ca="1" si="1"/>
        <v>33</v>
      </c>
      <c r="Z12" s="3">
        <f t="shared" ca="1" si="1"/>
        <v>43</v>
      </c>
      <c r="AA12" s="3"/>
      <c r="AB12" s="3"/>
    </row>
    <row r="13" spans="1:28" x14ac:dyDescent="0.25">
      <c r="A13" s="2" t="s">
        <v>12</v>
      </c>
      <c r="B13" s="2"/>
      <c r="C13" s="2"/>
      <c r="D13" s="3">
        <f t="shared" ref="D13:M13" si="2">B12</f>
        <v>110</v>
      </c>
      <c r="E13" s="3">
        <f t="shared" ca="1" si="2"/>
        <v>56</v>
      </c>
      <c r="F13" s="3">
        <f t="shared" ca="1" si="2"/>
        <v>99.5</v>
      </c>
      <c r="G13" s="3">
        <f t="shared" ca="1" si="2"/>
        <v>43.5</v>
      </c>
      <c r="H13" s="3">
        <f t="shared" ca="1" si="2"/>
        <v>110</v>
      </c>
      <c r="I13" s="3">
        <f t="shared" ca="1" si="2"/>
        <v>66.5</v>
      </c>
      <c r="J13" s="3">
        <f t="shared" ca="1" si="2"/>
        <v>38.5</v>
      </c>
      <c r="K13" s="3">
        <f t="shared" ca="1" si="2"/>
        <v>26</v>
      </c>
      <c r="L13" s="3">
        <f t="shared" ca="1" si="2"/>
        <v>35.5</v>
      </c>
      <c r="M13" s="3">
        <f t="shared" ca="1" si="2"/>
        <v>43.5</v>
      </c>
      <c r="N13" s="6"/>
      <c r="O13" s="6"/>
      <c r="P13" s="2" t="s">
        <v>12</v>
      </c>
      <c r="Q13" s="2"/>
      <c r="R13" s="2"/>
      <c r="S13" s="3">
        <f t="shared" ref="S13:AB13" si="3">Q12</f>
        <v>120</v>
      </c>
      <c r="T13" s="3">
        <f t="shared" ca="1" si="3"/>
        <v>57</v>
      </c>
      <c r="U13" s="3">
        <f t="shared" ca="1" si="3"/>
        <v>100</v>
      </c>
      <c r="V13" s="3">
        <f t="shared" ca="1" si="3"/>
        <v>38</v>
      </c>
      <c r="W13" s="3">
        <f t="shared" ca="1" si="3"/>
        <v>114</v>
      </c>
      <c r="X13" s="3">
        <f t="shared" ca="1" si="3"/>
        <v>66</v>
      </c>
      <c r="Y13" s="3">
        <f t="shared" ca="1" si="3"/>
        <v>39</v>
      </c>
      <c r="Z13" s="3">
        <f t="shared" ca="1" si="3"/>
        <v>22</v>
      </c>
      <c r="AA13" s="3">
        <f t="shared" ca="1" si="3"/>
        <v>33</v>
      </c>
      <c r="AB13" s="3">
        <f t="shared" ca="1" si="3"/>
        <v>43</v>
      </c>
    </row>
    <row r="16" spans="1:28" x14ac:dyDescent="0.25">
      <c r="A16" s="2" t="s">
        <v>7</v>
      </c>
      <c r="B16" s="2">
        <f t="shared" ref="B16:M16" ca="1" si="4">B11-B17</f>
        <v>5</v>
      </c>
      <c r="C16" s="2">
        <f t="shared" ca="1" si="4"/>
        <v>-19</v>
      </c>
      <c r="D16" s="2">
        <f t="shared" ca="1" si="4"/>
        <v>-4</v>
      </c>
      <c r="E16" s="2">
        <f t="shared" ca="1" si="4"/>
        <v>-6</v>
      </c>
      <c r="F16" s="2">
        <f t="shared" ca="1" si="4"/>
        <v>8</v>
      </c>
      <c r="G16" s="2">
        <f t="shared" ca="1" si="4"/>
        <v>12</v>
      </c>
      <c r="H16" s="2">
        <f t="shared" ca="1" si="4"/>
        <v>30</v>
      </c>
      <c r="I16" s="2">
        <f t="shared" ca="1" si="4"/>
        <v>12</v>
      </c>
      <c r="J16" s="2">
        <f t="shared" ca="1" si="4"/>
        <v>1</v>
      </c>
      <c r="K16" s="2">
        <f t="shared" ca="1" si="4"/>
        <v>-13</v>
      </c>
      <c r="L16" s="2">
        <f t="shared" ca="1" si="4"/>
        <v>3</v>
      </c>
      <c r="M16" s="2">
        <f t="shared" ca="1" si="4"/>
        <v>-8</v>
      </c>
      <c r="N16" s="5"/>
      <c r="O16" s="5"/>
      <c r="P16" s="2" t="s">
        <v>7</v>
      </c>
      <c r="Q16" s="2">
        <f t="shared" ref="Q16:AB16" ca="1" si="5">Q11-Q17</f>
        <v>5</v>
      </c>
      <c r="R16" s="2">
        <f t="shared" ca="1" si="5"/>
        <v>-19</v>
      </c>
      <c r="S16" s="2">
        <f t="shared" ca="1" si="5"/>
        <v>-4</v>
      </c>
      <c r="T16" s="2">
        <f t="shared" ca="1" si="5"/>
        <v>-6</v>
      </c>
      <c r="U16" s="2">
        <f t="shared" ca="1" si="5"/>
        <v>8</v>
      </c>
      <c r="V16" s="2">
        <f t="shared" ca="1" si="5"/>
        <v>12</v>
      </c>
      <c r="W16" s="2">
        <f t="shared" ca="1" si="5"/>
        <v>30</v>
      </c>
      <c r="X16" s="2">
        <f t="shared" ca="1" si="5"/>
        <v>12</v>
      </c>
      <c r="Y16" s="2">
        <f t="shared" ca="1" si="5"/>
        <v>1</v>
      </c>
      <c r="Z16" s="2">
        <f t="shared" ca="1" si="5"/>
        <v>-13</v>
      </c>
      <c r="AA16" s="2">
        <f t="shared" ca="1" si="5"/>
        <v>3</v>
      </c>
      <c r="AB16" s="2">
        <f t="shared" ca="1" si="5"/>
        <v>-8</v>
      </c>
    </row>
    <row r="17" spans="1:28" x14ac:dyDescent="0.25">
      <c r="A17" s="2" t="s">
        <v>2</v>
      </c>
      <c r="B17" s="2">
        <f ca="1">B11+ RANDBETWEEN(B11*(-$O$4), B11*($O$4))</f>
        <v>45</v>
      </c>
      <c r="C17" s="2">
        <f ca="1">C11+ RANDBETWEEN(C11*(-$O$4), C11*($O$4))</f>
        <v>94</v>
      </c>
      <c r="D17" s="2">
        <f ca="1">D11+ RANDBETWEEN(D11*(-$O$4), D11*($O$4))</f>
        <v>104</v>
      </c>
      <c r="E17" s="2">
        <f ca="1">E11+ RANDBETWEEN(E11*(-$O$4), E11*($O$4))</f>
        <v>66</v>
      </c>
      <c r="F17" s="2">
        <f ca="1">F11+ RANDBETWEEN(F11*(-$O$4), F11*($O$4))</f>
        <v>72</v>
      </c>
      <c r="G17" s="2">
        <f ca="1">G11+ RANDBETWEEN(G11*(-$O$4), G11*($O$4))</f>
        <v>33</v>
      </c>
      <c r="H17" s="2">
        <f ca="1">H11+ RANDBETWEEN(H11*(-$O$4), H11*($O$4))</f>
        <v>70</v>
      </c>
      <c r="I17" s="2">
        <f ca="1">I11+ RANDBETWEEN(I11*(-$O$4), I11*($O$4))</f>
        <v>63</v>
      </c>
      <c r="J17" s="2">
        <f ca="1">J11+ RANDBETWEEN(J11*(-$O$4), J11*($O$4))</f>
        <v>49</v>
      </c>
      <c r="K17" s="2">
        <f ca="1">K11+ RANDBETWEEN(K11*(-$O$4), K11*($O$4))</f>
        <v>73</v>
      </c>
      <c r="L17" s="2">
        <f ca="1">L11+ RANDBETWEEN(L11*(-$O$4), L11*($O$4))</f>
        <v>47</v>
      </c>
      <c r="M17" s="2">
        <f ca="1">M11+ RANDBETWEEN(M11*(-$O$4), M11*($O$4))</f>
        <v>53</v>
      </c>
      <c r="N17" s="5"/>
      <c r="O17" s="5"/>
      <c r="P17" s="2" t="s">
        <v>2</v>
      </c>
      <c r="Q17" s="2">
        <f ca="1">B17</f>
        <v>45</v>
      </c>
      <c r="R17" s="2">
        <f ca="1">C17</f>
        <v>94</v>
      </c>
      <c r="S17" s="2">
        <f ca="1">D17</f>
        <v>104</v>
      </c>
      <c r="T17" s="2">
        <f ca="1">E17</f>
        <v>66</v>
      </c>
      <c r="U17" s="2">
        <f ca="1">F17</f>
        <v>72</v>
      </c>
      <c r="V17" s="2">
        <f ca="1">G17</f>
        <v>33</v>
      </c>
      <c r="W17" s="2">
        <f ca="1">H17</f>
        <v>70</v>
      </c>
      <c r="X17" s="2">
        <f ca="1">I17</f>
        <v>63</v>
      </c>
      <c r="Y17" s="2">
        <f ca="1">J17</f>
        <v>49</v>
      </c>
      <c r="Z17" s="2">
        <f ca="1">K17</f>
        <v>73</v>
      </c>
      <c r="AA17" s="2">
        <f ca="1">L17</f>
        <v>47</v>
      </c>
      <c r="AB17" s="2">
        <f ca="1">M17</f>
        <v>53</v>
      </c>
    </row>
    <row r="18" spans="1:28" x14ac:dyDescent="0.25">
      <c r="A18" s="2" t="s">
        <v>14</v>
      </c>
      <c r="B18" s="3">
        <f t="shared" ref="B18:M18" si="6">B11*$B$6</f>
        <v>5</v>
      </c>
      <c r="C18" s="3">
        <f t="shared" si="6"/>
        <v>7.5</v>
      </c>
      <c r="D18" s="3">
        <f t="shared" si="6"/>
        <v>10</v>
      </c>
      <c r="E18" s="3">
        <f t="shared" si="6"/>
        <v>6</v>
      </c>
      <c r="F18" s="3">
        <f t="shared" si="6"/>
        <v>8</v>
      </c>
      <c r="G18" s="3">
        <f t="shared" si="6"/>
        <v>4.5</v>
      </c>
      <c r="H18" s="3">
        <f t="shared" si="6"/>
        <v>10</v>
      </c>
      <c r="I18" s="3">
        <f t="shared" si="6"/>
        <v>7.5</v>
      </c>
      <c r="J18" s="3">
        <f t="shared" si="6"/>
        <v>5</v>
      </c>
      <c r="K18" s="3">
        <f t="shared" si="6"/>
        <v>6</v>
      </c>
      <c r="L18" s="3">
        <f t="shared" si="6"/>
        <v>5</v>
      </c>
      <c r="M18" s="3">
        <f t="shared" si="6"/>
        <v>4.5</v>
      </c>
      <c r="N18" s="6"/>
      <c r="O18" s="6"/>
      <c r="P18" s="2" t="s">
        <v>14</v>
      </c>
      <c r="Q18" s="3">
        <f>Q11*$Q$6</f>
        <v>10</v>
      </c>
      <c r="R18" s="3">
        <f>R11*$Q$6</f>
        <v>15</v>
      </c>
      <c r="S18" s="3">
        <f>S11*$Q$6</f>
        <v>20</v>
      </c>
      <c r="T18" s="3">
        <f>T11*$Q$6</f>
        <v>12</v>
      </c>
      <c r="U18" s="3">
        <f>U11*$Q$6</f>
        <v>16</v>
      </c>
      <c r="V18" s="3">
        <f>V11*$Q$6</f>
        <v>9</v>
      </c>
      <c r="W18" s="3">
        <f>W11*$Q$6</f>
        <v>20</v>
      </c>
      <c r="X18" s="3">
        <f>X11*$Q$6</f>
        <v>15</v>
      </c>
      <c r="Y18" s="3">
        <f>Y11*$Q$6</f>
        <v>10</v>
      </c>
      <c r="Z18" s="3">
        <f>Z11*$Q$6</f>
        <v>12</v>
      </c>
      <c r="AA18" s="3">
        <f>AA11*$Q$6</f>
        <v>10</v>
      </c>
      <c r="AB18" s="3">
        <f>AB11*$Q$6</f>
        <v>9</v>
      </c>
    </row>
    <row r="19" spans="1:28" x14ac:dyDescent="0.25">
      <c r="A19" s="2" t="s">
        <v>3</v>
      </c>
      <c r="B19" s="3">
        <f ca="1">B9-B17</f>
        <v>92.5</v>
      </c>
      <c r="C19" s="3">
        <f ca="1">B19-C17</f>
        <v>-1.5</v>
      </c>
      <c r="D19" s="3">
        <f t="shared" ref="D19:M19" ca="1" si="7">C19+D13-D17</f>
        <v>4.5</v>
      </c>
      <c r="E19" s="3">
        <f t="shared" ca="1" si="7"/>
        <v>-5.5</v>
      </c>
      <c r="F19" s="3">
        <f t="shared" ca="1" si="7"/>
        <v>22</v>
      </c>
      <c r="G19" s="3">
        <f t="shared" ca="1" si="7"/>
        <v>32.5</v>
      </c>
      <c r="H19" s="3">
        <f t="shared" ca="1" si="7"/>
        <v>72.5</v>
      </c>
      <c r="I19" s="3">
        <f t="shared" ca="1" si="7"/>
        <v>76</v>
      </c>
      <c r="J19" s="3">
        <f t="shared" ca="1" si="7"/>
        <v>65.5</v>
      </c>
      <c r="K19" s="3">
        <f t="shared" ca="1" si="7"/>
        <v>18.5</v>
      </c>
      <c r="L19" s="3">
        <f t="shared" ca="1" si="7"/>
        <v>7</v>
      </c>
      <c r="M19" s="3">
        <f t="shared" ca="1" si="7"/>
        <v>-2.5</v>
      </c>
      <c r="N19" s="6"/>
      <c r="O19" s="6"/>
      <c r="P19" s="2" t="s">
        <v>3</v>
      </c>
      <c r="Q19" s="3">
        <f ca="1">Q9-Q17</f>
        <v>105</v>
      </c>
      <c r="R19" s="3">
        <f ca="1">Q19-R17</f>
        <v>11</v>
      </c>
      <c r="S19" s="3">
        <f t="shared" ref="S19:AB19" ca="1" si="8">R19+S13-S17</f>
        <v>27</v>
      </c>
      <c r="T19" s="3">
        <f t="shared" ca="1" si="8"/>
        <v>18</v>
      </c>
      <c r="U19" s="3">
        <f t="shared" ca="1" si="8"/>
        <v>46</v>
      </c>
      <c r="V19" s="3">
        <f t="shared" ca="1" si="8"/>
        <v>51</v>
      </c>
      <c r="W19" s="3">
        <f t="shared" ca="1" si="8"/>
        <v>95</v>
      </c>
      <c r="X19" s="3">
        <f t="shared" ca="1" si="8"/>
        <v>98</v>
      </c>
      <c r="Y19" s="3">
        <f t="shared" ca="1" si="8"/>
        <v>88</v>
      </c>
      <c r="Z19" s="3">
        <f t="shared" ca="1" si="8"/>
        <v>37</v>
      </c>
      <c r="AA19" s="3">
        <f t="shared" ca="1" si="8"/>
        <v>23</v>
      </c>
      <c r="AB19" s="3">
        <f t="shared" ca="1" si="8"/>
        <v>13</v>
      </c>
    </row>
    <row r="22" spans="1:28" x14ac:dyDescent="0.25">
      <c r="A22" s="2" t="s">
        <v>8</v>
      </c>
      <c r="B22" s="4">
        <f ca="1">IF(B19&gt;0,1,0)</f>
        <v>1</v>
      </c>
      <c r="C22" s="4">
        <f t="shared" ref="C22:M22" ca="1" si="9">IF(C19&gt;0,1,(B19+C13)/C17)</f>
        <v>0.98404255319148937</v>
      </c>
      <c r="D22" s="4">
        <f t="shared" ca="1" si="9"/>
        <v>1</v>
      </c>
      <c r="E22" s="4">
        <f t="shared" ca="1" si="9"/>
        <v>0.91666666666666663</v>
      </c>
      <c r="F22" s="4">
        <f t="shared" ca="1" si="9"/>
        <v>1</v>
      </c>
      <c r="G22" s="4">
        <f t="shared" ca="1" si="9"/>
        <v>1</v>
      </c>
      <c r="H22" s="4">
        <f t="shared" ca="1" si="9"/>
        <v>1</v>
      </c>
      <c r="I22" s="4">
        <f t="shared" ca="1" si="9"/>
        <v>1</v>
      </c>
      <c r="J22" s="4">
        <f t="shared" ca="1" si="9"/>
        <v>1</v>
      </c>
      <c r="K22" s="4">
        <f t="shared" ca="1" si="9"/>
        <v>1</v>
      </c>
      <c r="L22" s="4">
        <f t="shared" ca="1" si="9"/>
        <v>1</v>
      </c>
      <c r="M22" s="4">
        <f t="shared" ca="1" si="9"/>
        <v>0.95283018867924529</v>
      </c>
      <c r="N22" s="7"/>
      <c r="O22" s="7"/>
      <c r="P22" s="2" t="s">
        <v>10</v>
      </c>
      <c r="Q22" s="4">
        <f ca="1">IF(Q19&gt;0,1,0)</f>
        <v>1</v>
      </c>
      <c r="R22" s="4">
        <f ca="1">IF(R19&gt;0,1,(Q19+R13)/R17)</f>
        <v>1</v>
      </c>
      <c r="S22" s="4">
        <f ca="1">IF(S19&gt;0,1,(R19+S13)/S17)</f>
        <v>1</v>
      </c>
      <c r="T22" s="4">
        <f ca="1">IF(T19&gt;0,1,(S19+T13)/T17)</f>
        <v>1</v>
      </c>
      <c r="U22" s="4">
        <f ca="1">IF(U19&gt;0,1,(T19+U13)/U17)</f>
        <v>1</v>
      </c>
      <c r="V22" s="4">
        <f ca="1">IF(V19&gt;0,1,(U19+V13)/V17)</f>
        <v>1</v>
      </c>
      <c r="W22" s="4">
        <f ca="1">IF(W19&gt;0,1,(V19+W13)/W17)</f>
        <v>1</v>
      </c>
      <c r="X22" s="4">
        <f ca="1">IF(X19&gt;0,1,(W19+X13)/X17)</f>
        <v>1</v>
      </c>
      <c r="Y22" s="4">
        <f ca="1">IF(Y19&gt;0,1,(X19+Y13)/Y17)</f>
        <v>1</v>
      </c>
      <c r="Z22" s="4">
        <f ca="1">IF(Z19&gt;0,1,(Y19+Z13)/Z17)</f>
        <v>1</v>
      </c>
      <c r="AA22" s="4">
        <f ca="1">IF(AA19&gt;0,1,(Z19+AA13)/AA17)</f>
        <v>1</v>
      </c>
      <c r="AB22" s="4">
        <f ca="1">IF(AB19&gt;0,1,(AA19+AB13)/AB17)</f>
        <v>1</v>
      </c>
    </row>
    <row r="23" spans="1:28" x14ac:dyDescent="0.25">
      <c r="A23" s="2" t="s">
        <v>9</v>
      </c>
      <c r="B23" s="3">
        <f ca="1">IF(B19&gt;0, B19,0)</f>
        <v>92.5</v>
      </c>
      <c r="C23" s="3">
        <f t="shared" ref="C23:M23" ca="1" si="10">IF(C19&gt;0, C19,0)</f>
        <v>0</v>
      </c>
      <c r="D23" s="3">
        <f t="shared" ca="1" si="10"/>
        <v>4.5</v>
      </c>
      <c r="E23" s="3">
        <f t="shared" ca="1" si="10"/>
        <v>0</v>
      </c>
      <c r="F23" s="3">
        <f t="shared" ca="1" si="10"/>
        <v>22</v>
      </c>
      <c r="G23" s="3">
        <f t="shared" ca="1" si="10"/>
        <v>32.5</v>
      </c>
      <c r="H23" s="3">
        <f t="shared" ca="1" si="10"/>
        <v>72.5</v>
      </c>
      <c r="I23" s="3">
        <f t="shared" ca="1" si="10"/>
        <v>76</v>
      </c>
      <c r="J23" s="3">
        <f t="shared" ca="1" si="10"/>
        <v>65.5</v>
      </c>
      <c r="K23" s="3">
        <f t="shared" ca="1" si="10"/>
        <v>18.5</v>
      </c>
      <c r="L23" s="3">
        <f t="shared" ca="1" si="10"/>
        <v>7</v>
      </c>
      <c r="M23" s="3">
        <f t="shared" ca="1" si="10"/>
        <v>0</v>
      </c>
      <c r="N23" s="6"/>
      <c r="O23" s="6"/>
      <c r="P23" s="2" t="s">
        <v>11</v>
      </c>
      <c r="Q23" s="3">
        <f ca="1">IF(Q19&gt;0, Q19,0)</f>
        <v>105</v>
      </c>
      <c r="R23" s="3">
        <f ca="1">IF(R19&gt;0, R19,0)</f>
        <v>11</v>
      </c>
      <c r="S23" s="3">
        <f ca="1">IF(S19&gt;0, S19,0)</f>
        <v>27</v>
      </c>
      <c r="T23" s="3">
        <f ca="1">IF(T19&gt;0, T19,0)</f>
        <v>18</v>
      </c>
      <c r="U23" s="3">
        <f ca="1">IF(U19&gt;0, U19,0)</f>
        <v>46</v>
      </c>
      <c r="V23" s="3">
        <f ca="1">IF(V19&gt;0, V19,0)</f>
        <v>51</v>
      </c>
      <c r="W23" s="3">
        <f ca="1">IF(W19&gt;0, W19,0)</f>
        <v>95</v>
      </c>
      <c r="X23" s="3">
        <f ca="1">IF(X19&gt;0, X19,0)</f>
        <v>98</v>
      </c>
      <c r="Y23" s="3">
        <f ca="1">IF(Y19&gt;0, Y19,0)</f>
        <v>88</v>
      </c>
      <c r="Z23" s="3">
        <f ca="1">IF(Z19&gt;0, Z19,0)</f>
        <v>37</v>
      </c>
      <c r="AA23" s="3">
        <f ca="1">IF(AA19&gt;0, AA19,0)</f>
        <v>23</v>
      </c>
      <c r="AB23" s="3">
        <f ca="1">IF(AB19&gt;0, AB19,0)</f>
        <v>13</v>
      </c>
    </row>
  </sheetData>
  <mergeCells count="2">
    <mergeCell ref="P1:AB1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zoomScale="90" zoomScaleNormal="90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Achyutha Mohan</dc:creator>
  <cp:lastModifiedBy>Achyutha Mohan</cp:lastModifiedBy>
  <dcterms:created xsi:type="dcterms:W3CDTF">2020-07-27T04:11:05Z</dcterms:created>
  <dcterms:modified xsi:type="dcterms:W3CDTF">2020-08-04T22:14:31Z</dcterms:modified>
</cp:coreProperties>
</file>