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3"/>
  </bookViews>
  <sheets>
    <sheet name="Miedź" sheetId="1" r:id="rId1"/>
    <sheet name="Aluminium" sheetId="2" r:id="rId2"/>
    <sheet name="Mosiądz" sheetId="3" r:id="rId3"/>
    <sheet name="Stal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6" i="3"/>
  <c r="J6" i="1"/>
  <c r="N2" i="4"/>
  <c r="J6" i="4" s="1"/>
  <c r="M2" i="4"/>
  <c r="M2" i="3"/>
  <c r="N2" i="3" s="1"/>
  <c r="L2" i="3"/>
  <c r="M2" i="2"/>
  <c r="N2" i="2"/>
  <c r="L2" i="2"/>
  <c r="M2" i="1"/>
  <c r="N2" i="1" s="1"/>
  <c r="O2" i="1" s="1"/>
  <c r="F2" i="3"/>
  <c r="G7" i="3" s="1"/>
  <c r="F2" i="2"/>
  <c r="G5" i="2" s="1"/>
  <c r="F2" i="1"/>
  <c r="G7" i="1" s="1"/>
  <c r="G6" i="2"/>
  <c r="G2" i="2"/>
  <c r="G3" i="4"/>
  <c r="G4" i="4"/>
  <c r="G5" i="4"/>
  <c r="G6" i="4"/>
  <c r="G7" i="4"/>
  <c r="G2" i="4"/>
  <c r="F2" i="4"/>
  <c r="C3" i="4"/>
  <c r="C4" i="4"/>
  <c r="C5" i="4"/>
  <c r="C6" i="4"/>
  <c r="C7" i="4"/>
  <c r="C2" i="4"/>
  <c r="D2" i="4" s="1"/>
  <c r="A4" i="4"/>
  <c r="A5" i="4" s="1"/>
  <c r="A3" i="4"/>
  <c r="D3" i="4" s="1"/>
  <c r="D2" i="3"/>
  <c r="C2" i="3"/>
  <c r="A4" i="3"/>
  <c r="A5" i="3" s="1"/>
  <c r="A3" i="3"/>
  <c r="C3" i="3" s="1"/>
  <c r="D3" i="3" s="1"/>
  <c r="C3" i="2"/>
  <c r="C4" i="2"/>
  <c r="C5" i="2"/>
  <c r="C6" i="2"/>
  <c r="C7" i="2"/>
  <c r="C2" i="2"/>
  <c r="D2" i="2"/>
  <c r="A5" i="2"/>
  <c r="A6" i="2" s="1"/>
  <c r="A4" i="2"/>
  <c r="A3" i="2"/>
  <c r="D3" i="2" s="1"/>
  <c r="D3" i="1"/>
  <c r="D4" i="1"/>
  <c r="D5" i="1"/>
  <c r="D6" i="1"/>
  <c r="D7" i="1"/>
  <c r="D2" i="1"/>
  <c r="C3" i="1"/>
  <c r="C4" i="1"/>
  <c r="C5" i="1"/>
  <c r="C6" i="1"/>
  <c r="C7" i="1"/>
  <c r="C2" i="1"/>
  <c r="A4" i="1"/>
  <c r="A5" i="1"/>
  <c r="A6" i="1" s="1"/>
  <c r="A7" i="1" s="1"/>
  <c r="A3" i="1"/>
  <c r="G2" i="3" l="1"/>
  <c r="G6" i="3"/>
  <c r="G4" i="3"/>
  <c r="G5" i="3"/>
  <c r="G3" i="3"/>
  <c r="G2" i="1"/>
  <c r="G6" i="1"/>
  <c r="G4" i="1"/>
  <c r="G5" i="1"/>
  <c r="G3" i="1"/>
  <c r="G3" i="2"/>
  <c r="G7" i="2"/>
  <c r="G4" i="2"/>
  <c r="A6" i="4"/>
  <c r="D5" i="4"/>
  <c r="D4" i="4"/>
  <c r="A6" i="3"/>
  <c r="C5" i="3"/>
  <c r="D5" i="3" s="1"/>
  <c r="C4" i="3"/>
  <c r="D4" i="3" s="1"/>
  <c r="D4" i="2"/>
  <c r="D6" i="2"/>
  <c r="A7" i="2"/>
  <c r="D7" i="2" s="1"/>
  <c r="D5" i="2"/>
  <c r="D6" i="4" l="1"/>
  <c r="A7" i="4"/>
  <c r="D7" i="4" s="1"/>
  <c r="C6" i="3"/>
  <c r="D6" i="3" s="1"/>
  <c r="A7" i="3"/>
  <c r="C7" i="3" s="1"/>
  <c r="D7" i="3" s="1"/>
</calcChain>
</file>

<file path=xl/sharedStrings.xml><?xml version="1.0" encoding="utf-8"?>
<sst xmlns="http://schemas.openxmlformats.org/spreadsheetml/2006/main" count="53" uniqueCount="19">
  <si>
    <t>Nr harmonicznej</t>
  </si>
  <si>
    <r>
      <t xml:space="preserve">Częstotliwość </t>
    </r>
    <r>
      <rPr>
        <i/>
        <sz val="11"/>
        <color theme="1"/>
        <rFont val="Calibri"/>
        <family val="2"/>
        <charset val="238"/>
        <scheme val="minor"/>
      </rPr>
      <t>f</t>
    </r>
    <r>
      <rPr>
        <sz val="11"/>
        <color theme="1"/>
        <rFont val="Calibri"/>
        <family val="2"/>
        <charset val="238"/>
        <scheme val="minor"/>
      </rPr>
      <t xml:space="preserve"> [Hz]</t>
    </r>
  </si>
  <si>
    <r>
      <t xml:space="preserve">Długość fali </t>
    </r>
    <r>
      <rPr>
        <i/>
        <sz val="11"/>
        <color theme="1"/>
        <rFont val="Calibri"/>
        <family val="2"/>
        <charset val="238"/>
      </rPr>
      <t>λ</t>
    </r>
    <r>
      <rPr>
        <sz val="11"/>
        <color theme="1"/>
        <rFont val="Calibri"/>
        <family val="2"/>
      </rPr>
      <t xml:space="preserve"> [m]</t>
    </r>
  </si>
  <si>
    <r>
      <t xml:space="preserve">Prędkość fali </t>
    </r>
    <r>
      <rPr>
        <i/>
        <sz val="11"/>
        <color theme="1"/>
        <rFont val="Calibri"/>
        <family val="2"/>
        <charset val="238"/>
        <scheme val="minor"/>
      </rPr>
      <t xml:space="preserve">v </t>
    </r>
    <r>
      <rPr>
        <sz val="11"/>
        <color theme="1"/>
        <rFont val="Calibri"/>
        <family val="2"/>
        <charset val="238"/>
        <scheme val="minor"/>
      </rPr>
      <t>[m/s]</t>
    </r>
  </si>
  <si>
    <t>Średnia prędkość fali</t>
  </si>
  <si>
    <t>błąd bezwzględny</t>
  </si>
  <si>
    <t>Sp</t>
  </si>
  <si>
    <t>V</t>
  </si>
  <si>
    <t>l [m]</t>
  </si>
  <si>
    <t>d [m]</t>
  </si>
  <si>
    <t>dw [m]</t>
  </si>
  <si>
    <t>m [kg]</t>
  </si>
  <si>
    <t>ro</t>
  </si>
  <si>
    <t>h [m]</t>
  </si>
  <si>
    <t>Pp</t>
  </si>
  <si>
    <t>a [m]</t>
  </si>
  <si>
    <t>b [m]</t>
  </si>
  <si>
    <t>c [m]</t>
  </si>
  <si>
    <t>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</si>
</sst>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charset val="238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"/>
    </sheetView>
  </sheetViews>
  <sheetFormatPr defaultRowHeight="15" x14ac:dyDescent="0.25"/>
  <cols>
    <col min="1" max="4" width="15.5703125" style="1" customWidth="1"/>
    <col min="6" max="6" width="10.7109375" customWidth="1"/>
    <col min="13" max="13" width="13.42578125" customWidth="1"/>
    <col min="14" max="14" width="11.85546875" customWidth="1"/>
    <col min="15" max="15" width="10.5703125" customWidth="1"/>
  </cols>
  <sheetData>
    <row r="1" spans="1:15" ht="45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I1" s="2" t="s">
        <v>10</v>
      </c>
      <c r="J1" s="2" t="s">
        <v>9</v>
      </c>
      <c r="K1" s="2" t="s">
        <v>8</v>
      </c>
      <c r="L1" s="2" t="s">
        <v>11</v>
      </c>
      <c r="M1" s="2" t="s">
        <v>6</v>
      </c>
      <c r="N1" s="2" t="s">
        <v>7</v>
      </c>
      <c r="O1" s="2" t="s">
        <v>12</v>
      </c>
    </row>
    <row r="2" spans="1:15" x14ac:dyDescent="0.25">
      <c r="A2" s="1">
        <v>1</v>
      </c>
      <c r="B2" s="4">
        <v>1180</v>
      </c>
      <c r="C2" s="3">
        <f>3.6/A2</f>
        <v>3.6</v>
      </c>
      <c r="D2" s="4">
        <f>C2*B2</f>
        <v>4248</v>
      </c>
      <c r="F2">
        <f>AVERAGE(D3:D7)</f>
        <v>3827.04</v>
      </c>
      <c r="G2">
        <f>ABS(D2-$F$2)</f>
        <v>420.96000000000004</v>
      </c>
      <c r="I2">
        <v>1.52E-2</v>
      </c>
      <c r="J2">
        <v>1.7950000000000001E-2</v>
      </c>
      <c r="K2" s="5">
        <v>1.8009999999999999</v>
      </c>
      <c r="L2">
        <v>0.76100000000000001</v>
      </c>
      <c r="M2">
        <f>(PI()/4)*((J2^2)-(I2^2))</f>
        <v>7.1598860070719872E-5</v>
      </c>
      <c r="N2">
        <f>M2*K2</f>
        <v>1.2894954698736648E-4</v>
      </c>
      <c r="O2">
        <f>L2/N2</f>
        <v>5901.5329466380917</v>
      </c>
    </row>
    <row r="3" spans="1:15" x14ac:dyDescent="0.25">
      <c r="A3" s="1">
        <f>A2+1</f>
        <v>2</v>
      </c>
      <c r="B3" s="1">
        <v>2160</v>
      </c>
      <c r="C3" s="3">
        <f t="shared" ref="C3:C7" si="0">3.6/A3</f>
        <v>1.8</v>
      </c>
      <c r="D3" s="1">
        <f t="shared" ref="D3:D7" si="1">C3*B3</f>
        <v>3888</v>
      </c>
      <c r="G3">
        <f t="shared" ref="G3:G7" si="2">ABS(D3-$F$2)</f>
        <v>60.960000000000036</v>
      </c>
    </row>
    <row r="4" spans="1:15" x14ac:dyDescent="0.25">
      <c r="A4" s="1">
        <f t="shared" ref="A4:A7" si="3">A3+1</f>
        <v>3</v>
      </c>
      <c r="B4" s="1">
        <v>3240</v>
      </c>
      <c r="C4" s="3">
        <f t="shared" si="0"/>
        <v>1.2</v>
      </c>
      <c r="D4" s="1">
        <f t="shared" si="1"/>
        <v>3888</v>
      </c>
      <c r="G4">
        <f t="shared" si="2"/>
        <v>60.960000000000036</v>
      </c>
    </row>
    <row r="5" spans="1:15" x14ac:dyDescent="0.25">
      <c r="A5" s="1">
        <f t="shared" si="3"/>
        <v>4</v>
      </c>
      <c r="B5" s="1">
        <v>4280</v>
      </c>
      <c r="C5" s="3">
        <f t="shared" si="0"/>
        <v>0.9</v>
      </c>
      <c r="D5" s="1">
        <f t="shared" si="1"/>
        <v>3852</v>
      </c>
      <c r="G5">
        <f t="shared" si="2"/>
        <v>24.960000000000036</v>
      </c>
      <c r="J5" t="s">
        <v>18</v>
      </c>
    </row>
    <row r="6" spans="1:15" x14ac:dyDescent="0.25">
      <c r="A6" s="1">
        <f t="shared" si="3"/>
        <v>5</v>
      </c>
      <c r="B6" s="1">
        <v>5260</v>
      </c>
      <c r="C6" s="3">
        <f t="shared" si="0"/>
        <v>0.72</v>
      </c>
      <c r="D6" s="1">
        <f t="shared" si="1"/>
        <v>3787.2</v>
      </c>
      <c r="G6">
        <f t="shared" si="2"/>
        <v>39.840000000000146</v>
      </c>
      <c r="J6">
        <f>O2*F2^2</f>
        <v>86435239350.391678</v>
      </c>
    </row>
    <row r="7" spans="1:15" x14ac:dyDescent="0.25">
      <c r="A7" s="1">
        <f t="shared" si="3"/>
        <v>6</v>
      </c>
      <c r="B7" s="1">
        <v>6200</v>
      </c>
      <c r="C7" s="3">
        <f t="shared" si="0"/>
        <v>0.6</v>
      </c>
      <c r="D7" s="1">
        <f t="shared" si="1"/>
        <v>3720</v>
      </c>
      <c r="G7">
        <f t="shared" si="2"/>
        <v>107.03999999999996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B7" sqref="B7"/>
    </sheetView>
  </sheetViews>
  <sheetFormatPr defaultRowHeight="15" x14ac:dyDescent="0.25"/>
  <cols>
    <col min="1" max="4" width="15.28515625" customWidth="1"/>
    <col min="10" max="10" width="10" customWidth="1"/>
    <col min="12" max="13" width="12" bestFit="1" customWidth="1"/>
    <col min="14" max="14" width="10.140625" customWidth="1"/>
  </cols>
  <sheetData>
    <row r="1" spans="1:14" ht="45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I1" s="2" t="s">
        <v>13</v>
      </c>
      <c r="J1" s="2" t="s">
        <v>9</v>
      </c>
      <c r="K1" s="2" t="s">
        <v>11</v>
      </c>
      <c r="L1" s="2" t="s">
        <v>14</v>
      </c>
      <c r="M1" s="2" t="s">
        <v>7</v>
      </c>
      <c r="N1" s="2" t="s">
        <v>12</v>
      </c>
    </row>
    <row r="2" spans="1:14" x14ac:dyDescent="0.25">
      <c r="A2" s="1">
        <v>1</v>
      </c>
      <c r="B2" s="1">
        <v>2435</v>
      </c>
      <c r="C2" s="3">
        <f>1.98/A2</f>
        <v>1.98</v>
      </c>
      <c r="D2" s="1">
        <f>C2*B2</f>
        <v>4821.3</v>
      </c>
      <c r="F2">
        <f>AVERAGE(D2:D6)</f>
        <v>4696.0320000000002</v>
      </c>
      <c r="G2">
        <f>ABS(D2-$F$2)</f>
        <v>125.26800000000003</v>
      </c>
      <c r="I2">
        <v>0.33900000000000002</v>
      </c>
      <c r="J2">
        <v>4.8999999999999998E-3</v>
      </c>
      <c r="K2">
        <v>2.4E-2</v>
      </c>
      <c r="L2">
        <f>(PI()/4)*J2^2</f>
        <v>1.8857409903172734E-5</v>
      </c>
      <c r="M2">
        <f>I2*L2</f>
        <v>6.3926619571755575E-6</v>
      </c>
      <c r="N2">
        <f>K2/M2</f>
        <v>3754.3045699547388</v>
      </c>
    </row>
    <row r="3" spans="1:14" x14ac:dyDescent="0.25">
      <c r="A3" s="1">
        <f>A2+1</f>
        <v>2</v>
      </c>
      <c r="B3" s="1">
        <v>4970</v>
      </c>
      <c r="C3" s="3">
        <f t="shared" ref="C3:C7" si="0">1.98/A3</f>
        <v>0.99</v>
      </c>
      <c r="D3" s="1">
        <f t="shared" ref="D3:D7" si="1">C3*B3</f>
        <v>4920.3</v>
      </c>
      <c r="G3">
        <f t="shared" ref="G3:G7" si="2">ABS(D3-$F$2)</f>
        <v>224.26800000000003</v>
      </c>
    </row>
    <row r="4" spans="1:14" x14ac:dyDescent="0.25">
      <c r="A4" s="1">
        <f t="shared" ref="A4:A7" si="3">A3+1</f>
        <v>3</v>
      </c>
      <c r="B4" s="1">
        <v>6842</v>
      </c>
      <c r="C4" s="3">
        <f t="shared" si="0"/>
        <v>0.66</v>
      </c>
      <c r="D4" s="1">
        <f t="shared" si="1"/>
        <v>4515.72</v>
      </c>
      <c r="G4">
        <f t="shared" si="2"/>
        <v>180.3119999999999</v>
      </c>
    </row>
    <row r="5" spans="1:14" x14ac:dyDescent="0.25">
      <c r="A5" s="1">
        <f t="shared" si="3"/>
        <v>4</v>
      </c>
      <c r="B5" s="1">
        <v>9560</v>
      </c>
      <c r="C5" s="3">
        <f t="shared" si="0"/>
        <v>0.495</v>
      </c>
      <c r="D5" s="1">
        <f t="shared" si="1"/>
        <v>4732.2</v>
      </c>
      <c r="G5">
        <f t="shared" si="2"/>
        <v>36.167999999999665</v>
      </c>
      <c r="J5" t="s">
        <v>18</v>
      </c>
    </row>
    <row r="6" spans="1:14" x14ac:dyDescent="0.25">
      <c r="A6" s="1">
        <f t="shared" si="3"/>
        <v>5</v>
      </c>
      <c r="B6" s="1">
        <v>11340</v>
      </c>
      <c r="C6" s="3">
        <f t="shared" si="0"/>
        <v>0.39600000000000002</v>
      </c>
      <c r="D6" s="1">
        <f t="shared" si="1"/>
        <v>4490.6400000000003</v>
      </c>
      <c r="G6">
        <f t="shared" si="2"/>
        <v>205.39199999999983</v>
      </c>
      <c r="J6">
        <f>N2*F2^2</f>
        <v>82792614504.900085</v>
      </c>
    </row>
    <row r="7" spans="1:14" x14ac:dyDescent="0.25">
      <c r="A7" s="1">
        <f t="shared" si="3"/>
        <v>6</v>
      </c>
      <c r="B7" s="4">
        <v>12370</v>
      </c>
      <c r="C7" s="3">
        <f t="shared" si="0"/>
        <v>0.33</v>
      </c>
      <c r="D7" s="4">
        <f t="shared" si="1"/>
        <v>4082.1000000000004</v>
      </c>
      <c r="G7">
        <f t="shared" si="2"/>
        <v>613.93199999999979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B7" sqref="B7"/>
    </sheetView>
  </sheetViews>
  <sheetFormatPr defaultRowHeight="15" x14ac:dyDescent="0.25"/>
  <cols>
    <col min="1" max="4" width="15.42578125" customWidth="1"/>
    <col min="10" max="10" width="12" bestFit="1" customWidth="1"/>
    <col min="12" max="13" width="12" bestFit="1" customWidth="1"/>
  </cols>
  <sheetData>
    <row r="1" spans="1:14" ht="45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I1" s="2" t="s">
        <v>13</v>
      </c>
      <c r="J1" s="2" t="s">
        <v>9</v>
      </c>
      <c r="K1" s="2" t="s">
        <v>11</v>
      </c>
      <c r="L1" s="2" t="s">
        <v>14</v>
      </c>
      <c r="M1" s="2" t="s">
        <v>7</v>
      </c>
      <c r="N1" s="2" t="s">
        <v>12</v>
      </c>
    </row>
    <row r="2" spans="1:14" x14ac:dyDescent="0.25">
      <c r="A2" s="1">
        <v>1</v>
      </c>
      <c r="B2" s="1">
        <v>1690</v>
      </c>
      <c r="C2" s="3">
        <f>1.98/A2</f>
        <v>1.98</v>
      </c>
      <c r="D2" s="1">
        <f>C2*B2</f>
        <v>3346.2</v>
      </c>
      <c r="F2">
        <f>AVERAGE(D2:D6)</f>
        <v>3398.076</v>
      </c>
      <c r="G2">
        <f>ABS(D2-$F$2)</f>
        <v>51.876000000000204</v>
      </c>
      <c r="I2">
        <v>0.311</v>
      </c>
      <c r="J2">
        <v>5.8999999999999999E-3</v>
      </c>
      <c r="K2">
        <v>7.3999999999999996E-2</v>
      </c>
      <c r="L2">
        <f>(PI()/4)*J2^2</f>
        <v>2.7339710067865173E-5</v>
      </c>
      <c r="M2">
        <f>I2*L2</f>
        <v>8.5026498311060694E-6</v>
      </c>
      <c r="N2">
        <f>K2/M2</f>
        <v>8703.1691848908813</v>
      </c>
    </row>
    <row r="3" spans="1:14" x14ac:dyDescent="0.25">
      <c r="A3" s="1">
        <f>A2+1</f>
        <v>2</v>
      </c>
      <c r="B3" s="1">
        <v>3470</v>
      </c>
      <c r="C3" s="3">
        <f t="shared" ref="C3:C7" si="0">1.98/A3</f>
        <v>0.99</v>
      </c>
      <c r="D3" s="1">
        <f t="shared" ref="D3:D7" si="1">C3*B3</f>
        <v>3435.3</v>
      </c>
      <c r="G3">
        <f t="shared" ref="G3:G7" si="2">ABS(D3-$F$2)</f>
        <v>37.22400000000016</v>
      </c>
    </row>
    <row r="4" spans="1:14" x14ac:dyDescent="0.25">
      <c r="A4" s="1">
        <f t="shared" ref="A4:A7" si="3">A3+1</f>
        <v>3</v>
      </c>
      <c r="B4" s="1">
        <v>5160</v>
      </c>
      <c r="C4" s="3">
        <f t="shared" si="0"/>
        <v>0.66</v>
      </c>
      <c r="D4" s="1">
        <f t="shared" si="1"/>
        <v>3405.6000000000004</v>
      </c>
      <c r="G4">
        <f t="shared" si="2"/>
        <v>7.524000000000342</v>
      </c>
    </row>
    <row r="5" spans="1:14" x14ac:dyDescent="0.25">
      <c r="A5" s="1">
        <f t="shared" si="3"/>
        <v>4</v>
      </c>
      <c r="B5" s="1">
        <v>6840</v>
      </c>
      <c r="C5" s="3">
        <f t="shared" si="0"/>
        <v>0.495</v>
      </c>
      <c r="D5" s="1">
        <f t="shared" si="1"/>
        <v>3385.8</v>
      </c>
      <c r="G5">
        <f t="shared" si="2"/>
        <v>12.27599999999984</v>
      </c>
      <c r="J5" t="s">
        <v>18</v>
      </c>
    </row>
    <row r="6" spans="1:14" x14ac:dyDescent="0.25">
      <c r="A6" s="1">
        <f t="shared" si="3"/>
        <v>5</v>
      </c>
      <c r="B6" s="1">
        <v>8630</v>
      </c>
      <c r="C6" s="3">
        <f t="shared" si="0"/>
        <v>0.39600000000000002</v>
      </c>
      <c r="D6" s="1">
        <f t="shared" si="1"/>
        <v>3417.48</v>
      </c>
      <c r="G6">
        <f t="shared" si="2"/>
        <v>19.403999999999996</v>
      </c>
      <c r="J6">
        <f>N2*F2^2</f>
        <v>100494802691.44164</v>
      </c>
    </row>
    <row r="7" spans="1:14" x14ac:dyDescent="0.25">
      <c r="A7" s="1">
        <f t="shared" si="3"/>
        <v>6</v>
      </c>
      <c r="B7" s="4">
        <v>12000</v>
      </c>
      <c r="C7" s="3">
        <f t="shared" si="0"/>
        <v>0.33</v>
      </c>
      <c r="D7" s="4">
        <f t="shared" si="1"/>
        <v>3960</v>
      </c>
      <c r="G7">
        <f t="shared" si="2"/>
        <v>561.92399999999998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N16" sqref="N16"/>
    </sheetView>
  </sheetViews>
  <sheetFormatPr defaultRowHeight="15" x14ac:dyDescent="0.25"/>
  <cols>
    <col min="1" max="4" width="15.42578125" customWidth="1"/>
    <col min="7" max="7" width="9.85546875" bestFit="1" customWidth="1"/>
    <col min="10" max="10" width="11" bestFit="1" customWidth="1"/>
    <col min="13" max="13" width="12" bestFit="1" customWidth="1"/>
  </cols>
  <sheetData>
    <row r="1" spans="1:14" ht="45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I1" s="2" t="s">
        <v>15</v>
      </c>
      <c r="J1" s="2" t="s">
        <v>16</v>
      </c>
      <c r="K1" s="2" t="s">
        <v>17</v>
      </c>
      <c r="L1" s="2" t="s">
        <v>11</v>
      </c>
      <c r="M1" s="2" t="s">
        <v>7</v>
      </c>
      <c r="N1" s="2" t="s">
        <v>12</v>
      </c>
    </row>
    <row r="2" spans="1:14" x14ac:dyDescent="0.25">
      <c r="A2" s="1">
        <v>1</v>
      </c>
      <c r="B2" s="1">
        <v>1410</v>
      </c>
      <c r="C2" s="3">
        <f>3.6/A2</f>
        <v>3.6</v>
      </c>
      <c r="D2" s="1">
        <f>C2*B2</f>
        <v>5076</v>
      </c>
      <c r="F2">
        <f>SUM(D2:D7)/A7</f>
        <v>5150.4000000000005</v>
      </c>
      <c r="G2">
        <f>ABS(D2-$F$2)</f>
        <v>74.400000000000546</v>
      </c>
      <c r="I2">
        <v>1.9E-2</v>
      </c>
      <c r="J2">
        <v>1.41E-2</v>
      </c>
      <c r="K2">
        <v>1.4200000000000001E-2</v>
      </c>
      <c r="L2">
        <v>3.0859999999999999E-2</v>
      </c>
      <c r="M2">
        <f>I2*J2*K2</f>
        <v>3.8041800000000002E-6</v>
      </c>
      <c r="N2">
        <f>L2/M2</f>
        <v>8112.1292893606496</v>
      </c>
    </row>
    <row r="3" spans="1:14" x14ac:dyDescent="0.25">
      <c r="A3" s="1">
        <f>A2+1</f>
        <v>2</v>
      </c>
      <c r="B3" s="1">
        <v>2900</v>
      </c>
      <c r="C3" s="3">
        <f t="shared" ref="C3:C7" si="0">3.6/A3</f>
        <v>1.8</v>
      </c>
      <c r="D3" s="1">
        <f t="shared" ref="D3:D7" si="1">C3*B3</f>
        <v>5220</v>
      </c>
      <c r="G3">
        <f t="shared" ref="G3:G7" si="2">ABS(D3-$F$2)</f>
        <v>69.599999999999454</v>
      </c>
    </row>
    <row r="4" spans="1:14" x14ac:dyDescent="0.25">
      <c r="A4" s="1">
        <f t="shared" ref="A4:A7" si="3">A3+1</f>
        <v>3</v>
      </c>
      <c r="B4" s="1">
        <v>4310</v>
      </c>
      <c r="C4" s="3">
        <f t="shared" si="0"/>
        <v>1.2</v>
      </c>
      <c r="D4" s="1">
        <f t="shared" si="1"/>
        <v>5172</v>
      </c>
      <c r="G4">
        <f t="shared" si="2"/>
        <v>21.599999999999454</v>
      </c>
    </row>
    <row r="5" spans="1:14" x14ac:dyDescent="0.25">
      <c r="A5" s="1">
        <f t="shared" si="3"/>
        <v>4</v>
      </c>
      <c r="B5" s="1">
        <v>5720</v>
      </c>
      <c r="C5" s="3">
        <f t="shared" si="0"/>
        <v>0.9</v>
      </c>
      <c r="D5" s="1">
        <f t="shared" si="1"/>
        <v>5148</v>
      </c>
      <c r="G5">
        <f t="shared" si="2"/>
        <v>2.4000000000005457</v>
      </c>
      <c r="J5" t="s">
        <v>18</v>
      </c>
    </row>
    <row r="6" spans="1:14" x14ac:dyDescent="0.25">
      <c r="A6" s="1">
        <f t="shared" si="3"/>
        <v>5</v>
      </c>
      <c r="B6" s="1">
        <v>7120</v>
      </c>
      <c r="C6" s="3">
        <f t="shared" si="0"/>
        <v>0.72</v>
      </c>
      <c r="D6" s="1">
        <f t="shared" si="1"/>
        <v>5126.3999999999996</v>
      </c>
      <c r="G6">
        <f t="shared" si="2"/>
        <v>24.000000000000909</v>
      </c>
      <c r="J6">
        <f>N2*F2^2</f>
        <v>215187372347.68073</v>
      </c>
    </row>
    <row r="7" spans="1:14" x14ac:dyDescent="0.25">
      <c r="A7" s="1">
        <f t="shared" si="3"/>
        <v>6</v>
      </c>
      <c r="B7" s="1">
        <v>8600</v>
      </c>
      <c r="C7" s="3">
        <f t="shared" si="0"/>
        <v>0.6</v>
      </c>
      <c r="D7" s="1">
        <f t="shared" si="1"/>
        <v>5160</v>
      </c>
      <c r="G7">
        <f t="shared" si="2"/>
        <v>9.5999999999994543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Miedź</vt:lpstr>
      <vt:lpstr>Aluminium</vt:lpstr>
      <vt:lpstr>Mosiądz</vt:lpstr>
      <vt:lpstr>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2017-10-28T15:40:25Z</dcterms:modified>
</cp:coreProperties>
</file>