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ista braci - Reg. 2018" sheetId="1" state="visible" r:id="rId2"/>
    <sheet name="Kwatery U Buzunów - Reg. 2018" sheetId="2" state="visible" r:id="rId3"/>
    <sheet name="Kwatery obce - Reg. 2018" sheetId="3" state="visible" r:id="rId4"/>
  </sheets>
  <definedNames>
    <definedName function="false" hidden="false" localSheetId="2" name="_xlnm.Print_Area" vbProcedure="false">'Kwatery obce - Reg. 2018'!$A$1:$K$175</definedName>
    <definedName function="false" hidden="false" localSheetId="1" name="_xlnm.Print_Area" vbProcedure="false">'Kwatery U Buzunów - Reg. 2018'!$A$1:$L$152</definedName>
    <definedName function="false" hidden="true" localSheetId="0" name="_xlnm._FilterDatabase" vbProcedure="false">'Lista braci - Reg. 2018'!$A$1:$T$537</definedName>
    <definedName function="false" hidden="false" localSheetId="1" name="_xlnm._FilterDatabase" vbProcedure="false">'Kwatery U Buzunów - Reg. 2018'!$A$1:$I$150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59" authorId="0">
      <text>
        <r>
          <rPr>
            <sz val="11"/>
            <color rgb="FF000000"/>
            <rFont val="Calibri"/>
            <family val="2"/>
            <charset val="238"/>
          </rPr>
          <t xml:space="preserve">łóżko - rezerwa
</t>
        </r>
      </text>
    </comment>
    <comment ref="B60" authorId="0">
      <text>
        <r>
          <rPr>
            <sz val="11"/>
            <color rgb="FF000000"/>
            <rFont val="Calibri"/>
            <family val="2"/>
            <charset val="238"/>
          </rPr>
          <t xml:space="preserve">łóżko - rezerwa
</t>
        </r>
      </text>
    </comment>
    <comment ref="B61" authorId="0">
      <text>
        <r>
          <rPr>
            <sz val="11"/>
            <color rgb="FF000000"/>
            <rFont val="Calibri"/>
            <family val="2"/>
            <charset val="238"/>
          </rPr>
          <t xml:space="preserve">łóżko - rezerwa
</t>
        </r>
      </text>
    </comment>
    <comment ref="B62" authorId="0">
      <text>
        <r>
          <rPr>
            <sz val="11"/>
            <color rgb="FF000000"/>
            <rFont val="Calibri"/>
            <family val="2"/>
            <charset val="238"/>
          </rPr>
          <t xml:space="preserve">łóżko - rezerwa
</t>
        </r>
      </text>
    </comment>
    <comment ref="B63" authorId="0">
      <text>
        <r>
          <rPr>
            <sz val="11"/>
            <color rgb="FF000000"/>
            <rFont val="Calibri"/>
            <family val="2"/>
            <charset val="238"/>
          </rPr>
          <t xml:space="preserve">łóżko - rezerwa
</t>
        </r>
      </text>
    </comment>
    <comment ref="B64" authorId="0">
      <text>
        <r>
          <rPr>
            <sz val="11"/>
            <color rgb="FF000000"/>
            <rFont val="Calibri"/>
            <family val="2"/>
            <charset val="238"/>
          </rPr>
          <t xml:space="preserve">łóżko - rezerwa
</t>
        </r>
      </text>
    </comment>
  </commentList>
</comments>
</file>

<file path=xl/sharedStrings.xml><?xml version="1.0" encoding="utf-8"?>
<sst xmlns="http://schemas.openxmlformats.org/spreadsheetml/2006/main" count="1077" uniqueCount="500">
  <si>
    <t xml:space="preserve">Lp. </t>
  </si>
  <si>
    <t xml:space="preserve">Katechiści</t>
  </si>
  <si>
    <t xml:space="preserve">Obecność</t>
  </si>
  <si>
    <t xml:space="preserve">Nazwisko i imię (małżeństwa razem, dzieci osobno)</t>
  </si>
  <si>
    <t xml:space="preserve">Przydział</t>
  </si>
  <si>
    <t xml:space="preserve">Zakwaterowanie</t>
  </si>
  <si>
    <t xml:space="preserve">Prezbiterzy</t>
  </si>
  <si>
    <t xml:space="preserve">Małżeństwa (il. osób)</t>
  </si>
  <si>
    <t xml:space="preserve">Kobiety (1)</t>
  </si>
  <si>
    <t xml:space="preserve">Mężczyźni (1)</t>
  </si>
  <si>
    <t xml:space="preserve">Niemowlęta i dzieci (bez dodatkowego łóżka i posiłku)</t>
  </si>
  <si>
    <t xml:space="preserve">Dzieci większe (z łóżkiem i posiłkiem)</t>
  </si>
  <si>
    <t xml:space="preserve">Niania z rodziny - mieszkanie z rodziną</t>
  </si>
  <si>
    <t xml:space="preserve">Niania obca lub z rodziny - mieszkanie osobne</t>
  </si>
  <si>
    <t xml:space="preserve">Uwagi, niepełnosprawność, diety</t>
  </si>
  <si>
    <t xml:space="preserve">Wiek jedynek, nianiek np. 40+</t>
  </si>
  <si>
    <t xml:space="preserve">Środek transportu (własny samochód lub brak)</t>
  </si>
  <si>
    <t xml:space="preserve">prebiterzy</t>
  </si>
  <si>
    <t xml:space="preserve">1.</t>
  </si>
  <si>
    <t xml:space="preserve">2.</t>
  </si>
  <si>
    <t xml:space="preserve">ks. Piotrowski Jacek</t>
  </si>
  <si>
    <t xml:space="preserve">p</t>
  </si>
  <si>
    <t xml:space="preserve">3-os. (classic)</t>
  </si>
  <si>
    <t xml:space="preserve">3.</t>
  </si>
  <si>
    <t xml:space="preserve">Bojarski Tomasz i Elżbieta</t>
  </si>
  <si>
    <t xml:space="preserve">2-os. (classic)</t>
  </si>
  <si>
    <t xml:space="preserve">4.</t>
  </si>
  <si>
    <t xml:space="preserve">Wojnowski Andrzej i Elżbieta</t>
  </si>
  <si>
    <t xml:space="preserve">kobieta (classic)</t>
  </si>
  <si>
    <t xml:space="preserve">5.</t>
  </si>
  <si>
    <t xml:space="preserve">Olucha Lucjan i Danuta</t>
  </si>
  <si>
    <t xml:space="preserve">mężczyzna (classic)</t>
  </si>
  <si>
    <t xml:space="preserve">razem bracia (bez niemowląt, dzieci i nianiek)</t>
  </si>
  <si>
    <t xml:space="preserve">2-os. z dzieckiem, ciąża, choroby - na miejscu</t>
  </si>
  <si>
    <t xml:space="preserve">razem niemowlęta i dzieci</t>
  </si>
  <si>
    <t xml:space="preserve">kobieta chora</t>
  </si>
  <si>
    <t xml:space="preserve">razem niańki</t>
  </si>
  <si>
    <t xml:space="preserve">mężczyzna chory</t>
  </si>
  <si>
    <t xml:space="preserve">razem na salę gimn. (krzesła - z nianiami i dziećmi) </t>
  </si>
  <si>
    <t xml:space="preserve">3-os. z dzieckiem (ew. z nianią rodzinną)</t>
  </si>
  <si>
    <t xml:space="preserve">razem do wyżywienia (z  dziećmi)</t>
  </si>
  <si>
    <t xml:space="preserve">tylko posiłki - dowolny stan</t>
  </si>
  <si>
    <t xml:space="preserve">razem do zakwaterowania (z dziećmi)</t>
  </si>
  <si>
    <t xml:space="preserve">1-os.</t>
  </si>
  <si>
    <t xml:space="preserve">Hrubieszów parafia Św. Ducha</t>
  </si>
  <si>
    <t xml:space="preserve">4-os. (rodzina z dziećmi)</t>
  </si>
  <si>
    <t xml:space="preserve">Darda Janina</t>
  </si>
  <si>
    <t xml:space="preserve">Tak-razem z Tomkiem Widławskim</t>
  </si>
  <si>
    <t xml:space="preserve">Pawłasek Lila</t>
  </si>
  <si>
    <t xml:space="preserve">Węcławik Katarzyna</t>
  </si>
  <si>
    <t xml:space="preserve">Widławski Tomasz</t>
  </si>
  <si>
    <t xml:space="preserve">tak</t>
  </si>
  <si>
    <t xml:space="preserve">6.</t>
  </si>
  <si>
    <t xml:space="preserve">Twardowska Małgorzata i Radosław + niemowlę (Wojtuś) i dzieci (Agata, Igor, Jakub) - od piątku</t>
  </si>
  <si>
    <t xml:space="preserve">Dziecko 6 miesięcy </t>
  </si>
  <si>
    <t xml:space="preserve">dzieci lat 13,11,5</t>
  </si>
  <si>
    <t xml:space="preserve">nie </t>
  </si>
  <si>
    <t xml:space="preserve">Małgorzata TWARDOWSKA - tel. 605684116</t>
  </si>
  <si>
    <t xml:space="preserve">Hrubieszów parafia Św. Mikołaja</t>
  </si>
  <si>
    <t xml:space="preserve">Ks. Marcin Lewczuk z parafii 
w Werbkowicach, dojedzie w piątek </t>
  </si>
  <si>
    <t xml:space="preserve">Cygan Henryka </t>
  </si>
  <si>
    <t xml:space="preserve">nie</t>
  </si>
  <si>
    <t xml:space="preserve">Juszczuk Roman</t>
  </si>
  <si>
    <t xml:space="preserve">Kicun Helena</t>
  </si>
  <si>
    <t xml:space="preserve">50+</t>
  </si>
  <si>
    <t xml:space="preserve">Mucha Wacław</t>
  </si>
  <si>
    <t xml:space="preserve">Otręba Jadwiga</t>
  </si>
  <si>
    <t xml:space="preserve">7.</t>
  </si>
  <si>
    <t xml:space="preserve">Stopyra Dariusz i Katarzyna + dziecko Franuś</t>
  </si>
  <si>
    <t xml:space="preserve">Lublin Królewska 4</t>
  </si>
  <si>
    <t xml:space="preserve">ks. Koman Zbigniew - od piątku</t>
  </si>
  <si>
    <t xml:space="preserve">Błaszczak Andrzej i Beata</t>
  </si>
  <si>
    <t xml:space="preserve">Celejewski Andrzej</t>
  </si>
  <si>
    <t xml:space="preserve">chory na serce, cukrzycz.</t>
  </si>
  <si>
    <t xml:space="preserve">Kamiński Stanisław i Teresa </t>
  </si>
  <si>
    <t xml:space="preserve">Po operacji kolana </t>
  </si>
  <si>
    <t xml:space="preserve">z Celejewskim</t>
  </si>
  <si>
    <t xml:space="preserve">Rozpędowski Bogdan i Krystyna</t>
  </si>
  <si>
    <t xml:space="preserve">Topolan Krzysztof i Danuta</t>
  </si>
  <si>
    <t xml:space="preserve">z Błaszczakiem</t>
  </si>
  <si>
    <t xml:space="preserve">Warsz Krzysztof i Anna</t>
  </si>
  <si>
    <t xml:space="preserve">wózek inwalidzki</t>
  </si>
  <si>
    <t xml:space="preserve">9.</t>
  </si>
  <si>
    <t xml:space="preserve">Lublin Pallotyni 1</t>
  </si>
  <si>
    <t xml:space="preserve">Piątkowski Kazimierz i Elżbieta</t>
  </si>
  <si>
    <t xml:space="preserve">Kwieciński Paweł i Agata</t>
  </si>
  <si>
    <t xml:space="preserve">Kwieciński Janusz i Mirosława</t>
  </si>
  <si>
    <t xml:space="preserve">kłopoty z chodzeniem – 80 lat</t>
  </si>
  <si>
    <t xml:space="preserve">Romanowski Darek i Lidia</t>
  </si>
  <si>
    <t xml:space="preserve">Karczewska Anna</t>
  </si>
  <si>
    <t xml:space="preserve">Ścirka Tomek i Aneta + niemowlę</t>
  </si>
  <si>
    <t xml:space="preserve">niania Ścirków</t>
  </si>
  <si>
    <t xml:space="preserve">8.</t>
  </si>
  <si>
    <t xml:space="preserve">10.</t>
  </si>
  <si>
    <t xml:space="preserve">Lublin Pallotyni 2</t>
  </si>
  <si>
    <t xml:space="preserve">Abramowicz Sergiej</t>
  </si>
  <si>
    <t xml:space="preserve">Bojarska Maria + małe dziecko (Jakub)</t>
  </si>
  <si>
    <t xml:space="preserve">Jedzie bez męża, pokój razem
 z Agnieszką Topolan</t>
  </si>
  <si>
    <t xml:space="preserve">Gębala Stanisław i Wioletta</t>
  </si>
  <si>
    <t xml:space="preserve">Kłopotowski Andrzej - od piątku</t>
  </si>
  <si>
    <t xml:space="preserve">Łebek Jakub i Bibiana</t>
  </si>
  <si>
    <t xml:space="preserve">Topolan Agnieszka</t>
  </si>
  <si>
    <t xml:space="preserve">Pokój razem z Marią Bojarską, to jej siostra</t>
  </si>
  <si>
    <t xml:space="preserve">Lublin Pallotyni 3</t>
  </si>
  <si>
    <t xml:space="preserve">Wasilewscy Jan i  Joanna</t>
  </si>
  <si>
    <t xml:space="preserve">Pulińscy Ryszard i Jadwiga</t>
  </si>
  <si>
    <t xml:space="preserve">Czerwiński Rafał</t>
  </si>
  <si>
    <t xml:space="preserve">Lublin Poczekajka 1</t>
  </si>
  <si>
    <t xml:space="preserve">Łupina Tomasz i Dorota</t>
  </si>
  <si>
    <t xml:space="preserve">Próchniak Jerzy i Teresa</t>
  </si>
  <si>
    <t xml:space="preserve">z Łupinami</t>
  </si>
  <si>
    <t xml:space="preserve">Pietryga Jerzy i Genowefa</t>
  </si>
  <si>
    <t xml:space="preserve">Charytanowicz Bożena</t>
  </si>
  <si>
    <t xml:space="preserve">Fariaszewska Teresa</t>
  </si>
  <si>
    <t xml:space="preserve">Lublin Poczekajka 2</t>
  </si>
  <si>
    <t xml:space="preserve">ks. Zachara Maciej</t>
  </si>
  <si>
    <t xml:space="preserve">Hołowiecki Stanisław i Beata </t>
  </si>
  <si>
    <t xml:space="preserve">bez wyżywienia</t>
  </si>
  <si>
    <t xml:space="preserve">Pakuła Piotr i Beata</t>
  </si>
  <si>
    <t xml:space="preserve">Dąbrowski Piotr</t>
  </si>
  <si>
    <t xml:space="preserve">Podłuski Jarosław i Iwona</t>
  </si>
  <si>
    <t xml:space="preserve">Kudelski Jacek i Kamila</t>
  </si>
  <si>
    <t xml:space="preserve">Łupina Iwona</t>
  </si>
  <si>
    <t xml:space="preserve">Lublin Poczekajka 3</t>
  </si>
  <si>
    <t xml:space="preserve">ks. Kwiatkowski Krzysztof - od piątku</t>
  </si>
  <si>
    <t xml:space="preserve">Tak</t>
  </si>
  <si>
    <t xml:space="preserve">Chinek Tomasz i Jolanta</t>
  </si>
  <si>
    <t xml:space="preserve">Tłuczek Mariusz i Beata</t>
  </si>
  <si>
    <t xml:space="preserve">Wojciechowscy Adam i Alicja</t>
  </si>
  <si>
    <t xml:space="preserve">razem z Kamilą</t>
  </si>
  <si>
    <t xml:space="preserve">Lublin Poczekajka 4</t>
  </si>
  <si>
    <t xml:space="preserve">Hypś Sławek i Magda - od piątku</t>
  </si>
  <si>
    <t xml:space="preserve">własny</t>
  </si>
  <si>
    <t xml:space="preserve">Kołodziejczyk Adam i Kinga</t>
  </si>
  <si>
    <t xml:space="preserve">Baran Gosia</t>
  </si>
  <si>
    <t xml:space="preserve">Kossowski Władysław</t>
  </si>
  <si>
    <t xml:space="preserve">Bartnik Natalka</t>
  </si>
  <si>
    <t xml:space="preserve">kłopoty z chodzeniem – niepeł.</t>
  </si>
  <si>
    <t xml:space="preserve">Górna Lidka</t>
  </si>
  <si>
    <t xml:space="preserve">Boguszewscy Mikołaj i Asia + małe dziecko - od piątku</t>
  </si>
  <si>
    <t xml:space="preserve">Wójcik Kasia - niania Boguszewskich - od piątku</t>
  </si>
  <si>
    <t xml:space="preserve">Słowińscy Mateusz i Kasia + dziecko</t>
  </si>
  <si>
    <t xml:space="preserve">Hołowiecki Jasiek – nianiek Słowińskich</t>
  </si>
  <si>
    <t xml:space="preserve">11.</t>
  </si>
  <si>
    <t xml:space="preserve">Klocek Dominik i Dominika z niemowlęciem</t>
  </si>
  <si>
    <t xml:space="preserve">12.</t>
  </si>
  <si>
    <t xml:space="preserve">Klocek Asia  – niania Klocków</t>
  </si>
  <si>
    <t xml:space="preserve">13.</t>
  </si>
  <si>
    <t xml:space="preserve">14.</t>
  </si>
  <si>
    <t xml:space="preserve">15.</t>
  </si>
  <si>
    <t xml:space="preserve">16.</t>
  </si>
  <si>
    <t xml:space="preserve">17.</t>
  </si>
  <si>
    <t xml:space="preserve">18.</t>
  </si>
  <si>
    <t xml:space="preserve">19.</t>
  </si>
  <si>
    <t xml:space="preserve">Lublin Poczekajka 5</t>
  </si>
  <si>
    <t xml:space="preserve">Danilewicz Damian i Aleksandra + niemowlę (Klara) </t>
  </si>
  <si>
    <t xml:space="preserve">Matka karmiąca, cukrzyca </t>
  </si>
  <si>
    <t xml:space="preserve">Danilewicz Darek - nianiek Danilewiczów</t>
  </si>
  <si>
    <t xml:space="preserve">Marcinek Michał i Magdalena - od piątku</t>
  </si>
  <si>
    <t xml:space="preserve">Pawlik Piotr i Katarzyna + niemowlę (Maria) </t>
  </si>
  <si>
    <t xml:space="preserve">Matka karmiąca </t>
  </si>
  <si>
    <t xml:space="preserve">niania Pawlik Zofia </t>
  </si>
  <si>
    <t xml:space="preserve">Rusiński Łukasz i Maria + niemowlę i dziecko (Zofia i Gabriela) </t>
  </si>
  <si>
    <t xml:space="preserve">niania Rusińskich Rybak Barbara </t>
  </si>
  <si>
    <t xml:space="preserve">Sędzielewski Mateusz </t>
  </si>
  <si>
    <t xml:space="preserve">Tkaczyk Krystian</t>
  </si>
  <si>
    <t xml:space="preserve">Lublin Poczekajka 6</t>
  </si>
  <si>
    <t xml:space="preserve">Dziduch Mateusz i Martyna</t>
  </si>
  <si>
    <t xml:space="preserve">Ziemba Maciej i Paulina + dziecko - od piątku</t>
  </si>
  <si>
    <t xml:space="preserve">Rusińska Ania - niania Ziembów - od piątku</t>
  </si>
  <si>
    <t xml:space="preserve">Michalski Marek</t>
  </si>
  <si>
    <t xml:space="preserve">razem z Dziduchami</t>
  </si>
  <si>
    <t xml:space="preserve">Wójtowicz Magda</t>
  </si>
  <si>
    <t xml:space="preserve">Wesołowski Beniamin</t>
  </si>
  <si>
    <t xml:space="preserve">razem z Wójtowicz</t>
  </si>
  <si>
    <t xml:space="preserve">Mateja Tomasz</t>
  </si>
  <si>
    <t xml:space="preserve">Lublin Poczekajka 7</t>
  </si>
  <si>
    <t xml:space="preserve">Szwałek Adam i Katarzyna</t>
  </si>
  <si>
    <t xml:space="preserve">Sanko Marina</t>
  </si>
  <si>
    <t xml:space="preserve">20+</t>
  </si>
  <si>
    <t xml:space="preserve">ze Szwałkami</t>
  </si>
  <si>
    <t xml:space="preserve">Skapets Konstantin</t>
  </si>
  <si>
    <t xml:space="preserve">Ścisło Anna</t>
  </si>
  <si>
    <t xml:space="preserve">30+</t>
  </si>
  <si>
    <t xml:space="preserve">Wesołowski Tomasz</t>
  </si>
  <si>
    <t xml:space="preserve">Lublin Poczekajka 8</t>
  </si>
  <si>
    <t xml:space="preserve">Ojciec Leopold</t>
  </si>
  <si>
    <t xml:space="preserve">Wośko Dominik - od piątku</t>
  </si>
  <si>
    <t xml:space="preserve">Kielar Beata</t>
  </si>
  <si>
    <t xml:space="preserve">Mazur Przemysław i Anna</t>
  </si>
  <si>
    <t xml:space="preserve">Shkurapet Kirill i Veronika 
+ niemowlę - od piątku</t>
  </si>
  <si>
    <t xml:space="preserve">Yugay Elżbieta - od piątku</t>
  </si>
  <si>
    <t xml:space="preserve">Lublin Poczekajka 9</t>
  </si>
  <si>
    <t xml:space="preserve">Szczęch Jan</t>
  </si>
  <si>
    <t xml:space="preserve">brak</t>
  </si>
  <si>
    <t xml:space="preserve">Domurad Filip</t>
  </si>
  <si>
    <t xml:space="preserve">Lublin Różańcowa 1</t>
  </si>
  <si>
    <t xml:space="preserve">Dzioch Ryszard i Iwona</t>
  </si>
  <si>
    <t xml:space="preserve">Drozd Mirosław</t>
  </si>
  <si>
    <t xml:space="preserve">z Dziochami</t>
  </si>
  <si>
    <t xml:space="preserve">Sieńko Józef i Ewa</t>
  </si>
  <si>
    <t xml:space="preserve">Dzioch Jarek i Kinga + niemowlę + dziecko</t>
  </si>
  <si>
    <t xml:space="preserve">Sieńko Wiktoria - niania Dziochów</t>
  </si>
  <si>
    <t xml:space="preserve">Strużek Justyna</t>
  </si>
  <si>
    <t xml:space="preserve">zastępczo "Pod Bocianem"</t>
  </si>
  <si>
    <t xml:space="preserve">z Sieńkami</t>
  </si>
  <si>
    <t xml:space="preserve">Lublin Różańcowa 2</t>
  </si>
  <si>
    <t xml:space="preserve">Pergoł Michał i Katarzyna + 1 roczne dziecko (Michalina) + Filip (8 lat) </t>
  </si>
  <si>
    <t xml:space="preserve">Pergoł Mikołaj</t>
  </si>
  <si>
    <t xml:space="preserve">Wypych Agnieszka</t>
  </si>
  <si>
    <t xml:space="preserve">około 40</t>
  </si>
  <si>
    <t xml:space="preserve">Grabowski Andrzej</t>
  </si>
  <si>
    <t xml:space="preserve">być może</t>
  </si>
  <si>
    <t xml:space="preserve">Juchniewicz Grzegorz</t>
  </si>
  <si>
    <t xml:space="preserve">Wrona Robert</t>
  </si>
  <si>
    <t xml:space="preserve">40+</t>
  </si>
  <si>
    <t xml:space="preserve">Lublin Salezjanie 1</t>
  </si>
  <si>
    <t xml:space="preserve">Jamróz Marek i Klara </t>
  </si>
  <si>
    <t xml:space="preserve">Klara w ciąży</t>
  </si>
  <si>
    <t xml:space="preserve">Kozłowscy Ernest i Sylwia + 1 niemow.</t>
  </si>
  <si>
    <t xml:space="preserve">Sylwia w ciąży</t>
  </si>
  <si>
    <t xml:space="preserve">Nieścioruk Wojciech i Anna + 1 niemow. + 1 dziecko większe</t>
  </si>
  <si>
    <t xml:space="preserve">Piaseccy Tomasz i Monika + 1 niemow.</t>
  </si>
  <si>
    <t xml:space="preserve">Podsiadło Kasia</t>
  </si>
  <si>
    <t xml:space="preserve">Rojek Anna </t>
  </si>
  <si>
    <t xml:space="preserve">Lublin Salezjanie 2</t>
  </si>
  <si>
    <t xml:space="preserve">Kopyciński Henryk i Elżbieta</t>
  </si>
  <si>
    <t xml:space="preserve">Transport z Żołyniakami </t>
  </si>
  <si>
    <t xml:space="preserve">Żołyniak Krzysztof i Monika</t>
  </si>
  <si>
    <t xml:space="preserve">stwardnienie rozsiane</t>
  </si>
  <si>
    <t xml:space="preserve">Niedźwiedź Andrzej</t>
  </si>
  <si>
    <t xml:space="preserve">Lublin Św. Agnieszka 1</t>
  </si>
  <si>
    <t xml:space="preserve">Ceglarski Marcin i Beata</t>
  </si>
  <si>
    <t xml:space="preserve">Kusyk Ewa</t>
  </si>
  <si>
    <t xml:space="preserve">nie, może z kims</t>
  </si>
  <si>
    <t xml:space="preserve">Pluta Andrzej i Ewa</t>
  </si>
  <si>
    <t xml:space="preserve">TAK</t>
  </si>
  <si>
    <t xml:space="preserve">Rybak Paweł i Agnieszka</t>
  </si>
  <si>
    <t xml:space="preserve">Sędzielewski Robert i Monika</t>
  </si>
  <si>
    <t xml:space="preserve">Świtacz Elżbieta</t>
  </si>
  <si>
    <t xml:space="preserve">nie, może z kimś</t>
  </si>
  <si>
    <t xml:space="preserve">Wesołowski Jacek i Katarzyna</t>
  </si>
  <si>
    <t xml:space="preserve">Żurek Adam i Dorota - od piątku</t>
  </si>
  <si>
    <t xml:space="preserve">Lublin Św. Antoni</t>
  </si>
  <si>
    <t xml:space="preserve">ks. Michał Szuba</t>
  </si>
  <si>
    <t xml:space="preserve">około 35</t>
  </si>
  <si>
    <t xml:space="preserve">tak </t>
  </si>
  <si>
    <t xml:space="preserve">Wrona Robert i Anna</t>
  </si>
  <si>
    <t xml:space="preserve">Borysiuk Paweł i Monika</t>
  </si>
  <si>
    <t xml:space="preserve">Ryś Łukasz i Ewa</t>
  </si>
  <si>
    <t xml:space="preserve">Robert Wrona 
668 464 178</t>
  </si>
  <si>
    <t xml:space="preserve">Lublin Św. Krzyż</t>
  </si>
  <si>
    <t xml:space="preserve">Kurpiel Andrzej i Elżbieta</t>
  </si>
  <si>
    <t xml:space="preserve">Herda Artur i Justyna + dziecko Tobiasz</t>
  </si>
  <si>
    <t xml:space="preserve">Bogacz Ryszard i Maria</t>
  </si>
  <si>
    <t xml:space="preserve">60+</t>
  </si>
  <si>
    <t xml:space="preserve">Lubartów 1</t>
  </si>
  <si>
    <t xml:space="preserve">Iwanek Janusz</t>
  </si>
  <si>
    <t xml:space="preserve">Kołodyński Wacław i Barbara</t>
  </si>
  <si>
    <t xml:space="preserve">Nakonieczna Joanna</t>
  </si>
  <si>
    <t xml:space="preserve">Szczepaniak Marian</t>
  </si>
  <si>
    <t xml:space="preserve">Wasak Leszek i Anna</t>
  </si>
  <si>
    <t xml:space="preserve">Lubartów 2</t>
  </si>
  <si>
    <t xml:space="preserve">Budzyński Jerzy i Ilona</t>
  </si>
  <si>
    <t xml:space="preserve">Matwiejczyk Elżbieta</t>
  </si>
  <si>
    <t xml:space="preserve"> Tak razem z Budzyńskimi</t>
  </si>
  <si>
    <t xml:space="preserve">Zdunek Małgorzata</t>
  </si>
  <si>
    <t xml:space="preserve">tak - razem z Budzyńskimi</t>
  </si>
  <si>
    <t xml:space="preserve">Lubartów 3</t>
  </si>
  <si>
    <t xml:space="preserve">Rola Zbigniew i Kazimiera</t>
  </si>
  <si>
    <t xml:space="preserve">Kosik Barbara</t>
  </si>
  <si>
    <t xml:space="preserve">Piliszko Jadwiga</t>
  </si>
  <si>
    <t xml:space="preserve">Topyła Mariusz</t>
  </si>
  <si>
    <t xml:space="preserve">Drzewiecka Emilia</t>
  </si>
  <si>
    <t xml:space="preserve">Łęczna 1</t>
  </si>
  <si>
    <t xml:space="preserve">Pluta Marek i Agnieszka</t>
  </si>
  <si>
    <t xml:space="preserve">Raczkowski Janusz i Irena</t>
  </si>
  <si>
    <t xml:space="preserve">tak z Kędzierskimi</t>
  </si>
  <si>
    <t xml:space="preserve">Kędzierski Krysztof i Elżbieta</t>
  </si>
  <si>
    <t xml:space="preserve">Romaniuk Barbara</t>
  </si>
  <si>
    <t xml:space="preserve">Kramek Maria</t>
  </si>
  <si>
    <t xml:space="preserve">Łęczna 2</t>
  </si>
  <si>
    <t xml:space="preserve">Świecak Irena</t>
  </si>
  <si>
    <t xml:space="preserve">wdowa</t>
  </si>
  <si>
    <t xml:space="preserve">z I Łęczną</t>
  </si>
  <si>
    <t xml:space="preserve">Łęczna 3</t>
  </si>
  <si>
    <t xml:space="preserve">Kot Marcin i Katarzyna + niemowlę i większe dziecko</t>
  </si>
  <si>
    <t xml:space="preserve">Kramek Weronika - niania Kotów</t>
  </si>
  <si>
    <t xml:space="preserve">tak z Kotami</t>
  </si>
  <si>
    <t xml:space="preserve">Opole 1</t>
  </si>
  <si>
    <t xml:space="preserve">Janoszczyk Sławomir i Anna</t>
  </si>
  <si>
    <t xml:space="preserve">Śledzik Andrzej i Dorota</t>
  </si>
  <si>
    <t xml:space="preserve">tak- razem z Janoszczykami</t>
  </si>
  <si>
    <t xml:space="preserve">Skorek Henryka</t>
  </si>
  <si>
    <t xml:space="preserve">Opole 2</t>
  </si>
  <si>
    <t xml:space="preserve">Binięda Ewelina</t>
  </si>
  <si>
    <t xml:space="preserve">Buza Sebastian</t>
  </si>
  <si>
    <t xml:space="preserve">Ciostek Regina</t>
  </si>
  <si>
    <t xml:space="preserve">Drański Piotr</t>
  </si>
  <si>
    <t xml:space="preserve">Poniatowa</t>
  </si>
  <si>
    <t xml:space="preserve">nie jedzie </t>
  </si>
  <si>
    <t xml:space="preserve">Zamość Karolówka 1</t>
  </si>
  <si>
    <t xml:space="preserve">1. </t>
  </si>
  <si>
    <t xml:space="preserve">ks. Feresz Jarosław - bez noclegu</t>
  </si>
  <si>
    <t xml:space="preserve">2. </t>
  </si>
  <si>
    <t xml:space="preserve">Topolski Krzysztof i Bernadetta</t>
  </si>
  <si>
    <t xml:space="preserve">3. </t>
  </si>
  <si>
    <t xml:space="preserve">Wojtas Piotr i Dominika z niemowlakiem </t>
  </si>
  <si>
    <t xml:space="preserve">4. </t>
  </si>
  <si>
    <t xml:space="preserve">Bartnik Ewa </t>
  </si>
  <si>
    <t xml:space="preserve">5. </t>
  </si>
  <si>
    <t xml:space="preserve">Gierszon Joanna </t>
  </si>
  <si>
    <t xml:space="preserve">6. </t>
  </si>
  <si>
    <t xml:space="preserve">Kurczyńska Maria </t>
  </si>
  <si>
    <t xml:space="preserve">kłopoty z chodzeniem</t>
  </si>
  <si>
    <t xml:space="preserve">Kotulska Anna - bez noclegu</t>
  </si>
  <si>
    <t xml:space="preserve">bez noclegu </t>
  </si>
  <si>
    <t xml:space="preserve">Zamość Karolówka 2</t>
  </si>
  <si>
    <t xml:space="preserve">Krasinkiewicz Dorota + dziecko większe</t>
  </si>
  <si>
    <t xml:space="preserve">40 +</t>
  </si>
  <si>
    <t xml:space="preserve">Nowosad Mikołaj - bez noclegu i wyżywienia</t>
  </si>
  <si>
    <t xml:space="preserve">bez noclegu i wyżywienia</t>
  </si>
  <si>
    <t xml:space="preserve">Nowosad Sebastian i  Małgorzata - bez noclegu i wyżywienia</t>
  </si>
  <si>
    <t xml:space="preserve">Szopa Artur i Maria - bez noclegu</t>
  </si>
  <si>
    <t xml:space="preserve">Zamość Katedralna 1</t>
  </si>
  <si>
    <t xml:space="preserve">Chilewicz Elżbieta</t>
  </si>
  <si>
    <t xml:space="preserve">z Kowalczyk</t>
  </si>
  <si>
    <t xml:space="preserve">Kłyż Kamil - bez noclegu</t>
  </si>
  <si>
    <t xml:space="preserve">Kowalczyk Adam i Agnieszka</t>
  </si>
  <si>
    <t xml:space="preserve">Dziuba Elżbieta</t>
  </si>
  <si>
    <t xml:space="preserve">Zamość Katedralna 2</t>
  </si>
  <si>
    <t xml:space="preserve">Niećko Dariusz</t>
  </si>
  <si>
    <t xml:space="preserve">Szłoda Nina</t>
  </si>
  <si>
    <t xml:space="preserve">Zawiślak Marek i Katarzyna</t>
  </si>
  <si>
    <t xml:space="preserve">goście</t>
  </si>
  <si>
    <t xml:space="preserve">Obsza</t>
  </si>
  <si>
    <t xml:space="preserve">brak zgłoszeń</t>
  </si>
  <si>
    <t xml:space="preserve">brat ks. Komana</t>
  </si>
  <si>
    <t xml:space="preserve">Koman Jan -  tylko w sobotę, bez noclegu, posiłki tak</t>
  </si>
  <si>
    <t xml:space="preserve">Bronowice 10</t>
  </si>
  <si>
    <t xml:space="preserve">Serafin Marcin i Lilia - Marcin do piątku</t>
  </si>
  <si>
    <t xml:space="preserve">Ciebiera Sebastian i Weronika - od piątku</t>
  </si>
  <si>
    <t xml:space="preserve">Zając Gabriela</t>
  </si>
  <si>
    <t xml:space="preserve">Królewska 16</t>
  </si>
  <si>
    <t xml:space="preserve">Wesołowski Marcin</t>
  </si>
  <si>
    <t xml:space="preserve">LSM Lublin</t>
  </si>
  <si>
    <t xml:space="preserve">Puzniak Damian i Paulina</t>
  </si>
  <si>
    <t xml:space="preserve">Królewska 13</t>
  </si>
  <si>
    <t xml:space="preserve">Borsuk Maria - od soboty</t>
  </si>
  <si>
    <t xml:space="preserve">wspólnoty</t>
  </si>
  <si>
    <t xml:space="preserve">Razem</t>
  </si>
  <si>
    <t xml:space="preserve">ilość wspólnot - 35</t>
  </si>
  <si>
    <t xml:space="preserve">kondygnacja – nr pokoju/il. pokoi</t>
  </si>
  <si>
    <t xml:space="preserve">ilość tapczanów 1-os.</t>
  </si>
  <si>
    <t xml:space="preserve">można dostawić</t>
  </si>
  <si>
    <t xml:space="preserve">razem il. osób</t>
  </si>
  <si>
    <t xml:space="preserve">przydział</t>
  </si>
  <si>
    <t xml:space="preserve">nazwiska zakwaterowanych</t>
  </si>
  <si>
    <t xml:space="preserve">ilość os. zakwaterowana</t>
  </si>
  <si>
    <t xml:space="preserve">wolne łóżka</t>
  </si>
  <si>
    <t xml:space="preserve">wspólnota</t>
  </si>
  <si>
    <t xml:space="preserve">bud. A parter - p.1</t>
  </si>
  <si>
    <t xml:space="preserve">bud. A parter - p.2</t>
  </si>
  <si>
    <t xml:space="preserve">bud. A parter - p.3</t>
  </si>
  <si>
    <t xml:space="preserve">bud. A parter - p.4</t>
  </si>
  <si>
    <t xml:space="preserve">bud. A parter - p.5</t>
  </si>
  <si>
    <t xml:space="preserve">bud. A 1 piętro - p.10</t>
  </si>
  <si>
    <t xml:space="preserve">bud. A 1 piętro - p.11</t>
  </si>
  <si>
    <t xml:space="preserve">bud. A 1 piętro - p.12</t>
  </si>
  <si>
    <t xml:space="preserve">bud. A 1 piętro - p.13</t>
  </si>
  <si>
    <t xml:space="preserve">bud. A 1 piętro - p.14</t>
  </si>
  <si>
    <t xml:space="preserve">bud. A 1 piętro - p.15</t>
  </si>
  <si>
    <t xml:space="preserve">bud. A 1 piętro - p.16</t>
  </si>
  <si>
    <t xml:space="preserve">bud. A 2 piętro - p.20</t>
  </si>
  <si>
    <t xml:space="preserve">bud. A 2 piętro - p.21</t>
  </si>
  <si>
    <t xml:space="preserve">bud. A 2 piętro - p.22</t>
  </si>
  <si>
    <t xml:space="preserve">bud. A 2 piętro - p.23</t>
  </si>
  <si>
    <t xml:space="preserve">bud. A 2 piętro - p.24</t>
  </si>
  <si>
    <t xml:space="preserve">bud. A 2 piętro - p.25</t>
  </si>
  <si>
    <t xml:space="preserve">bud. A 2 piętro - p.26</t>
  </si>
  <si>
    <t xml:space="preserve">bud. A 3 piętro - p.30</t>
  </si>
  <si>
    <t xml:space="preserve">bud. A 3 piętro - p.31</t>
  </si>
  <si>
    <t xml:space="preserve">bud. A 3 piętro - p.32</t>
  </si>
  <si>
    <t xml:space="preserve">śr.-czw.</t>
  </si>
  <si>
    <t xml:space="preserve">czw.-pt.</t>
  </si>
  <si>
    <t xml:space="preserve">bud. A 3 piętro - p.33</t>
  </si>
  <si>
    <t xml:space="preserve">pt.-sob.</t>
  </si>
  <si>
    <t xml:space="preserve">sob.-ndz.</t>
  </si>
  <si>
    <t xml:space="preserve">razem bud. A </t>
  </si>
  <si>
    <t xml:space="preserve">bud. B 1 piętro - p.10</t>
  </si>
  <si>
    <t xml:space="preserve">bud. B 1 piętro - p.11</t>
  </si>
  <si>
    <t xml:space="preserve">bud. B 1 piętro - p.12</t>
  </si>
  <si>
    <t xml:space="preserve">bud. B 1 piętro - p.13</t>
  </si>
  <si>
    <t xml:space="preserve">bud. B 2 piętro - p.21</t>
  </si>
  <si>
    <t xml:space="preserve">bud. B 2 piętro - p.22</t>
  </si>
  <si>
    <t xml:space="preserve">bud. B 2 piętro - p.23</t>
  </si>
  <si>
    <t xml:space="preserve">bud. B 2 piętro - p.24</t>
  </si>
  <si>
    <t xml:space="preserve">bud. B 2 piętro - p.25</t>
  </si>
  <si>
    <t xml:space="preserve">bud. B 2 piętro - p.26</t>
  </si>
  <si>
    <t xml:space="preserve">bud. B 2 piętro - p.27</t>
  </si>
  <si>
    <t xml:space="preserve">bud. B 2 piętro - p.28</t>
  </si>
  <si>
    <t xml:space="preserve">bud. B 2 piętro - p.29</t>
  </si>
  <si>
    <t xml:space="preserve">razem bud. B</t>
  </si>
  <si>
    <t xml:space="preserve">Domek nr 1 - 
na parterze </t>
  </si>
  <si>
    <t xml:space="preserve">Domek nr 2 - 
na parterze</t>
  </si>
  <si>
    <t xml:space="preserve">Domek nr 3 - 
na piętrze</t>
  </si>
  <si>
    <t xml:space="preserve">Domek nr 4 - 
na piętrze</t>
  </si>
  <si>
    <t xml:space="preserve">Domek nr 5 - dwupoziomowy</t>
  </si>
  <si>
    <t xml:space="preserve">piętro - nie grzane</t>
  </si>
  <si>
    <t xml:space="preserve">za przepierzeniem</t>
  </si>
  <si>
    <t xml:space="preserve">salon</t>
  </si>
  <si>
    <t xml:space="preserve">Domek nr 6 - 
(za budynkiem B)</t>
  </si>
  <si>
    <t xml:space="preserve">razem domki</t>
  </si>
  <si>
    <t xml:space="preserve">razem Buzun domek 6 - parter</t>
  </si>
  <si>
    <t xml:space="preserve">razem Buzun domki</t>
  </si>
  <si>
    <t xml:space="preserve">Razem Buzun - bud. A + B + domki</t>
  </si>
  <si>
    <t xml:space="preserve">cena za wyżywienie</t>
  </si>
  <si>
    <t xml:space="preserve">prebiter</t>
  </si>
  <si>
    <t xml:space="preserve">małżeństwo</t>
  </si>
  <si>
    <t xml:space="preserve">małżeństwo z dzieckiem (dziećmi) lub ciąża</t>
  </si>
  <si>
    <t xml:space="preserve">choroby - na miejscu</t>
  </si>
  <si>
    <t xml:space="preserve">niańka obca lub z rodziny - oddzielny pokój</t>
  </si>
  <si>
    <t xml:space="preserve">kondygnacja - nr pokoju/il. pokoi</t>
  </si>
  <si>
    <t xml:space="preserve">łóżko pojedyncze</t>
  </si>
  <si>
    <t xml:space="preserve">ilość tapczanów 2-os.</t>
  </si>
  <si>
    <t xml:space="preserve">łóżko duże</t>
  </si>
  <si>
    <t xml:space="preserve">max il. osób w pokoju</t>
  </si>
  <si>
    <t xml:space="preserve">Margol Anna - p. nr 1 </t>
  </si>
  <si>
    <t xml:space="preserve">Margol Anna - p. nr 2</t>
  </si>
  <si>
    <t xml:space="preserve">Margol Anna - p. nr 3</t>
  </si>
  <si>
    <t xml:space="preserve">Margol Anna - p. nr 4</t>
  </si>
  <si>
    <t xml:space="preserve">Margol Anna - p. nr 5</t>
  </si>
  <si>
    <t xml:space="preserve">Margol Anna - p. nr 6</t>
  </si>
  <si>
    <t xml:space="preserve">Energetyk p. 104</t>
  </si>
  <si>
    <t xml:space="preserve">Energetyk p. 105</t>
  </si>
  <si>
    <t xml:space="preserve">Energetyk p. 108</t>
  </si>
  <si>
    <t xml:space="preserve">Energetyk p. 109</t>
  </si>
  <si>
    <t xml:space="preserve">Energetyk p. 110</t>
  </si>
  <si>
    <t xml:space="preserve">Energetyk p. 111</t>
  </si>
  <si>
    <t xml:space="preserve">Energetyk p. 112</t>
  </si>
  <si>
    <t xml:space="preserve">Energetyk p. 113</t>
  </si>
  <si>
    <t xml:space="preserve">Energetyk p. 401</t>
  </si>
  <si>
    <t xml:space="preserve">Energetyk p. 402</t>
  </si>
  <si>
    <t xml:space="preserve">Energetyk p. 403</t>
  </si>
  <si>
    <t xml:space="preserve">Energetyk p. 404</t>
  </si>
  <si>
    <t xml:space="preserve">Energetyk p. 405</t>
  </si>
  <si>
    <t xml:space="preserve">Energetyk p. 406</t>
  </si>
  <si>
    <t xml:space="preserve">Energetyk p. 407</t>
  </si>
  <si>
    <t xml:space="preserve">Energetyk p. 408</t>
  </si>
  <si>
    <t xml:space="preserve">Energetyk p. 4xx</t>
  </si>
  <si>
    <t xml:space="preserve">Energetyk p. 413</t>
  </si>
  <si>
    <t xml:space="preserve">Energetyk p. 423</t>
  </si>
  <si>
    <t xml:space="preserve">Energetyk p. 424</t>
  </si>
  <si>
    <t xml:space="preserve">Energetyk p. 411</t>
  </si>
  <si>
    <t xml:space="preserve">Energetyk p. 412</t>
  </si>
  <si>
    <t xml:space="preserve">Górnik Barbara - 
domek nr 1</t>
  </si>
  <si>
    <t xml:space="preserve">Górnik Barbara - 
domek nr 2</t>
  </si>
  <si>
    <t xml:space="preserve">Pod Bocianem - nr 1 (piętro)</t>
  </si>
  <si>
    <t xml:space="preserve">Pod Bocianem - nr 2 (piętro)</t>
  </si>
  <si>
    <t xml:space="preserve">Pod Bocianem - nr 3 (piętro)</t>
  </si>
  <si>
    <t xml:space="preserve">Pod Bocianem - nr 4 (piętro)</t>
  </si>
  <si>
    <t xml:space="preserve">Pod Bocianem - nr 5 (piętro)</t>
  </si>
  <si>
    <t xml:space="preserve">Pod Bocianem - nr 6 (piętro)</t>
  </si>
  <si>
    <t xml:space="preserve">Pod Bocianem - nr 7 (piętro)</t>
  </si>
  <si>
    <t xml:space="preserve">Pod Bocianem - nr 8 (piętro)</t>
  </si>
  <si>
    <t xml:space="preserve">Pod Bocianem - nr 9 (piętro)</t>
  </si>
  <si>
    <t xml:space="preserve">Pod Bocianem - nr 10 (piętro)</t>
  </si>
  <si>
    <t xml:space="preserve">Pod Bocianem - nr 11 (piętro)</t>
  </si>
  <si>
    <t xml:space="preserve">Pod Bocianem - nr 12 (piętro)</t>
  </si>
  <si>
    <t xml:space="preserve">Pod Bocianem - nr 14 (piętro)</t>
  </si>
  <si>
    <t xml:space="preserve">Pod Bocianem - nr 15 (parter)</t>
  </si>
  <si>
    <t xml:space="preserve">Pod Bocianem - nr 16 (parter)</t>
  </si>
  <si>
    <t xml:space="preserve">Pod Bocianem - nr 17 (parter)</t>
  </si>
  <si>
    <t xml:space="preserve">Pod Bocianem - nr 18 (parter)</t>
  </si>
  <si>
    <t xml:space="preserve">Pod Bocianem - nr 19 (parter)</t>
  </si>
  <si>
    <t xml:space="preserve">Pod Bocianem - nr 20 (parter)</t>
  </si>
  <si>
    <t xml:space="preserve">Pod Bocianem - nr 21 (parter)</t>
  </si>
  <si>
    <t xml:space="preserve">Pod Bocianem - nr 22 (parter)</t>
  </si>
  <si>
    <t xml:space="preserve">Nowosad Wiesława_1</t>
  </si>
  <si>
    <t xml:space="preserve">Nowosad Wiesława_2</t>
  </si>
  <si>
    <t xml:space="preserve">Nowosad Wiesława_3</t>
  </si>
  <si>
    <t xml:space="preserve">Margol Cecylia - p. nr 1 (parter)</t>
  </si>
  <si>
    <t xml:space="preserve">Margol Cecylia - p. nr 2 (parter)</t>
  </si>
  <si>
    <t xml:space="preserve">Margol Cecylia - p. nr 3 (piętro)</t>
  </si>
  <si>
    <t xml:space="preserve">Margol Cecylia - p. nr 4 (piętro)</t>
  </si>
  <si>
    <t xml:space="preserve">Margol Cecylia - p. nr 5 (parter)</t>
  </si>
  <si>
    <t xml:space="preserve">Lucyna Truszkowska - p. nr 4 (parter wejście od zewn.)</t>
  </si>
  <si>
    <t xml:space="preserve">Lucyna Truszkowska - p. nr 1 (piętro)</t>
  </si>
  <si>
    <t xml:space="preserve">Lucyna Truszkowska - p. nr 2 (piętro)</t>
  </si>
  <si>
    <t xml:space="preserve">Lucyna Truszkowska - p. nr 3 (piętro)</t>
  </si>
  <si>
    <t xml:space="preserve">Lucyna Truszkowska - p. nr 5 (parter)</t>
  </si>
  <si>
    <t xml:space="preserve">Lucyna Truszkowska - p. nr 6 (parter)</t>
  </si>
  <si>
    <t xml:space="preserve">Lucyna Truszkowska - p. nr 14</t>
  </si>
  <si>
    <t xml:space="preserve">Lucyna Truszkowska - p. nr 7</t>
  </si>
  <si>
    <t xml:space="preserve">awaria ogrzewania</t>
  </si>
  <si>
    <t xml:space="preserve">Lucyna Truszkowska - p. nr 8</t>
  </si>
  <si>
    <t xml:space="preserve">Olszewska Halina i Krzysztof - nr 1 (1 piętro)</t>
  </si>
  <si>
    <t xml:space="preserve">Olszewska Halina i Krzysztof - nr 2 (1 piętro)</t>
  </si>
  <si>
    <t xml:space="preserve">Olszewska Halina i Krzysztof - nr 4 (2 piętro)</t>
  </si>
  <si>
    <t xml:space="preserve">Olszewska Halina i Krzysztof - nr 5 (2 piętro)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</si>
</sst>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$-415]General"/>
    <numFmt numFmtId="166" formatCode="General"/>
    <numFmt numFmtId="167" formatCode="yyyy\-mm\-dd"/>
    <numFmt numFmtId="168" formatCode="@"/>
    <numFmt numFmtId="169" formatCode="#,##0"/>
    <numFmt numFmtId="170" formatCode="#,##0.00&quot; zł&quot;"/>
    <numFmt numFmtId="171" formatCode="dd\-mmm"/>
  </numFmts>
  <fonts count="33">
    <font>
      <sz val="11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238"/>
    </font>
    <font>
      <sz val="10"/>
      <color rgb="FFFF0000"/>
      <name val="Calibri"/>
      <family val="2"/>
      <charset val="238"/>
    </font>
    <font>
      <sz val="10"/>
      <name val="Calibri"/>
      <family val="2"/>
      <charset val="238"/>
    </font>
    <font>
      <b val="true"/>
      <sz val="10"/>
      <name val="Calibri"/>
      <family val="2"/>
      <charset val="238"/>
    </font>
    <font>
      <b val="true"/>
      <sz val="8"/>
      <name val="Calibri"/>
      <family val="2"/>
      <charset val="238"/>
    </font>
    <font>
      <b val="true"/>
      <sz val="10"/>
      <color rgb="FFFFFFFF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 val="true"/>
      <sz val="8"/>
      <color rgb="FFFF0000"/>
      <name val="Calibri"/>
      <family val="2"/>
      <charset val="238"/>
    </font>
    <font>
      <sz val="10"/>
      <color rgb="FFFF0000"/>
      <name val="Calibri"/>
      <family val="2"/>
      <charset val="1"/>
    </font>
    <font>
      <b val="true"/>
      <sz val="9.5"/>
      <name val="Calibri"/>
      <family val="2"/>
      <charset val="238"/>
    </font>
    <font>
      <sz val="9.5"/>
      <name val="Calibri"/>
      <family val="2"/>
      <charset val="238"/>
    </font>
    <font>
      <sz val="8"/>
      <name val="Calibri"/>
      <family val="2"/>
      <charset val="238"/>
    </font>
    <font>
      <b val="true"/>
      <sz val="10"/>
      <color rgb="FFFF0000"/>
      <name val="Calibri"/>
      <family val="2"/>
      <charset val="238"/>
    </font>
    <font>
      <sz val="10"/>
      <color rgb="FF000000"/>
      <name val="Arial"/>
      <family val="2"/>
      <charset val="238"/>
    </font>
    <font>
      <sz val="11"/>
      <color rgb="FFFF0000"/>
      <name val="Calibri"/>
      <family val="2"/>
      <charset val="238"/>
    </font>
    <font>
      <sz val="11"/>
      <name val="Calibri"/>
      <family val="2"/>
      <charset val="1"/>
    </font>
    <font>
      <b val="true"/>
      <sz val="10"/>
      <color rgb="FF000000"/>
      <name val="Calibri"/>
      <family val="2"/>
      <charset val="238"/>
    </font>
    <font>
      <sz val="10"/>
      <color rgb="FF00B050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sz val="10"/>
      <color rgb="FF00B05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9"/>
      <color rgb="FF000000"/>
      <name val="Calibri"/>
      <family val="2"/>
      <charset val="238"/>
    </font>
    <font>
      <sz val="11"/>
      <color rgb="FF00B050"/>
      <name val="Calibri"/>
      <family val="2"/>
      <charset val="238"/>
    </font>
    <font>
      <u val="single"/>
      <sz val="11"/>
      <color rgb="FF0000FF"/>
      <name val="Calibri"/>
      <family val="2"/>
      <charset val="238"/>
    </font>
    <font>
      <sz val="10"/>
      <color rgb="FF45CD33"/>
      <name val="Calibri"/>
      <family val="2"/>
      <charset val="238"/>
    </font>
    <font>
      <b val="true"/>
      <sz val="11"/>
      <name val="Calibri"/>
      <family val="2"/>
      <charset val="238"/>
    </font>
  </fonts>
  <fills count="25">
    <fill>
      <patternFill patternType="none"/>
    </fill>
    <fill>
      <patternFill patternType="gray125"/>
    </fill>
    <fill>
      <patternFill patternType="solid">
        <fgColor rgb="FFDDD9C3"/>
        <bgColor rgb="FFFFCC99"/>
      </patternFill>
    </fill>
    <fill>
      <patternFill patternType="solid">
        <fgColor rgb="FF31859C"/>
        <bgColor rgb="FF31849B"/>
      </patternFill>
    </fill>
    <fill>
      <patternFill patternType="solid">
        <fgColor rgb="FF31849B"/>
        <bgColor rgb="FF31859C"/>
      </patternFill>
    </fill>
    <fill>
      <patternFill patternType="solid">
        <fgColor rgb="FFCFC57B"/>
        <bgColor rgb="FFFFCC99"/>
      </patternFill>
    </fill>
    <fill>
      <patternFill patternType="solid">
        <fgColor rgb="FF7030A0"/>
        <bgColor rgb="FF993366"/>
      </patternFill>
    </fill>
    <fill>
      <patternFill patternType="solid">
        <fgColor rgb="FFFF66FF"/>
        <bgColor rgb="FFCC99FF"/>
      </patternFill>
    </fill>
    <fill>
      <patternFill patternType="solid">
        <fgColor rgb="FF632523"/>
        <bgColor rgb="FF333300"/>
      </patternFill>
    </fill>
    <fill>
      <patternFill patternType="solid">
        <fgColor rgb="FF6600FF"/>
        <bgColor rgb="FF800080"/>
      </patternFill>
    </fill>
    <fill>
      <patternFill patternType="solid">
        <fgColor rgb="FFFF0000"/>
        <bgColor rgb="FFC00000"/>
      </patternFill>
    </fill>
    <fill>
      <patternFill patternType="solid">
        <fgColor rgb="FFFF9966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99FF"/>
      </patternFill>
    </fill>
    <fill>
      <patternFill patternType="solid">
        <fgColor rgb="FF66FF66"/>
        <bgColor rgb="FF99FF66"/>
      </patternFill>
    </fill>
    <fill>
      <patternFill patternType="solid">
        <fgColor rgb="FFFF9900"/>
        <bgColor rgb="FFFFC000"/>
      </patternFill>
    </fill>
    <fill>
      <patternFill patternType="solid">
        <fgColor rgb="FFFF00FF"/>
        <bgColor rgb="FFFF00FF"/>
      </patternFill>
    </fill>
    <fill>
      <patternFill patternType="solid">
        <fgColor rgb="FFFFC000"/>
        <bgColor rgb="FFFF9900"/>
      </patternFill>
    </fill>
    <fill>
      <patternFill patternType="solid">
        <fgColor rgb="FFCC3300"/>
        <bgColor rgb="FFC00000"/>
      </patternFill>
    </fill>
    <fill>
      <patternFill patternType="solid">
        <fgColor rgb="FFC00000"/>
        <bgColor rgb="FFFF0000"/>
      </patternFill>
    </fill>
    <fill>
      <patternFill patternType="solid">
        <fgColor rgb="FFFFFFFF"/>
        <bgColor rgb="FFFFFFCC"/>
      </patternFill>
    </fill>
    <fill>
      <patternFill patternType="solid">
        <fgColor rgb="FF00B050"/>
        <bgColor rgb="FF45CD33"/>
      </patternFill>
    </fill>
    <fill>
      <patternFill patternType="solid">
        <fgColor rgb="FFA6A6A6"/>
        <bgColor rgb="FF9999FF"/>
      </patternFill>
    </fill>
    <fill>
      <patternFill patternType="solid">
        <fgColor rgb="FF99FF66"/>
        <bgColor rgb="FF66FF66"/>
      </patternFill>
    </fill>
    <fill>
      <patternFill patternType="solid">
        <fgColor rgb="FF0099FF"/>
        <bgColor rgb="FF00B0F0"/>
      </patternFill>
    </fill>
  </fills>
  <borders count="5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medium"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3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7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8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8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8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9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6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4" borderId="1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1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12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5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3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13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14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6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5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6" borderId="15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15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5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17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9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9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0" borderId="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19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22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6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2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1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3" borderId="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2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4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5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6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6" borderId="6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6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6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7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13" borderId="15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2" borderId="15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3" borderId="1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13" borderId="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3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24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4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4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7" fillId="0" borderId="2" xfId="22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7" fillId="0" borderId="3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0" borderId="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2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0" borderId="1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1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2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3" borderId="0" xfId="22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7" fillId="4" borderId="13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1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7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2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" xfId="22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3" fillId="0" borderId="1" xfId="2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0" borderId="1" xfId="22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0" borderId="14" xfId="2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12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9" fillId="0" borderId="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3" borderId="1" xfId="22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7" fillId="6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8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8" borderId="6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2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2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8" borderId="13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6" borderId="13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2" borderId="13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4" borderId="13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3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5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6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8" fillId="2" borderId="2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17" borderId="6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2" borderId="6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6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1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13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13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5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5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1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7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18" xfId="22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6" fontId="7" fillId="0" borderId="2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3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3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6" borderId="8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7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2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6" borderId="2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2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9" borderId="2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6" borderId="1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3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32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33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1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7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4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3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26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7" fillId="0" borderId="15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1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5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34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4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13" borderId="30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0" borderId="3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3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3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7" fillId="0" borderId="14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6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2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2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20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6" fillId="0" borderId="14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15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15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6" fillId="0" borderId="17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7" fillId="0" borderId="19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3" borderId="13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6" borderId="1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0" borderId="13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1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10" borderId="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0" borderId="13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1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9" borderId="1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6" borderId="1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2" borderId="1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4" borderId="1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4" borderId="6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0" borderId="6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1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6" borderId="6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3" borderId="20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14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6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3" fillId="0" borderId="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0" borderId="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20" borderId="7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0" borderId="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20" borderId="1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3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7" fillId="0" borderId="37" xfId="22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6" fontId="7" fillId="0" borderId="30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0" borderId="3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1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1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1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2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2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0" borderId="37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17" borderId="1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0" borderId="1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20" borderId="16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3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0" borderId="4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0" fillId="0" borderId="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1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1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17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2" borderId="1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2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0" borderId="2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0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6" borderId="1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3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0" borderId="2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4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38" xfId="22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8" fillId="2" borderId="29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1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3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6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7" fillId="20" borderId="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8" fillId="2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20" borderId="6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9" borderId="13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7" borderId="13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20" borderId="24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2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0" borderId="2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0" borderId="7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0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3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7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0" borderId="27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7" fillId="0" borderId="20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20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13" borderId="1" xfId="22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1" xfId="22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7" fillId="0" borderId="13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1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0" borderId="1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7" fillId="0" borderId="1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7" fillId="0" borderId="3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2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8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4" borderId="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6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6" borderId="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7" fillId="0" borderId="3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7" fillId="0" borderId="19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8" fillId="0" borderId="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0" borderId="2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2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0" borderId="1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8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2" borderId="3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7" borderId="3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6" borderId="1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15" xfId="22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3" fillId="0" borderId="15" xfId="22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2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28" xfId="22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6" fontId="7" fillId="0" borderId="16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0" borderId="1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0" borderId="3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6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0" borderId="3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0" borderId="1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3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9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9" fillId="0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6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1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40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4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2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42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7" fillId="0" borderId="3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32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7" fillId="20" borderId="2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22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19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43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8" borderId="6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22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6" fontId="8" fillId="2" borderId="4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10" borderId="33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20" borderId="33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20" borderId="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0" borderId="6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0" borderId="13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2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0" borderId="1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0" borderId="13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20" borderId="26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7" fillId="0" borderId="33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22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6" fontId="7" fillId="0" borderId="8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13" borderId="8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3" borderId="8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3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0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0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16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0" borderId="2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32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45" xfId="22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13" borderId="1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3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6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8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6" borderId="8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0" borderId="7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13" borderId="1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16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1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20" borderId="32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45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8" borderId="8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0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0" borderId="19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0" borderId="19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20" borderId="13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0" borderId="8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0" borderId="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0" borderId="8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20" borderId="9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2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3" borderId="1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13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0" borderId="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0" borderId="6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20" borderId="12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2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3" borderId="6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20" borderId="6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19" borderId="6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47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2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2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2" borderId="28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20" borderId="3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0" borderId="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0" borderId="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0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0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20" borderId="2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20" borderId="2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7" fillId="20" borderId="1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0" borderId="15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0" borderId="15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0" borderId="2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0" borderId="2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0" borderId="24" xfId="2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8" fillId="0" borderId="3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21" borderId="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1" borderId="3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1" borderId="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1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1" borderId="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6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22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2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2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2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1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7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8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0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8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8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13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9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2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8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0" borderId="1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5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13" borderId="2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7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9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9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4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38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37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7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13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4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17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7" borderId="6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4" fillId="0" borderId="15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7" borderId="24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7" fillId="0" borderId="15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13" borderId="1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7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12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8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4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2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4" fillId="0" borderId="2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4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19" borderId="8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0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6" borderId="6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7" fillId="0" borderId="6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6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2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4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13" borderId="8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6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6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7" fillId="13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24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19" borderId="6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12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8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2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37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4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8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28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37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8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5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5" fillId="0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22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16" borderId="28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12" borderId="8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13" borderId="46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4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13" borderId="1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5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9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3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0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3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13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6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2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9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4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7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6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2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2" fillId="0" borderId="4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2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4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24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38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2" borderId="8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8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6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0" borderId="46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9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1" fillId="0" borderId="45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49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6" borderId="28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7" fillId="0" borderId="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7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7" fillId="0" borderId="48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4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4" borderId="3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13" borderId="30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0" borderId="44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6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6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6" borderId="1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4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4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4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13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4" borderId="5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9" borderId="4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3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5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30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1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19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6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13" fillId="13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12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11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9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13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14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7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6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4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6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11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13" fillId="13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26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16" borderId="30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4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13" borderId="6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0" borderId="12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11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4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4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1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4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13" borderId="13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13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6" xfId="2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17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7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7" borderId="1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7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8" fillId="0" borderId="28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17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37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8" fillId="0" borderId="18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14" borderId="1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9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0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37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16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4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8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7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8" fillId="0" borderId="28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0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22" borderId="2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3" fillId="22" borderId="3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2" borderId="3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2" borderId="3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22" borderId="4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2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2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3" fillId="22" borderId="3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2" borderId="4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21" borderId="2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3" fillId="21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1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1" borderId="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21" borderId="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0" borderId="1" xfId="22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3" fillId="0" borderId="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" fillId="3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6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12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7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15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18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23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13" borderId="13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8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0" borderId="3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13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0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3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13" borderId="3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1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5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4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5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7" fillId="0" borderId="8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1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8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2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6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7" fillId="0" borderId="6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7" fillId="0" borderId="12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4" fillId="0" borderId="3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5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6" borderId="8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6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7" fillId="13" borderId="8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3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26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2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6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6" borderId="15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16" borderId="8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4" fillId="0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6" borderId="11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7" fillId="0" borderId="11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7" fillId="13" borderId="15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15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8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16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6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5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20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6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2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0" borderId="3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0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44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14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3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3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7" borderId="2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4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0" borderId="38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24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24" borderId="1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3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3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24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2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7" fillId="24" borderId="3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4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7" fillId="0" borderId="12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6" borderId="2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15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1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5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7" borderId="2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24" borderId="2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9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5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13" borderId="15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6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6" xfId="22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7" fillId="13" borderId="6" xfId="22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7" fillId="0" borderId="12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2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3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3" xfId="22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13" borderId="13" xfId="22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26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8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3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13" borderId="8" xfId="22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0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4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9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5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13" borderId="15" xfId="22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32" fillId="0" borderId="0" xfId="22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0" xfId="22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2" fillId="0" borderId="0" xfId="22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2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10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8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8" borderId="3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8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17" borderId="8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6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17" borderId="6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17" borderId="1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7" borderId="24" xfId="22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2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38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1" fontId="4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5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9" fillId="0" borderId="8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6" borderId="3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0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9" fillId="0" borderId="1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15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8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0" borderId="1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ny 2" xfId="21"/>
    <cellStyle name="Normalny 2 2" xfId="22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6600FF"/>
      <rgbColor rgb="FF31849B"/>
      <rgbColor rgb="FFCFC57B"/>
      <rgbColor rgb="FF808080"/>
      <rgbColor rgb="FF9999FF"/>
      <rgbColor rgb="FF7030A0"/>
      <rgbColor rgb="FFFFFFCC"/>
      <rgbColor rgb="FFCCFFFF"/>
      <rgbColor rgb="FF660066"/>
      <rgbColor rgb="FFFF9966"/>
      <rgbColor rgb="FF0099FF"/>
      <rgbColor rgb="FFDDD9C3"/>
      <rgbColor rgb="FF000080"/>
      <rgbColor rgb="FFFF00FF"/>
      <rgbColor rgb="FFFFFF00"/>
      <rgbColor rgb="FF00FFFF"/>
      <rgbColor rgb="FF800080"/>
      <rgbColor rgb="FF800000"/>
      <rgbColor rgb="FF00B050"/>
      <rgbColor rgb="FF0000FF"/>
      <rgbColor rgb="FF00B0F0"/>
      <rgbColor rgb="FFCCFFFF"/>
      <rgbColor rgb="FF99FF66"/>
      <rgbColor rgb="FFFFFF99"/>
      <rgbColor rgb="FF99CCFF"/>
      <rgbColor rgb="FFFF66FF"/>
      <rgbColor rgb="FFCC99FF"/>
      <rgbColor rgb="FFFFCC99"/>
      <rgbColor rgb="FF3366FF"/>
      <rgbColor rgb="FF66FF66"/>
      <rgbColor rgb="FF45CD33"/>
      <rgbColor rgb="FFFFC000"/>
      <rgbColor rgb="FFFF9900"/>
      <rgbColor rgb="FFFF6600"/>
      <rgbColor rgb="FF666699"/>
      <rgbColor rgb="FFA6A6A6"/>
      <rgbColor rgb="FF003366"/>
      <rgbColor rgb="FF31859C"/>
      <rgbColor rgb="FF003300"/>
      <rgbColor rgb="FF333300"/>
      <rgbColor rgb="FFCC3300"/>
      <rgbColor rgb="FF993366"/>
      <rgbColor rgb="FF333399"/>
      <rgbColor rgb="FF6325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540"/>
  <sheetViews>
    <sheetView showFormulas="false" showGridLines="true" showRowColHeaders="true" showZeros="true" rightToLeft="false" tabSelected="false" showOutlineSymbols="true" defaultGridColor="true" view="pageBreakPreview" topLeftCell="A1" colorId="64" zoomScale="90" zoomScaleNormal="100" zoomScalePageLayoutView="90" workbookViewId="0">
      <selection pane="topLeft" activeCell="D1" activeCellId="0" sqref="D1"/>
    </sheetView>
  </sheetViews>
  <sheetFormatPr defaultColWidth="9.13671875" defaultRowHeight="12.75" zeroHeight="false" outlineLevelRow="0" outlineLevelCol="0"/>
  <cols>
    <col collapsed="false" customWidth="true" hidden="false" outlineLevel="0" max="1" min="1" style="1" width="3.86"/>
    <col collapsed="false" customWidth="true" hidden="false" outlineLevel="0" max="2" min="2" style="2" width="18.42"/>
    <col collapsed="false" customWidth="true" hidden="false" outlineLevel="0" max="3" min="3" style="2" width="10.71"/>
    <col collapsed="false" customWidth="true" hidden="false" outlineLevel="0" max="4" min="4" style="3" width="25.71"/>
    <col collapsed="false" customWidth="true" hidden="false" outlineLevel="0" max="5" min="5" style="4" width="8.29"/>
    <col collapsed="false" customWidth="true" hidden="false" outlineLevel="0" max="6" min="6" style="2" width="31.57"/>
    <col collapsed="false" customWidth="true" hidden="false" outlineLevel="0" max="7" min="7" style="5" width="6.57"/>
    <col collapsed="false" customWidth="true" hidden="false" outlineLevel="0" max="8" min="8" style="5" width="9.42"/>
    <col collapsed="false" customWidth="true" hidden="false" outlineLevel="0" max="9" min="9" style="5" width="5.86"/>
    <col collapsed="false" customWidth="true" hidden="false" outlineLevel="0" max="10" min="10" style="5" width="7.29"/>
    <col collapsed="false" customWidth="true" hidden="false" outlineLevel="0" max="11" min="11" style="5" width="7.15"/>
    <col collapsed="false" customWidth="true" hidden="false" outlineLevel="0" max="12" min="12" style="5" width="7"/>
    <col collapsed="false" customWidth="true" hidden="false" outlineLevel="0" max="13" min="13" style="5" width="9.59"/>
    <col collapsed="false" customWidth="true" hidden="false" outlineLevel="0" max="14" min="14" style="5" width="7.15"/>
    <col collapsed="false" customWidth="true" hidden="false" outlineLevel="0" max="15" min="15" style="5" width="15.88"/>
    <col collapsed="false" customWidth="true" hidden="false" outlineLevel="0" max="16" min="16" style="6" width="8"/>
    <col collapsed="false" customWidth="true" hidden="false" outlineLevel="0" max="17" min="17" style="6" width="18.71"/>
    <col collapsed="false" customWidth="true" hidden="false" outlineLevel="0" max="18" min="18" style="5" width="3.98"/>
    <col collapsed="false" customWidth="false" hidden="false" outlineLevel="0" max="1024" min="19" style="5" width="9.13"/>
  </cols>
  <sheetData>
    <row r="1" s="12" customFormat="true" ht="39.95" hidden="false" customHeight="true" outlineLevel="0" collapsed="false">
      <c r="A1" s="7" t="s">
        <v>0</v>
      </c>
      <c r="B1" s="8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0" t="s">
        <v>7</v>
      </c>
      <c r="I1" s="10" t="s">
        <v>8</v>
      </c>
      <c r="J1" s="10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11" t="s">
        <v>16</v>
      </c>
      <c r="S1" s="13"/>
      <c r="T1" s="12" t="s">
        <v>17</v>
      </c>
      <c r="W1" s="14"/>
    </row>
    <row r="2" s="12" customFormat="true" ht="18" hidden="true" customHeight="true" outlineLevel="0" collapsed="false">
      <c r="A2" s="15" t="s">
        <v>18</v>
      </c>
      <c r="B2" s="16" t="str">
        <f aca="false">$B$1</f>
        <v>Katechiści</v>
      </c>
      <c r="C2" s="16"/>
      <c r="D2" s="17"/>
      <c r="E2" s="18"/>
      <c r="F2" s="19"/>
      <c r="G2" s="20"/>
      <c r="H2" s="21"/>
      <c r="I2" s="21"/>
      <c r="J2" s="21"/>
      <c r="K2" s="21"/>
      <c r="L2" s="21"/>
      <c r="M2" s="21"/>
      <c r="N2" s="21"/>
      <c r="O2" s="22"/>
      <c r="P2" s="23"/>
      <c r="Q2" s="24"/>
      <c r="S2" s="25"/>
      <c r="W2" s="14"/>
    </row>
    <row r="3" s="12" customFormat="true" ht="19.5" hidden="false" customHeight="true" outlineLevel="0" collapsed="false">
      <c r="A3" s="26" t="s">
        <v>19</v>
      </c>
      <c r="B3" s="27" t="str">
        <f aca="false">$B$1</f>
        <v>Katechiści</v>
      </c>
      <c r="C3" s="27"/>
      <c r="D3" s="28" t="s">
        <v>20</v>
      </c>
      <c r="E3" s="29" t="s">
        <v>21</v>
      </c>
      <c r="F3" s="30" t="str">
        <f aca="false">'Kwatery U Buzunów - Reg. 2018'!A116</f>
        <v>bud. B 2 piętro - p.28</v>
      </c>
      <c r="G3" s="15" t="n">
        <v>1</v>
      </c>
      <c r="H3" s="31"/>
      <c r="I3" s="32"/>
      <c r="J3" s="32"/>
      <c r="K3" s="32"/>
      <c r="L3" s="32"/>
      <c r="M3" s="32"/>
      <c r="N3" s="32"/>
      <c r="O3" s="33"/>
      <c r="P3" s="34"/>
      <c r="Q3" s="35"/>
      <c r="S3" s="36"/>
      <c r="T3" s="12" t="s">
        <v>22</v>
      </c>
      <c r="W3" s="14"/>
    </row>
    <row r="4" s="12" customFormat="true" ht="22.5" hidden="false" customHeight="true" outlineLevel="0" collapsed="false">
      <c r="A4" s="26" t="s">
        <v>23</v>
      </c>
      <c r="B4" s="27" t="str">
        <f aca="false">$B$1</f>
        <v>Katechiści</v>
      </c>
      <c r="C4" s="27"/>
      <c r="D4" s="28" t="s">
        <v>24</v>
      </c>
      <c r="E4" s="37" t="s">
        <v>21</v>
      </c>
      <c r="F4" s="38" t="str">
        <f aca="false">'Kwatery U Buzunów - Reg. 2018'!A75</f>
        <v>bud. B 1 piętro - p.10</v>
      </c>
      <c r="G4" s="39"/>
      <c r="H4" s="40" t="n">
        <f aca="false">1*2</f>
        <v>2</v>
      </c>
      <c r="I4" s="39"/>
      <c r="J4" s="39"/>
      <c r="K4" s="39"/>
      <c r="L4" s="39"/>
      <c r="M4" s="39"/>
      <c r="N4" s="39"/>
      <c r="O4" s="41"/>
      <c r="P4" s="42"/>
      <c r="Q4" s="43"/>
      <c r="S4" s="44"/>
      <c r="T4" s="12" t="s">
        <v>25</v>
      </c>
      <c r="W4" s="14"/>
    </row>
    <row r="5" s="12" customFormat="true" ht="21" hidden="false" customHeight="true" outlineLevel="0" collapsed="false">
      <c r="A5" s="26" t="s">
        <v>26</v>
      </c>
      <c r="B5" s="27" t="str">
        <f aca="false">$B$1</f>
        <v>Katechiści</v>
      </c>
      <c r="C5" s="27"/>
      <c r="D5" s="45" t="s">
        <v>27</v>
      </c>
      <c r="E5" s="37" t="s">
        <v>21</v>
      </c>
      <c r="F5" s="38" t="str">
        <f aca="false">'Kwatery U Buzunów - Reg. 2018'!A78</f>
        <v>bud. B 1 piętro - p.11</v>
      </c>
      <c r="G5" s="46"/>
      <c r="H5" s="40" t="n">
        <f aca="false">1*2</f>
        <v>2</v>
      </c>
      <c r="I5" s="46"/>
      <c r="J5" s="46"/>
      <c r="K5" s="39"/>
      <c r="L5" s="39"/>
      <c r="M5" s="39"/>
      <c r="N5" s="39"/>
      <c r="O5" s="41"/>
      <c r="P5" s="42"/>
      <c r="Q5" s="43"/>
      <c r="S5" s="47"/>
      <c r="T5" s="12" t="s">
        <v>28</v>
      </c>
      <c r="W5" s="14"/>
    </row>
    <row r="6" s="12" customFormat="true" ht="20.25" hidden="false" customHeight="true" outlineLevel="0" collapsed="false">
      <c r="A6" s="48" t="s">
        <v>29</v>
      </c>
      <c r="B6" s="27" t="str">
        <f aca="false">$B$1</f>
        <v>Katechiści</v>
      </c>
      <c r="C6" s="49"/>
      <c r="D6" s="50" t="s">
        <v>30</v>
      </c>
      <c r="E6" s="51" t="s">
        <v>21</v>
      </c>
      <c r="F6" s="52" t="str">
        <f aca="false">'Kwatery U Buzunów - Reg. 2018'!A81</f>
        <v>bud. B 1 piętro - p.12</v>
      </c>
      <c r="G6" s="53"/>
      <c r="H6" s="54" t="n">
        <f aca="false">1*2</f>
        <v>2</v>
      </c>
      <c r="I6" s="53"/>
      <c r="J6" s="53"/>
      <c r="K6" s="53"/>
      <c r="L6" s="53"/>
      <c r="M6" s="53"/>
      <c r="N6" s="53"/>
      <c r="O6" s="55"/>
      <c r="P6" s="56"/>
      <c r="Q6" s="57"/>
      <c r="S6" s="58"/>
      <c r="T6" s="12" t="s">
        <v>31</v>
      </c>
      <c r="W6" s="14"/>
      <c r="X6" s="14"/>
    </row>
    <row r="7" s="12" customFormat="true" ht="12.75" hidden="false" customHeight="false" outlineLevel="0" collapsed="false">
      <c r="A7" s="59"/>
      <c r="B7" s="60" t="str">
        <f aca="false">B1</f>
        <v>Katechiści</v>
      </c>
      <c r="C7" s="61"/>
      <c r="D7" s="62" t="n">
        <f aca="false">SUM(G7:J7)</f>
        <v>7</v>
      </c>
      <c r="E7" s="63"/>
      <c r="F7" s="64" t="s">
        <v>32</v>
      </c>
      <c r="G7" s="62" t="n">
        <f aca="false">SUM(G2:G6)</f>
        <v>1</v>
      </c>
      <c r="H7" s="62" t="n">
        <f aca="false">SUM(H2:H6)</f>
        <v>6</v>
      </c>
      <c r="I7" s="62" t="n">
        <f aca="false">SUM(I2:I6)</f>
        <v>0</v>
      </c>
      <c r="J7" s="62" t="n">
        <f aca="false">SUM(J2:J6)</f>
        <v>0</v>
      </c>
      <c r="K7" s="62" t="n">
        <f aca="false">SUM(K2:K6)</f>
        <v>0</v>
      </c>
      <c r="L7" s="62" t="n">
        <f aca="false">SUM(L2:L6)</f>
        <v>0</v>
      </c>
      <c r="M7" s="62" t="n">
        <f aca="false">SUM(M2:M6)</f>
        <v>0</v>
      </c>
      <c r="N7" s="62" t="n">
        <f aca="false">SUM(N2:N6)</f>
        <v>0</v>
      </c>
      <c r="O7" s="65"/>
      <c r="P7" s="66"/>
      <c r="Q7" s="67"/>
      <c r="R7" s="68"/>
      <c r="S7" s="69"/>
      <c r="T7" s="12" t="s">
        <v>33</v>
      </c>
      <c r="W7" s="14"/>
    </row>
    <row r="8" s="12" customFormat="true" ht="12.75" hidden="false" customHeight="false" outlineLevel="0" collapsed="false">
      <c r="A8" s="59"/>
      <c r="B8" s="60"/>
      <c r="C8" s="70"/>
      <c r="D8" s="71" t="n">
        <f aca="false">SUM(K8:L8)</f>
        <v>0</v>
      </c>
      <c r="E8" s="63"/>
      <c r="F8" s="72" t="s">
        <v>34</v>
      </c>
      <c r="G8" s="71" t="n">
        <f aca="false">G7</f>
        <v>1</v>
      </c>
      <c r="H8" s="71" t="n">
        <f aca="false">H7</f>
        <v>6</v>
      </c>
      <c r="I8" s="71" t="n">
        <f aca="false">I7</f>
        <v>0</v>
      </c>
      <c r="J8" s="71" t="n">
        <f aca="false">J7</f>
        <v>0</v>
      </c>
      <c r="K8" s="71" t="n">
        <f aca="false">K7</f>
        <v>0</v>
      </c>
      <c r="L8" s="71" t="n">
        <f aca="false">L7</f>
        <v>0</v>
      </c>
      <c r="M8" s="71" t="n">
        <f aca="false">M7</f>
        <v>0</v>
      </c>
      <c r="N8" s="71" t="n">
        <f aca="false">N7</f>
        <v>0</v>
      </c>
      <c r="O8" s="65"/>
      <c r="P8" s="67"/>
      <c r="Q8" s="67"/>
      <c r="R8" s="68"/>
      <c r="S8" s="73"/>
      <c r="T8" s="12" t="s">
        <v>35</v>
      </c>
      <c r="W8" s="14"/>
    </row>
    <row r="9" s="12" customFormat="true" ht="12.75" hidden="false" customHeight="false" outlineLevel="0" collapsed="false">
      <c r="A9" s="59"/>
      <c r="B9" s="60"/>
      <c r="C9" s="70"/>
      <c r="D9" s="71" t="n">
        <f aca="false">SUM(M9:N9)</f>
        <v>0</v>
      </c>
      <c r="E9" s="63"/>
      <c r="F9" s="72" t="s">
        <v>36</v>
      </c>
      <c r="G9" s="71" t="n">
        <f aca="false">G7</f>
        <v>1</v>
      </c>
      <c r="H9" s="71" t="n">
        <f aca="false">H7</f>
        <v>6</v>
      </c>
      <c r="I9" s="71" t="n">
        <f aca="false">I7</f>
        <v>0</v>
      </c>
      <c r="J9" s="71" t="n">
        <f aca="false">J7</f>
        <v>0</v>
      </c>
      <c r="K9" s="71" t="n">
        <f aca="false">K7</f>
        <v>0</v>
      </c>
      <c r="L9" s="71" t="n">
        <f aca="false">L7</f>
        <v>0</v>
      </c>
      <c r="M9" s="71" t="n">
        <f aca="false">M7</f>
        <v>0</v>
      </c>
      <c r="N9" s="71" t="n">
        <f aca="false">N7</f>
        <v>0</v>
      </c>
      <c r="O9" s="65"/>
      <c r="P9" s="67"/>
      <c r="Q9" s="67"/>
      <c r="R9" s="68"/>
      <c r="S9" s="74"/>
      <c r="T9" s="12" t="s">
        <v>37</v>
      </c>
      <c r="W9" s="14"/>
    </row>
    <row r="10" s="12" customFormat="true" ht="22.5" hidden="false" customHeight="false" outlineLevel="0" collapsed="false">
      <c r="A10" s="59"/>
      <c r="B10" s="60"/>
      <c r="C10" s="70"/>
      <c r="D10" s="71" t="n">
        <f aca="false">SUM(G10:N10)-K10</f>
        <v>7</v>
      </c>
      <c r="E10" s="63"/>
      <c r="F10" s="72" t="s">
        <v>38</v>
      </c>
      <c r="G10" s="71" t="n">
        <f aca="false">G7</f>
        <v>1</v>
      </c>
      <c r="H10" s="71" t="n">
        <f aca="false">H7</f>
        <v>6</v>
      </c>
      <c r="I10" s="71" t="n">
        <f aca="false">I7</f>
        <v>0</v>
      </c>
      <c r="J10" s="71" t="n">
        <f aca="false">J7</f>
        <v>0</v>
      </c>
      <c r="K10" s="71" t="n">
        <f aca="false">K7</f>
        <v>0</v>
      </c>
      <c r="L10" s="71" t="n">
        <f aca="false">L7</f>
        <v>0</v>
      </c>
      <c r="M10" s="71" t="n">
        <f aca="false">M7</f>
        <v>0</v>
      </c>
      <c r="N10" s="71" t="n">
        <f aca="false">N7</f>
        <v>0</v>
      </c>
      <c r="O10" s="65"/>
      <c r="P10" s="67"/>
      <c r="Q10" s="67"/>
      <c r="R10" s="68"/>
      <c r="S10" s="75"/>
      <c r="T10" s="12" t="s">
        <v>39</v>
      </c>
      <c r="W10" s="14"/>
    </row>
    <row r="11" s="12" customFormat="true" ht="12.75" hidden="false" customHeight="false" outlineLevel="0" collapsed="false">
      <c r="A11" s="59"/>
      <c r="B11" s="60"/>
      <c r="C11" s="70"/>
      <c r="D11" s="71" t="n">
        <f aca="false">SUM(G11:N11)-K11</f>
        <v>7</v>
      </c>
      <c r="E11" s="63"/>
      <c r="F11" s="72" t="s">
        <v>40</v>
      </c>
      <c r="G11" s="71" t="n">
        <f aca="false">G7</f>
        <v>1</v>
      </c>
      <c r="H11" s="71" t="n">
        <f aca="false">H7</f>
        <v>6</v>
      </c>
      <c r="I11" s="71" t="n">
        <f aca="false">I7</f>
        <v>0</v>
      </c>
      <c r="J11" s="71" t="n">
        <f aca="false">J7</f>
        <v>0</v>
      </c>
      <c r="K11" s="71" t="n">
        <f aca="false">K7</f>
        <v>0</v>
      </c>
      <c r="L11" s="71" t="n">
        <f aca="false">L7</f>
        <v>0</v>
      </c>
      <c r="M11" s="71" t="n">
        <f aca="false">M7</f>
        <v>0</v>
      </c>
      <c r="N11" s="71" t="n">
        <f aca="false">N7</f>
        <v>0</v>
      </c>
      <c r="O11" s="65"/>
      <c r="P11" s="67"/>
      <c r="Q11" s="67"/>
      <c r="R11" s="68"/>
      <c r="S11" s="76"/>
      <c r="T11" s="77" t="s">
        <v>41</v>
      </c>
      <c r="U11" s="77"/>
      <c r="V11" s="77"/>
      <c r="W11" s="14"/>
      <c r="X11" s="14"/>
      <c r="Y11" s="14"/>
    </row>
    <row r="12" s="12" customFormat="true" ht="13.5" hidden="false" customHeight="false" outlineLevel="0" collapsed="false">
      <c r="A12" s="59"/>
      <c r="B12" s="60"/>
      <c r="C12" s="70"/>
      <c r="D12" s="78" t="n">
        <f aca="false">SUM(G12:N12)-K12</f>
        <v>7</v>
      </c>
      <c r="E12" s="63"/>
      <c r="F12" s="79" t="s">
        <v>42</v>
      </c>
      <c r="G12" s="78" t="n">
        <f aca="false">G7</f>
        <v>1</v>
      </c>
      <c r="H12" s="78" t="n">
        <f aca="false">H7</f>
        <v>6</v>
      </c>
      <c r="I12" s="78" t="n">
        <f aca="false">I7</f>
        <v>0</v>
      </c>
      <c r="J12" s="78" t="n">
        <f aca="false">J7</f>
        <v>0</v>
      </c>
      <c r="K12" s="78" t="n">
        <f aca="false">K7</f>
        <v>0</v>
      </c>
      <c r="L12" s="78" t="n">
        <f aca="false">L7</f>
        <v>0</v>
      </c>
      <c r="M12" s="78" t="n">
        <f aca="false">M7</f>
        <v>0</v>
      </c>
      <c r="N12" s="78" t="n">
        <f aca="false">N7</f>
        <v>0</v>
      </c>
      <c r="O12" s="65"/>
      <c r="P12" s="67"/>
      <c r="Q12" s="67"/>
      <c r="R12" s="68"/>
      <c r="S12" s="80"/>
      <c r="T12" s="12" t="s">
        <v>43</v>
      </c>
      <c r="W12" s="14"/>
      <c r="X12" s="14"/>
      <c r="Y12" s="14"/>
    </row>
    <row r="13" s="84" customFormat="true" ht="39.95" hidden="false" customHeight="true" outlineLevel="0" collapsed="false">
      <c r="A13" s="81" t="str">
        <f aca="false">A1</f>
        <v>Lp.</v>
      </c>
      <c r="B13" s="82" t="s">
        <v>44</v>
      </c>
      <c r="C13" s="82" t="str">
        <f aca="false">C1</f>
        <v>Obecność</v>
      </c>
      <c r="D13" s="83" t="str">
        <f aca="false">D1</f>
        <v>Nazwisko i imię (małżeństwa razem, dzieci osobno)</v>
      </c>
      <c r="E13" s="83" t="str">
        <f aca="false">E1</f>
        <v>Przydział</v>
      </c>
      <c r="F13" s="83" t="str">
        <f aca="false">F1</f>
        <v>Zakwaterowanie</v>
      </c>
      <c r="G13" s="83" t="str">
        <f aca="false">G1</f>
        <v>Prezbiterzy</v>
      </c>
      <c r="H13" s="83" t="str">
        <f aca="false">H1</f>
        <v>Małżeństwa (il. osób)</v>
      </c>
      <c r="I13" s="83" t="str">
        <f aca="false">I1</f>
        <v>Kobiety (1)</v>
      </c>
      <c r="J13" s="83" t="str">
        <f aca="false">J1</f>
        <v>Mężczyźni (1)</v>
      </c>
      <c r="K13" s="83" t="str">
        <f aca="false">K1</f>
        <v>Niemowlęta i dzieci (bez dodatkowego łóżka i posiłku)</v>
      </c>
      <c r="L13" s="83" t="str">
        <f aca="false">L1</f>
        <v>Dzieci większe (z łóżkiem i posiłkiem)</v>
      </c>
      <c r="M13" s="83" t="str">
        <f aca="false">M1</f>
        <v>Niania z rodziny - mieszkanie z rodziną</v>
      </c>
      <c r="N13" s="83" t="str">
        <f aca="false">N1</f>
        <v>Niania obca lub z rodziny - mieszkanie osobne</v>
      </c>
      <c r="O13" s="83" t="str">
        <f aca="false">O1</f>
        <v>Uwagi, niepełnosprawność, diety</v>
      </c>
      <c r="P13" s="83" t="str">
        <f aca="false">P1</f>
        <v>Wiek jedynek, nianiek np. 40+</v>
      </c>
      <c r="Q13" s="83" t="str">
        <f aca="false">Q1</f>
        <v>Środek transportu (własny samochód lub brak)</v>
      </c>
      <c r="S13" s="85"/>
      <c r="T13" s="68" t="s">
        <v>45</v>
      </c>
      <c r="U13" s="68"/>
      <c r="V13" s="68"/>
      <c r="W13" s="86"/>
      <c r="X13" s="87"/>
      <c r="Y13" s="87"/>
    </row>
    <row r="14" s="68" customFormat="true" ht="25.5" hidden="false" customHeight="false" outlineLevel="0" collapsed="false">
      <c r="A14" s="26" t="s">
        <v>18</v>
      </c>
      <c r="B14" s="88" t="str">
        <f aca="false">$B$13</f>
        <v>Hrubieszów parafia Św. Ducha</v>
      </c>
      <c r="C14" s="30"/>
      <c r="D14" s="89" t="s">
        <v>46</v>
      </c>
      <c r="E14" s="90" t="s">
        <v>21</v>
      </c>
      <c r="F14" s="91" t="str">
        <f aca="false">'Kwatery U Buzunów - Reg. 2018'!A142</f>
        <v>Domek nr 6 - 
(za budynkiem B)</v>
      </c>
      <c r="G14" s="15"/>
      <c r="H14" s="92"/>
      <c r="I14" s="93" t="n">
        <v>1</v>
      </c>
      <c r="J14" s="93"/>
      <c r="K14" s="93"/>
      <c r="L14" s="93"/>
      <c r="M14" s="93"/>
      <c r="N14" s="93"/>
      <c r="O14" s="41"/>
      <c r="P14" s="26" t="n">
        <v>70</v>
      </c>
      <c r="Q14" s="94" t="s">
        <v>47</v>
      </c>
      <c r="S14" s="95"/>
      <c r="W14" s="96"/>
      <c r="X14" s="96"/>
    </row>
    <row r="15" s="68" customFormat="true" ht="25.5" hidden="false" customHeight="false" outlineLevel="0" collapsed="false">
      <c r="A15" s="26" t="s">
        <v>19</v>
      </c>
      <c r="B15" s="88" t="str">
        <f aca="false">$B$13</f>
        <v>Hrubieszów parafia Św. Ducha</v>
      </c>
      <c r="C15" s="38"/>
      <c r="D15" s="97" t="s">
        <v>48</v>
      </c>
      <c r="E15" s="98" t="s">
        <v>21</v>
      </c>
      <c r="F15" s="88" t="str">
        <f aca="false">'Kwatery U Buzunów - Reg. 2018'!A142</f>
        <v>Domek nr 6 - 
(za budynkiem B)</v>
      </c>
      <c r="G15" s="15"/>
      <c r="H15" s="92"/>
      <c r="I15" s="93" t="n">
        <v>1</v>
      </c>
      <c r="J15" s="93"/>
      <c r="K15" s="93"/>
      <c r="L15" s="93"/>
      <c r="M15" s="93"/>
      <c r="N15" s="93"/>
      <c r="O15" s="41"/>
      <c r="P15" s="26" t="n">
        <v>60</v>
      </c>
      <c r="Q15" s="94" t="s">
        <v>47</v>
      </c>
      <c r="S15" s="95"/>
      <c r="W15" s="96"/>
      <c r="X15" s="96"/>
    </row>
    <row r="16" s="68" customFormat="true" ht="12.75" hidden="false" customHeight="false" outlineLevel="0" collapsed="false">
      <c r="A16" s="26" t="s">
        <v>23</v>
      </c>
      <c r="B16" s="88"/>
      <c r="C16" s="38"/>
      <c r="D16" s="97"/>
      <c r="E16" s="99"/>
      <c r="F16" s="88"/>
      <c r="G16" s="15"/>
      <c r="H16" s="92"/>
      <c r="I16" s="93"/>
      <c r="J16" s="93"/>
      <c r="K16" s="93"/>
      <c r="L16" s="93"/>
      <c r="M16" s="93"/>
      <c r="N16" s="93"/>
      <c r="O16" s="41"/>
      <c r="P16" s="26"/>
      <c r="Q16" s="94"/>
      <c r="S16" s="95"/>
      <c r="W16" s="96"/>
      <c r="X16" s="96"/>
    </row>
    <row r="17" s="68" customFormat="true" ht="25.5" hidden="false" customHeight="false" outlineLevel="0" collapsed="false">
      <c r="A17" s="26" t="s">
        <v>26</v>
      </c>
      <c r="B17" s="88" t="str">
        <f aca="false">$B$13</f>
        <v>Hrubieszów parafia Św. Ducha</v>
      </c>
      <c r="C17" s="38"/>
      <c r="D17" s="97" t="s">
        <v>49</v>
      </c>
      <c r="E17" s="98" t="s">
        <v>21</v>
      </c>
      <c r="F17" s="88" t="str">
        <f aca="false">'Kwatery U Buzunów - Reg. 2018'!A142</f>
        <v>Domek nr 6 - 
(za budynkiem B)</v>
      </c>
      <c r="G17" s="15"/>
      <c r="H17" s="92"/>
      <c r="I17" s="93" t="n">
        <v>1</v>
      </c>
      <c r="J17" s="93"/>
      <c r="K17" s="93"/>
      <c r="L17" s="93"/>
      <c r="M17" s="93"/>
      <c r="N17" s="93"/>
      <c r="O17" s="41"/>
      <c r="P17" s="26" t="n">
        <v>35</v>
      </c>
      <c r="Q17" s="94" t="s">
        <v>47</v>
      </c>
      <c r="S17" s="95"/>
      <c r="W17" s="96"/>
      <c r="X17" s="96"/>
    </row>
    <row r="18" s="68" customFormat="true" ht="25.5" hidden="false" customHeight="false" outlineLevel="0" collapsed="false">
      <c r="A18" s="26" t="s">
        <v>29</v>
      </c>
      <c r="B18" s="88" t="str">
        <f aca="false">$B$13</f>
        <v>Hrubieszów parafia Św. Ducha</v>
      </c>
      <c r="C18" s="38"/>
      <c r="D18" s="97" t="s">
        <v>50</v>
      </c>
      <c r="E18" s="100" t="s">
        <v>21</v>
      </c>
      <c r="F18" s="88" t="str">
        <f aca="false">'Kwatery obce - Reg. 2018'!A120</f>
        <v>Pod Bocianem - nr 22 (parter)</v>
      </c>
      <c r="G18" s="15"/>
      <c r="H18" s="92"/>
      <c r="I18" s="93"/>
      <c r="J18" s="93" t="n">
        <v>1</v>
      </c>
      <c r="K18" s="93"/>
      <c r="L18" s="93"/>
      <c r="M18" s="93"/>
      <c r="N18" s="93"/>
      <c r="O18" s="41"/>
      <c r="P18" s="26" t="n">
        <v>50</v>
      </c>
      <c r="Q18" s="94" t="s">
        <v>51</v>
      </c>
      <c r="S18" s="95"/>
      <c r="W18" s="96"/>
      <c r="X18" s="96"/>
    </row>
    <row r="19" s="68" customFormat="true" ht="48.75" hidden="false" customHeight="true" outlineLevel="0" collapsed="false">
      <c r="A19" s="26" t="s">
        <v>52</v>
      </c>
      <c r="B19" s="52" t="str">
        <f aca="false">$B$13</f>
        <v>Hrubieszów parafia Św. Ducha</v>
      </c>
      <c r="C19" s="52"/>
      <c r="D19" s="101" t="s">
        <v>53</v>
      </c>
      <c r="E19" s="102" t="s">
        <v>21</v>
      </c>
      <c r="F19" s="52" t="str">
        <f aca="false">'Kwatery U Buzunów - Reg. 2018'!A67</f>
        <v>bud. A 3 piętro - p.32</v>
      </c>
      <c r="G19" s="48"/>
      <c r="H19" s="103" t="n">
        <v>2</v>
      </c>
      <c r="I19" s="93"/>
      <c r="J19" s="93"/>
      <c r="K19" s="104" t="n">
        <v>1</v>
      </c>
      <c r="L19" s="104" t="n">
        <v>3</v>
      </c>
      <c r="M19" s="93"/>
      <c r="N19" s="93"/>
      <c r="O19" s="41" t="s">
        <v>54</v>
      </c>
      <c r="P19" s="26" t="s">
        <v>55</v>
      </c>
      <c r="Q19" s="94" t="s">
        <v>56</v>
      </c>
      <c r="S19" s="95"/>
      <c r="W19" s="96"/>
      <c r="X19" s="96"/>
    </row>
    <row r="20" s="68" customFormat="true" ht="26.25" hidden="true" customHeight="false" outlineLevel="0" collapsed="false">
      <c r="A20" s="26" t="s">
        <v>23</v>
      </c>
      <c r="B20" s="91" t="str">
        <f aca="false">$B$13</f>
        <v>Hrubieszów parafia Św. Ducha</v>
      </c>
      <c r="C20" s="105"/>
      <c r="D20" s="106"/>
      <c r="E20" s="107"/>
      <c r="F20" s="108"/>
      <c r="G20" s="15"/>
      <c r="H20" s="92"/>
      <c r="I20" s="93"/>
      <c r="J20" s="93"/>
      <c r="K20" s="93"/>
      <c r="L20" s="93"/>
      <c r="M20" s="93"/>
      <c r="N20" s="93"/>
      <c r="O20" s="41"/>
      <c r="P20" s="26"/>
      <c r="Q20" s="94"/>
      <c r="S20" s="95"/>
      <c r="W20" s="96"/>
      <c r="X20" s="96"/>
    </row>
    <row r="21" s="68" customFormat="true" ht="12.75" hidden="false" customHeight="true" outlineLevel="0" collapsed="false">
      <c r="A21" s="109" t="n">
        <v>43376</v>
      </c>
      <c r="B21" s="110" t="s">
        <v>57</v>
      </c>
      <c r="C21" s="70"/>
      <c r="D21" s="111" t="n">
        <f aca="false">SUM(G21:J21)</f>
        <v>6</v>
      </c>
      <c r="E21" s="112"/>
      <c r="F21" s="113" t="str">
        <f aca="false">F7</f>
        <v>razem bracia (bez niemowląt, dzieci i nianiek)</v>
      </c>
      <c r="G21" s="62" t="n">
        <f aca="false">SUM(G14:G20)</f>
        <v>0</v>
      </c>
      <c r="H21" s="62" t="n">
        <f aca="false">SUM(H14:H20)</f>
        <v>2</v>
      </c>
      <c r="I21" s="62" t="n">
        <f aca="false">SUM(I14:I20)</f>
        <v>3</v>
      </c>
      <c r="J21" s="62" t="n">
        <f aca="false">SUM(J14:J20)</f>
        <v>1</v>
      </c>
      <c r="K21" s="114" t="n">
        <f aca="false">SUM(K14:K20)</f>
        <v>1</v>
      </c>
      <c r="L21" s="114" t="n">
        <f aca="false">SUM(L14:L20)</f>
        <v>3</v>
      </c>
      <c r="M21" s="114" t="n">
        <f aca="false">SUM(M14:M20)</f>
        <v>0</v>
      </c>
      <c r="N21" s="114" t="n">
        <f aca="false">SUM(N14:N20)</f>
        <v>0</v>
      </c>
      <c r="O21" s="65"/>
      <c r="P21" s="67"/>
      <c r="Q21" s="67"/>
      <c r="R21" s="86"/>
      <c r="S21" s="87"/>
    </row>
    <row r="22" s="68" customFormat="true" ht="12.75" hidden="false" customHeight="false" outlineLevel="0" collapsed="false">
      <c r="A22" s="109"/>
      <c r="B22" s="110"/>
      <c r="C22" s="115"/>
      <c r="D22" s="71" t="n">
        <f aca="false">SUM(K22:L22)</f>
        <v>4</v>
      </c>
      <c r="E22" s="112"/>
      <c r="F22" s="116" t="str">
        <f aca="false">F8</f>
        <v>razem niemowlęta i dzieci</v>
      </c>
      <c r="G22" s="117" t="n">
        <f aca="false">G21</f>
        <v>0</v>
      </c>
      <c r="H22" s="117" t="n">
        <f aca="false">H21</f>
        <v>2</v>
      </c>
      <c r="I22" s="117" t="n">
        <f aca="false">I21</f>
        <v>3</v>
      </c>
      <c r="J22" s="117" t="n">
        <f aca="false">J21</f>
        <v>1</v>
      </c>
      <c r="K22" s="71" t="n">
        <f aca="false">K21</f>
        <v>1</v>
      </c>
      <c r="L22" s="71" t="n">
        <f aca="false">L21</f>
        <v>3</v>
      </c>
      <c r="M22" s="117" t="n">
        <f aca="false">M21</f>
        <v>0</v>
      </c>
      <c r="N22" s="117" t="n">
        <f aca="false">N21</f>
        <v>0</v>
      </c>
      <c r="O22" s="65"/>
      <c r="P22" s="67" t="n">
        <v>1</v>
      </c>
      <c r="Q22" s="67"/>
      <c r="R22" s="96"/>
      <c r="S22" s="96"/>
    </row>
    <row r="23" s="68" customFormat="true" ht="12.75" hidden="false" customHeight="false" outlineLevel="0" collapsed="false">
      <c r="A23" s="109"/>
      <c r="B23" s="110"/>
      <c r="C23" s="115"/>
      <c r="D23" s="71" t="n">
        <f aca="false">SUM(M23:N23)</f>
        <v>0</v>
      </c>
      <c r="E23" s="112"/>
      <c r="F23" s="116" t="str">
        <f aca="false">F9</f>
        <v>razem niańki</v>
      </c>
      <c r="G23" s="117" t="n">
        <f aca="false">G21</f>
        <v>0</v>
      </c>
      <c r="H23" s="117" t="n">
        <f aca="false">H21</f>
        <v>2</v>
      </c>
      <c r="I23" s="117" t="n">
        <f aca="false">I21</f>
        <v>3</v>
      </c>
      <c r="J23" s="117" t="n">
        <f aca="false">J21</f>
        <v>1</v>
      </c>
      <c r="K23" s="117" t="n">
        <f aca="false">K21</f>
        <v>1</v>
      </c>
      <c r="L23" s="117" t="n">
        <f aca="false">L21</f>
        <v>3</v>
      </c>
      <c r="M23" s="71" t="n">
        <f aca="false">M21</f>
        <v>0</v>
      </c>
      <c r="N23" s="71" t="n">
        <f aca="false">N21</f>
        <v>0</v>
      </c>
      <c r="O23" s="65"/>
      <c r="P23" s="67"/>
      <c r="Q23" s="67"/>
      <c r="V23" s="95"/>
      <c r="W23" s="96"/>
    </row>
    <row r="24" s="68" customFormat="true" ht="22.5" hidden="false" customHeight="false" outlineLevel="0" collapsed="false">
      <c r="A24" s="109"/>
      <c r="B24" s="110"/>
      <c r="C24" s="115"/>
      <c r="D24" s="71" t="n">
        <f aca="false">SUM(G24:N24)-K24</f>
        <v>9</v>
      </c>
      <c r="E24" s="112"/>
      <c r="F24" s="116" t="str">
        <f aca="false">F10</f>
        <v>razem na salę gimn. (krzesła - z nianiami i dziećmi)</v>
      </c>
      <c r="G24" s="71" t="n">
        <f aca="false">G21</f>
        <v>0</v>
      </c>
      <c r="H24" s="71" t="n">
        <f aca="false">H21</f>
        <v>2</v>
      </c>
      <c r="I24" s="71" t="n">
        <f aca="false">I21</f>
        <v>3</v>
      </c>
      <c r="J24" s="71" t="n">
        <f aca="false">J21</f>
        <v>1</v>
      </c>
      <c r="K24" s="117" t="n">
        <f aca="false">K21</f>
        <v>1</v>
      </c>
      <c r="L24" s="71" t="n">
        <f aca="false">L21</f>
        <v>3</v>
      </c>
      <c r="M24" s="71" t="n">
        <f aca="false">M21</f>
        <v>0</v>
      </c>
      <c r="N24" s="71" t="n">
        <f aca="false">N21</f>
        <v>0</v>
      </c>
      <c r="O24" s="65"/>
      <c r="P24" s="67"/>
      <c r="Q24" s="67"/>
    </row>
    <row r="25" s="68" customFormat="true" ht="12.75" hidden="false" customHeight="false" outlineLevel="0" collapsed="false">
      <c r="A25" s="109"/>
      <c r="B25" s="110"/>
      <c r="C25" s="115"/>
      <c r="D25" s="71" t="n">
        <f aca="false">SUM(G25:N25)-K25</f>
        <v>9</v>
      </c>
      <c r="E25" s="112"/>
      <c r="F25" s="116" t="str">
        <f aca="false">F11</f>
        <v>razem do wyżywienia (z  dziećmi)</v>
      </c>
      <c r="G25" s="71" t="n">
        <f aca="false">G21</f>
        <v>0</v>
      </c>
      <c r="H25" s="71" t="n">
        <f aca="false">H21</f>
        <v>2</v>
      </c>
      <c r="I25" s="71" t="n">
        <f aca="false">I21</f>
        <v>3</v>
      </c>
      <c r="J25" s="71" t="n">
        <f aca="false">J21</f>
        <v>1</v>
      </c>
      <c r="K25" s="117" t="n">
        <f aca="false">K21</f>
        <v>1</v>
      </c>
      <c r="L25" s="71" t="n">
        <f aca="false">L21</f>
        <v>3</v>
      </c>
      <c r="M25" s="71" t="n">
        <f aca="false">M21</f>
        <v>0</v>
      </c>
      <c r="N25" s="71" t="n">
        <f aca="false">N21</f>
        <v>0</v>
      </c>
      <c r="O25" s="65"/>
      <c r="P25" s="67"/>
      <c r="Q25" s="67"/>
    </row>
    <row r="26" s="68" customFormat="true" ht="15.75" hidden="false" customHeight="false" outlineLevel="0" collapsed="false">
      <c r="A26" s="109"/>
      <c r="B26" s="110"/>
      <c r="C26" s="118"/>
      <c r="D26" s="78" t="n">
        <f aca="false">SUM(G26:N26)-K26</f>
        <v>9</v>
      </c>
      <c r="E26" s="112"/>
      <c r="F26" s="119" t="str">
        <f aca="false">F12</f>
        <v>razem do zakwaterowania (z dziećmi)</v>
      </c>
      <c r="G26" s="78" t="n">
        <f aca="false">G21</f>
        <v>0</v>
      </c>
      <c r="H26" s="78" t="n">
        <f aca="false">H21</f>
        <v>2</v>
      </c>
      <c r="I26" s="78" t="n">
        <f aca="false">I21</f>
        <v>3</v>
      </c>
      <c r="J26" s="78" t="n">
        <f aca="false">J21</f>
        <v>1</v>
      </c>
      <c r="K26" s="120" t="n">
        <f aca="false">K21</f>
        <v>1</v>
      </c>
      <c r="L26" s="78" t="n">
        <f aca="false">L21</f>
        <v>3</v>
      </c>
      <c r="M26" s="78" t="n">
        <f aca="false">M21</f>
        <v>0</v>
      </c>
      <c r="N26" s="78" t="n">
        <f aca="false">N21</f>
        <v>0</v>
      </c>
      <c r="O26" s="65"/>
      <c r="P26" s="67"/>
      <c r="Q26" s="67"/>
      <c r="R26" s="121"/>
      <c r="S26" s="96"/>
      <c r="T26" s="96"/>
      <c r="U26" s="96"/>
      <c r="V26" s="96"/>
      <c r="W26" s="96"/>
    </row>
    <row r="27" s="84" customFormat="true" ht="39.95" hidden="false" customHeight="true" outlineLevel="0" collapsed="false">
      <c r="A27" s="81" t="str">
        <f aca="false">A1</f>
        <v>Lp.</v>
      </c>
      <c r="B27" s="82" t="s">
        <v>58</v>
      </c>
      <c r="C27" s="82" t="str">
        <f aca="false">C1</f>
        <v>Obecność</v>
      </c>
      <c r="D27" s="83" t="str">
        <f aca="false">D1</f>
        <v>Nazwisko i imię (małżeństwa razem, dzieci osobno)</v>
      </c>
      <c r="E27" s="83" t="str">
        <f aca="false">E1</f>
        <v>Przydział</v>
      </c>
      <c r="F27" s="122" t="str">
        <f aca="false">F1</f>
        <v>Zakwaterowanie</v>
      </c>
      <c r="G27" s="83" t="str">
        <f aca="false">G1</f>
        <v>Prezbiterzy</v>
      </c>
      <c r="H27" s="83" t="str">
        <f aca="false">H1</f>
        <v>Małżeństwa (il. osób)</v>
      </c>
      <c r="I27" s="83" t="str">
        <f aca="false">I1</f>
        <v>Kobiety (1)</v>
      </c>
      <c r="J27" s="83" t="str">
        <f aca="false">J1</f>
        <v>Mężczyźni (1)</v>
      </c>
      <c r="K27" s="83" t="str">
        <f aca="false">K1</f>
        <v>Niemowlęta i dzieci (bez dodatkowego łóżka i posiłku)</v>
      </c>
      <c r="L27" s="83" t="str">
        <f aca="false">L1</f>
        <v>Dzieci większe (z łóżkiem i posiłkiem)</v>
      </c>
      <c r="M27" s="83" t="str">
        <f aca="false">M1</f>
        <v>Niania z rodziny - mieszkanie z rodziną</v>
      </c>
      <c r="N27" s="83" t="str">
        <f aca="false">N1</f>
        <v>Niania obca lub z rodziny - mieszkanie osobne</v>
      </c>
      <c r="O27" s="83" t="str">
        <f aca="false">O1</f>
        <v>Uwagi, niepełnosprawność, diety</v>
      </c>
      <c r="P27" s="83" t="str">
        <f aca="false">P1</f>
        <v>Wiek jedynek, nianiek np. 40+</v>
      </c>
      <c r="Q27" s="83" t="str">
        <f aca="false">Q1</f>
        <v>Środek transportu (własny samochód lub brak)</v>
      </c>
      <c r="S27" s="96"/>
      <c r="T27" s="96"/>
      <c r="U27" s="96"/>
      <c r="V27" s="96"/>
      <c r="W27" s="96"/>
      <c r="X27" s="96"/>
      <c r="Y27" s="87"/>
    </row>
    <row r="28" s="68" customFormat="true" ht="38.25" hidden="false" customHeight="false" outlineLevel="0" collapsed="false">
      <c r="A28" s="123" t="s">
        <v>18</v>
      </c>
      <c r="B28" s="16" t="str">
        <f aca="false">$B$27</f>
        <v>Hrubieszów parafia Św. Mikołaja</v>
      </c>
      <c r="C28" s="49"/>
      <c r="D28" s="124" t="s">
        <v>59</v>
      </c>
      <c r="E28" s="125" t="s">
        <v>21</v>
      </c>
      <c r="F28" s="38" t="str">
        <f aca="false">'Kwatery U Buzunów - Reg. 2018'!A101</f>
        <v>bud. B 2 piętro - p.25</v>
      </c>
      <c r="G28" s="103" t="n">
        <v>1</v>
      </c>
      <c r="H28" s="92"/>
      <c r="I28" s="126"/>
      <c r="J28" s="126"/>
      <c r="K28" s="126"/>
      <c r="L28" s="126"/>
      <c r="M28" s="126"/>
      <c r="N28" s="126"/>
      <c r="O28" s="127"/>
      <c r="P28" s="92"/>
      <c r="Q28" s="128"/>
      <c r="S28" s="129"/>
    </row>
    <row r="29" s="68" customFormat="true" ht="25.5" hidden="false" customHeight="true" outlineLevel="0" collapsed="false">
      <c r="A29" s="130" t="s">
        <v>19</v>
      </c>
      <c r="B29" s="131" t="str">
        <f aca="false">$B$27</f>
        <v>Hrubieszów parafia Św. Mikołaja</v>
      </c>
      <c r="C29" s="131"/>
      <c r="D29" s="132" t="s">
        <v>60</v>
      </c>
      <c r="E29" s="98" t="s">
        <v>21</v>
      </c>
      <c r="F29" s="88" t="str">
        <f aca="false">'Kwatery U Buzunów - Reg. 2018'!A142</f>
        <v>Domek nr 6 - 
(za budynkiem B)</v>
      </c>
      <c r="G29" s="39"/>
      <c r="H29" s="133"/>
      <c r="I29" s="133" t="n">
        <v>1</v>
      </c>
      <c r="J29" s="133"/>
      <c r="K29" s="133"/>
      <c r="L29" s="133"/>
      <c r="M29" s="133"/>
      <c r="N29" s="133"/>
      <c r="O29" s="134"/>
      <c r="P29" s="133" t="n">
        <v>70</v>
      </c>
      <c r="Q29" s="135" t="s">
        <v>61</v>
      </c>
      <c r="S29" s="129"/>
    </row>
    <row r="30" s="68" customFormat="true" ht="25.5" hidden="false" customHeight="false" outlineLevel="0" collapsed="false">
      <c r="A30" s="130" t="s">
        <v>23</v>
      </c>
      <c r="B30" s="131" t="str">
        <f aca="false">$B$27</f>
        <v>Hrubieszów parafia Św. Mikołaja</v>
      </c>
      <c r="C30" s="131"/>
      <c r="D30" s="132" t="s">
        <v>62</v>
      </c>
      <c r="E30" s="100" t="s">
        <v>21</v>
      </c>
      <c r="F30" s="88" t="str">
        <f aca="false">'Kwatery U Buzunów - Reg. 2018'!A6</f>
        <v>bud. A parter - p.3</v>
      </c>
      <c r="G30" s="39"/>
      <c r="H30" s="133"/>
      <c r="I30" s="133"/>
      <c r="J30" s="133" t="n">
        <v>1</v>
      </c>
      <c r="K30" s="133"/>
      <c r="L30" s="133"/>
      <c r="M30" s="133"/>
      <c r="N30" s="133"/>
      <c r="O30" s="134"/>
      <c r="P30" s="133" t="n">
        <v>50</v>
      </c>
      <c r="Q30" s="135" t="s">
        <v>51</v>
      </c>
      <c r="S30" s="129"/>
    </row>
    <row r="31" s="68" customFormat="true" ht="25.5" hidden="false" customHeight="false" outlineLevel="0" collapsed="false">
      <c r="A31" s="130" t="s">
        <v>26</v>
      </c>
      <c r="B31" s="131" t="str">
        <f aca="false">$B$27</f>
        <v>Hrubieszów parafia Św. Mikołaja</v>
      </c>
      <c r="C31" s="131"/>
      <c r="D31" s="132" t="s">
        <v>63</v>
      </c>
      <c r="E31" s="98" t="s">
        <v>21</v>
      </c>
      <c r="F31" s="88" t="str">
        <f aca="false">'Kwatery U Buzunów - Reg. 2018'!A142</f>
        <v>Domek nr 6 - 
(za budynkiem B)</v>
      </c>
      <c r="G31" s="39"/>
      <c r="H31" s="133"/>
      <c r="I31" s="133" t="n">
        <v>1</v>
      </c>
      <c r="J31" s="133"/>
      <c r="K31" s="133"/>
      <c r="L31" s="133"/>
      <c r="M31" s="133"/>
      <c r="N31" s="133"/>
      <c r="O31" s="134"/>
      <c r="P31" s="133" t="s">
        <v>64</v>
      </c>
      <c r="Q31" s="135" t="s">
        <v>61</v>
      </c>
      <c r="S31" s="129"/>
    </row>
    <row r="32" s="68" customFormat="true" ht="25.5" hidden="false" customHeight="false" outlineLevel="0" collapsed="false">
      <c r="A32" s="130" t="s">
        <v>29</v>
      </c>
      <c r="B32" s="131" t="str">
        <f aca="false">$B$27</f>
        <v>Hrubieszów parafia Św. Mikołaja</v>
      </c>
      <c r="C32" s="131"/>
      <c r="D32" s="132" t="s">
        <v>65</v>
      </c>
      <c r="E32" s="100" t="s">
        <v>21</v>
      </c>
      <c r="F32" s="88" t="str">
        <f aca="false">'Kwatery U Buzunów - Reg. 2018'!A6</f>
        <v>bud. A parter - p.3</v>
      </c>
      <c r="G32" s="39"/>
      <c r="H32" s="133"/>
      <c r="I32" s="133"/>
      <c r="J32" s="133" t="n">
        <v>1</v>
      </c>
      <c r="K32" s="133"/>
      <c r="L32" s="133"/>
      <c r="M32" s="133"/>
      <c r="N32" s="133"/>
      <c r="O32" s="134"/>
      <c r="P32" s="133" t="n">
        <v>70</v>
      </c>
      <c r="Q32" s="135" t="s">
        <v>61</v>
      </c>
      <c r="S32" s="129"/>
    </row>
    <row r="33" s="68" customFormat="true" ht="25.5" hidden="false" customHeight="false" outlineLevel="0" collapsed="false">
      <c r="A33" s="130" t="s">
        <v>52</v>
      </c>
      <c r="B33" s="131" t="str">
        <f aca="false">$B$27</f>
        <v>Hrubieszów parafia Św. Mikołaja</v>
      </c>
      <c r="C33" s="131"/>
      <c r="D33" s="132" t="s">
        <v>66</v>
      </c>
      <c r="E33" s="98" t="s">
        <v>21</v>
      </c>
      <c r="F33" s="88" t="str">
        <f aca="false">'Kwatery U Buzunów - Reg. 2018'!A142</f>
        <v>Domek nr 6 - 
(za budynkiem B)</v>
      </c>
      <c r="G33" s="39"/>
      <c r="H33" s="133"/>
      <c r="I33" s="133" t="n">
        <v>1</v>
      </c>
      <c r="J33" s="133"/>
      <c r="K33" s="133"/>
      <c r="L33" s="133"/>
      <c r="M33" s="133"/>
      <c r="N33" s="133"/>
      <c r="O33" s="134"/>
      <c r="P33" s="133" t="s">
        <v>64</v>
      </c>
      <c r="Q33" s="135" t="s">
        <v>61</v>
      </c>
      <c r="S33" s="129"/>
    </row>
    <row r="34" s="68" customFormat="true" ht="26.25" hidden="false" customHeight="false" outlineLevel="0" collapsed="false">
      <c r="A34" s="130" t="s">
        <v>67</v>
      </c>
      <c r="B34" s="131" t="str">
        <f aca="false">$B$27</f>
        <v>Hrubieszów parafia Św. Mikołaja</v>
      </c>
      <c r="C34" s="131"/>
      <c r="D34" s="132" t="s">
        <v>68</v>
      </c>
      <c r="E34" s="136" t="s">
        <v>21</v>
      </c>
      <c r="F34" s="88" t="str">
        <f aca="false">'Kwatery U Buzunów - Reg. 2018'!A41</f>
        <v>bud. A 2 piętro - p.20</v>
      </c>
      <c r="G34" s="26"/>
      <c r="H34" s="133" t="n">
        <v>2</v>
      </c>
      <c r="I34" s="133"/>
      <c r="J34" s="133"/>
      <c r="K34" s="133" t="n">
        <v>1</v>
      </c>
      <c r="L34" s="133"/>
      <c r="M34" s="133"/>
      <c r="N34" s="133"/>
      <c r="O34" s="134"/>
      <c r="P34" s="133"/>
      <c r="Q34" s="135" t="s">
        <v>51</v>
      </c>
      <c r="S34" s="129"/>
      <c r="T34" s="84"/>
      <c r="U34" s="84"/>
      <c r="V34" s="84"/>
    </row>
    <row r="35" s="68" customFormat="true" ht="22.5" hidden="false" customHeight="true" outlineLevel="0" collapsed="false">
      <c r="A35" s="109" t="n">
        <v>43376</v>
      </c>
      <c r="B35" s="110" t="str">
        <f aca="false">B27</f>
        <v>Hrubieszów parafia Św. Mikołaja</v>
      </c>
      <c r="C35" s="61"/>
      <c r="D35" s="62" t="n">
        <f aca="false">SUM(G35:J35)</f>
        <v>8</v>
      </c>
      <c r="E35" s="63"/>
      <c r="F35" s="137" t="str">
        <f aca="false">F7</f>
        <v>razem bracia (bez niemowląt, dzieci i nianiek)</v>
      </c>
      <c r="G35" s="62" t="n">
        <f aca="false">SUM(G28:G34)</f>
        <v>1</v>
      </c>
      <c r="H35" s="62" t="n">
        <f aca="false">SUM(H28:H34)</f>
        <v>2</v>
      </c>
      <c r="I35" s="62" t="n">
        <f aca="false">SUM(I28:I34)</f>
        <v>3</v>
      </c>
      <c r="J35" s="62" t="n">
        <f aca="false">SUM(J28:J34)</f>
        <v>2</v>
      </c>
      <c r="K35" s="114" t="n">
        <f aca="false">SUM(K28:K34)</f>
        <v>1</v>
      </c>
      <c r="L35" s="114" t="n">
        <f aca="false">SUM(L28:L34)</f>
        <v>0</v>
      </c>
      <c r="M35" s="114" t="n">
        <f aca="false">SUM(M28:M34)</f>
        <v>0</v>
      </c>
      <c r="N35" s="114" t="n">
        <f aca="false">SUM(N28:N34)</f>
        <v>0</v>
      </c>
      <c r="O35" s="65"/>
      <c r="P35" s="67"/>
      <c r="Q35" s="67"/>
      <c r="S35" s="84"/>
      <c r="T35" s="84"/>
      <c r="U35" s="84"/>
      <c r="V35" s="84"/>
      <c r="W35" s="84"/>
    </row>
    <row r="36" s="68" customFormat="true" ht="15" hidden="false" customHeight="true" outlineLevel="0" collapsed="false">
      <c r="A36" s="109"/>
      <c r="B36" s="110"/>
      <c r="C36" s="70"/>
      <c r="D36" s="71" t="n">
        <f aca="false">SUM(K36:L36)</f>
        <v>1</v>
      </c>
      <c r="E36" s="63"/>
      <c r="F36" s="116" t="str">
        <f aca="false">F8</f>
        <v>razem niemowlęta i dzieci</v>
      </c>
      <c r="G36" s="117" t="n">
        <f aca="false">G35</f>
        <v>1</v>
      </c>
      <c r="H36" s="117" t="n">
        <f aca="false">H35</f>
        <v>2</v>
      </c>
      <c r="I36" s="117" t="n">
        <f aca="false">I35</f>
        <v>3</v>
      </c>
      <c r="J36" s="117" t="n">
        <f aca="false">J35</f>
        <v>2</v>
      </c>
      <c r="K36" s="71" t="n">
        <f aca="false">K35</f>
        <v>1</v>
      </c>
      <c r="L36" s="71" t="n">
        <f aca="false">L35</f>
        <v>0</v>
      </c>
      <c r="M36" s="117" t="n">
        <f aca="false">M35</f>
        <v>0</v>
      </c>
      <c r="N36" s="117" t="n">
        <f aca="false">N35</f>
        <v>0</v>
      </c>
      <c r="O36" s="65"/>
      <c r="P36" s="67"/>
      <c r="Q36" s="67"/>
    </row>
    <row r="37" s="68" customFormat="true" ht="15" hidden="false" customHeight="true" outlineLevel="0" collapsed="false">
      <c r="A37" s="109"/>
      <c r="B37" s="110"/>
      <c r="C37" s="70"/>
      <c r="D37" s="71" t="n">
        <f aca="false">SUM(M37:N37)</f>
        <v>0</v>
      </c>
      <c r="E37" s="63"/>
      <c r="F37" s="116" t="str">
        <f aca="false">F9</f>
        <v>razem niańki</v>
      </c>
      <c r="G37" s="117" t="n">
        <f aca="false">G35</f>
        <v>1</v>
      </c>
      <c r="H37" s="117" t="n">
        <f aca="false">H35</f>
        <v>2</v>
      </c>
      <c r="I37" s="117" t="n">
        <f aca="false">I35</f>
        <v>3</v>
      </c>
      <c r="J37" s="117" t="n">
        <f aca="false">J35</f>
        <v>2</v>
      </c>
      <c r="K37" s="117" t="n">
        <f aca="false">K35</f>
        <v>1</v>
      </c>
      <c r="L37" s="117" t="n">
        <f aca="false">L35</f>
        <v>0</v>
      </c>
      <c r="M37" s="71" t="n">
        <f aca="false">M35</f>
        <v>0</v>
      </c>
      <c r="N37" s="71" t="n">
        <f aca="false">N35</f>
        <v>0</v>
      </c>
      <c r="O37" s="65"/>
      <c r="P37" s="67" t="n">
        <v>2</v>
      </c>
      <c r="Q37" s="67"/>
    </row>
    <row r="38" s="68" customFormat="true" ht="22.5" hidden="false" customHeight="false" outlineLevel="0" collapsed="false">
      <c r="A38" s="109"/>
      <c r="B38" s="110"/>
      <c r="C38" s="70"/>
      <c r="D38" s="71" t="n">
        <f aca="false">SUM(G38:N38)-K38</f>
        <v>8</v>
      </c>
      <c r="E38" s="63"/>
      <c r="F38" s="116" t="str">
        <f aca="false">F10</f>
        <v>razem na salę gimn. (krzesła - z nianiami i dziećmi)</v>
      </c>
      <c r="G38" s="71" t="n">
        <f aca="false">G35</f>
        <v>1</v>
      </c>
      <c r="H38" s="71" t="n">
        <f aca="false">H35</f>
        <v>2</v>
      </c>
      <c r="I38" s="71" t="n">
        <f aca="false">I35</f>
        <v>3</v>
      </c>
      <c r="J38" s="71" t="n">
        <f aca="false">J35</f>
        <v>2</v>
      </c>
      <c r="K38" s="117" t="n">
        <f aca="false">K35</f>
        <v>1</v>
      </c>
      <c r="L38" s="71" t="n">
        <f aca="false">L35</f>
        <v>0</v>
      </c>
      <c r="M38" s="71" t="n">
        <f aca="false">M35</f>
        <v>0</v>
      </c>
      <c r="N38" s="71" t="n">
        <f aca="false">N35</f>
        <v>0</v>
      </c>
      <c r="O38" s="65"/>
      <c r="P38" s="67"/>
      <c r="Q38" s="67"/>
    </row>
    <row r="39" s="68" customFormat="true" ht="15" hidden="false" customHeight="true" outlineLevel="0" collapsed="false">
      <c r="A39" s="109"/>
      <c r="B39" s="110"/>
      <c r="C39" s="70"/>
      <c r="D39" s="71" t="n">
        <f aca="false">SUM(G39:N39)-K39</f>
        <v>8</v>
      </c>
      <c r="E39" s="63"/>
      <c r="F39" s="116" t="str">
        <f aca="false">F11</f>
        <v>razem do wyżywienia (z  dziećmi)</v>
      </c>
      <c r="G39" s="71" t="n">
        <f aca="false">G35</f>
        <v>1</v>
      </c>
      <c r="H39" s="71" t="n">
        <f aca="false">H35</f>
        <v>2</v>
      </c>
      <c r="I39" s="71" t="n">
        <f aca="false">I35</f>
        <v>3</v>
      </c>
      <c r="J39" s="71" t="n">
        <f aca="false">J35</f>
        <v>2</v>
      </c>
      <c r="K39" s="117" t="n">
        <f aca="false">K35</f>
        <v>1</v>
      </c>
      <c r="L39" s="71" t="n">
        <f aca="false">L35</f>
        <v>0</v>
      </c>
      <c r="M39" s="71" t="n">
        <f aca="false">M35</f>
        <v>0</v>
      </c>
      <c r="N39" s="71" t="n">
        <f aca="false">N35</f>
        <v>0</v>
      </c>
      <c r="O39" s="65"/>
      <c r="P39" s="67"/>
      <c r="Q39" s="67"/>
    </row>
    <row r="40" s="68" customFormat="true" ht="13.5" hidden="false" customHeight="false" outlineLevel="0" collapsed="false">
      <c r="A40" s="109"/>
      <c r="B40" s="110"/>
      <c r="C40" s="118"/>
      <c r="D40" s="78" t="n">
        <f aca="false">SUM(G40:N40)-K40</f>
        <v>8</v>
      </c>
      <c r="E40" s="63"/>
      <c r="F40" s="116" t="str">
        <f aca="false">F12</f>
        <v>razem do zakwaterowania (z dziećmi)</v>
      </c>
      <c r="G40" s="78" t="n">
        <f aca="false">G35</f>
        <v>1</v>
      </c>
      <c r="H40" s="78" t="n">
        <f aca="false">H35</f>
        <v>2</v>
      </c>
      <c r="I40" s="78" t="n">
        <f aca="false">I35</f>
        <v>3</v>
      </c>
      <c r="J40" s="78" t="n">
        <f aca="false">J35</f>
        <v>2</v>
      </c>
      <c r="K40" s="120" t="n">
        <f aca="false">K35</f>
        <v>1</v>
      </c>
      <c r="L40" s="78" t="n">
        <f aca="false">L35</f>
        <v>0</v>
      </c>
      <c r="M40" s="78" t="n">
        <f aca="false">M35</f>
        <v>0</v>
      </c>
      <c r="N40" s="78" t="n">
        <f aca="false">N35</f>
        <v>0</v>
      </c>
      <c r="O40" s="65"/>
      <c r="P40" s="67"/>
      <c r="Q40" s="67"/>
    </row>
    <row r="41" s="84" customFormat="true" ht="39.95" hidden="false" customHeight="true" outlineLevel="0" collapsed="false">
      <c r="A41" s="138" t="str">
        <f aca="false">A1</f>
        <v>Lp.</v>
      </c>
      <c r="B41" s="82" t="s">
        <v>69</v>
      </c>
      <c r="C41" s="82" t="str">
        <f aca="false">C1</f>
        <v>Obecność</v>
      </c>
      <c r="D41" s="83" t="str">
        <f aca="false">D1</f>
        <v>Nazwisko i imię (małżeństwa razem, dzieci osobno)</v>
      </c>
      <c r="E41" s="83" t="str">
        <f aca="false">E1</f>
        <v>Przydział</v>
      </c>
      <c r="F41" s="83" t="str">
        <f aca="false">F1</f>
        <v>Zakwaterowanie</v>
      </c>
      <c r="G41" s="83" t="str">
        <f aca="false">G1</f>
        <v>Prezbiterzy</v>
      </c>
      <c r="H41" s="83" t="str">
        <f aca="false">H1</f>
        <v>Małżeństwa (il. osób)</v>
      </c>
      <c r="I41" s="83" t="str">
        <f aca="false">I1</f>
        <v>Kobiety (1)</v>
      </c>
      <c r="J41" s="83" t="str">
        <f aca="false">J1</f>
        <v>Mężczyźni (1)</v>
      </c>
      <c r="K41" s="83" t="str">
        <f aca="false">K1</f>
        <v>Niemowlęta i dzieci (bez dodatkowego łóżka i posiłku)</v>
      </c>
      <c r="L41" s="83" t="str">
        <f aca="false">L1</f>
        <v>Dzieci większe (z łóżkiem i posiłkiem)</v>
      </c>
      <c r="M41" s="83" t="str">
        <f aca="false">M1</f>
        <v>Niania z rodziny - mieszkanie z rodziną</v>
      </c>
      <c r="N41" s="83" t="str">
        <f aca="false">N1</f>
        <v>Niania obca lub z rodziny - mieszkanie osobne</v>
      </c>
      <c r="O41" s="83" t="str">
        <f aca="false">O1</f>
        <v>Uwagi, niepełnosprawność, diety</v>
      </c>
      <c r="P41" s="83" t="str">
        <f aca="false">P1</f>
        <v>Wiek jedynek, nianiek np. 40+</v>
      </c>
      <c r="Q41" s="139" t="str">
        <f aca="false">Q1</f>
        <v>Środek transportu (własny samochód lub brak)</v>
      </c>
      <c r="S41" s="68"/>
      <c r="T41" s="68"/>
      <c r="U41" s="68"/>
      <c r="V41" s="68"/>
      <c r="W41" s="68"/>
      <c r="X41" s="68"/>
    </row>
    <row r="42" s="12" customFormat="true" ht="12.75" hidden="true" customHeight="false" outlineLevel="0" collapsed="false">
      <c r="A42" s="26" t="s">
        <v>18</v>
      </c>
      <c r="B42" s="91" t="str">
        <f aca="false">$B$41</f>
        <v>Lublin Królewska 4</v>
      </c>
      <c r="C42" s="88"/>
      <c r="D42" s="132"/>
      <c r="E42" s="140"/>
      <c r="F42" s="115"/>
      <c r="G42" s="26"/>
      <c r="H42" s="26"/>
      <c r="I42" s="26"/>
      <c r="J42" s="26"/>
      <c r="K42" s="26"/>
      <c r="L42" s="26"/>
      <c r="M42" s="26"/>
      <c r="N42" s="26"/>
      <c r="O42" s="41"/>
      <c r="P42" s="26"/>
      <c r="Q42" s="141"/>
    </row>
    <row r="43" s="12" customFormat="true" ht="28.5" hidden="false" customHeight="true" outlineLevel="0" collapsed="false">
      <c r="A43" s="26" t="s">
        <v>18</v>
      </c>
      <c r="B43" s="91" t="str">
        <f aca="false">$B$41</f>
        <v>Lublin Królewska 4</v>
      </c>
      <c r="C43" s="91"/>
      <c r="D43" s="142" t="s">
        <v>70</v>
      </c>
      <c r="E43" s="140" t="s">
        <v>21</v>
      </c>
      <c r="F43" s="115" t="str">
        <f aca="false">'Kwatery U Buzunów - Reg. 2018'!A101</f>
        <v>bud. B 2 piętro - p.25</v>
      </c>
      <c r="G43" s="26" t="n">
        <v>1</v>
      </c>
      <c r="H43" s="26"/>
      <c r="I43" s="26"/>
      <c r="J43" s="26"/>
      <c r="K43" s="26"/>
      <c r="L43" s="26"/>
      <c r="M43" s="26"/>
      <c r="N43" s="26"/>
      <c r="O43" s="41"/>
      <c r="P43" s="26"/>
      <c r="Q43" s="141"/>
    </row>
    <row r="44" s="12" customFormat="true" ht="20.25" hidden="false" customHeight="true" outlineLevel="0" collapsed="false">
      <c r="A44" s="26" t="s">
        <v>19</v>
      </c>
      <c r="B44" s="91" t="str">
        <f aca="false">$B$41</f>
        <v>Lublin Królewska 4</v>
      </c>
      <c r="C44" s="91"/>
      <c r="D44" s="132" t="s">
        <v>71</v>
      </c>
      <c r="E44" s="143" t="s">
        <v>21</v>
      </c>
      <c r="F44" s="115" t="str">
        <f aca="false">'Kwatery obce - Reg. 2018'!A3</f>
        <v>Margol Anna - p. nr 2</v>
      </c>
      <c r="G44" s="26"/>
      <c r="H44" s="133" t="n">
        <v>2</v>
      </c>
      <c r="I44" s="133"/>
      <c r="J44" s="133"/>
      <c r="K44" s="133"/>
      <c r="L44" s="133"/>
      <c r="M44" s="133"/>
      <c r="N44" s="133"/>
      <c r="O44" s="134"/>
      <c r="P44" s="133"/>
      <c r="Q44" s="135" t="s">
        <v>51</v>
      </c>
    </row>
    <row r="45" s="12" customFormat="true" ht="23.25" hidden="false" customHeight="true" outlineLevel="0" collapsed="false">
      <c r="A45" s="26" t="s">
        <v>23</v>
      </c>
      <c r="B45" s="91" t="str">
        <f aca="false">$B$41</f>
        <v>Lublin Królewska 4</v>
      </c>
      <c r="C45" s="91"/>
      <c r="D45" s="132" t="s">
        <v>72</v>
      </c>
      <c r="E45" s="144" t="s">
        <v>21</v>
      </c>
      <c r="F45" s="115" t="str">
        <f aca="false">'Kwatery U Buzunów - Reg. 2018'!A117</f>
        <v>bud. B 2 piętro - p.29</v>
      </c>
      <c r="G45" s="26"/>
      <c r="I45" s="133"/>
      <c r="J45" s="133" t="n">
        <v>1</v>
      </c>
      <c r="K45" s="133"/>
      <c r="L45" s="133"/>
      <c r="M45" s="133"/>
      <c r="N45" s="133"/>
      <c r="O45" s="134" t="s">
        <v>73</v>
      </c>
      <c r="P45" s="133"/>
      <c r="Q45" s="135" t="s">
        <v>51</v>
      </c>
    </row>
    <row r="46" s="12" customFormat="true" ht="25.5" hidden="false" customHeight="false" outlineLevel="0" collapsed="false">
      <c r="A46" s="26" t="s">
        <v>26</v>
      </c>
      <c r="B46" s="91" t="str">
        <f aca="false">$B$41</f>
        <v>Lublin Królewska 4</v>
      </c>
      <c r="C46" s="91"/>
      <c r="D46" s="132" t="s">
        <v>74</v>
      </c>
      <c r="E46" s="145" t="s">
        <v>21</v>
      </c>
      <c r="F46" s="115" t="str">
        <f aca="false">'Kwatery U Buzunów - Reg. 2018'!A19</f>
        <v>bud. A 1 piętro - p.10</v>
      </c>
      <c r="G46" s="26"/>
      <c r="H46" s="133" t="n">
        <v>2</v>
      </c>
      <c r="I46" s="133"/>
      <c r="J46" s="133"/>
      <c r="K46" s="133"/>
      <c r="L46" s="133"/>
      <c r="M46" s="133"/>
      <c r="N46" s="133"/>
      <c r="O46" s="134" t="s">
        <v>75</v>
      </c>
      <c r="P46" s="133"/>
      <c r="Q46" s="135" t="s">
        <v>76</v>
      </c>
    </row>
    <row r="47" s="12" customFormat="true" ht="25.5" hidden="false" customHeight="false" outlineLevel="0" collapsed="false">
      <c r="A47" s="26" t="s">
        <v>29</v>
      </c>
      <c r="B47" s="91" t="str">
        <f aca="false">$B$41</f>
        <v>Lublin Królewska 4</v>
      </c>
      <c r="C47" s="91"/>
      <c r="D47" s="132" t="s">
        <v>77</v>
      </c>
      <c r="E47" s="143" t="s">
        <v>21</v>
      </c>
      <c r="F47" s="115" t="str">
        <f aca="false">'Kwatery obce - Reg. 2018'!A6</f>
        <v>Margol Anna - p. nr 3</v>
      </c>
      <c r="G47" s="26"/>
      <c r="H47" s="133" t="n">
        <v>2</v>
      </c>
      <c r="I47" s="133"/>
      <c r="J47" s="133"/>
      <c r="K47" s="133"/>
      <c r="L47" s="133"/>
      <c r="M47" s="133"/>
      <c r="N47" s="133"/>
      <c r="O47" s="134"/>
      <c r="P47" s="133"/>
      <c r="Q47" s="135" t="s">
        <v>51</v>
      </c>
    </row>
    <row r="48" s="12" customFormat="true" ht="21.75" hidden="false" customHeight="true" outlineLevel="0" collapsed="false">
      <c r="A48" s="26" t="s">
        <v>52</v>
      </c>
      <c r="B48" s="91" t="str">
        <f aca="false">$B$41</f>
        <v>Lublin Królewska 4</v>
      </c>
      <c r="C48" s="91"/>
      <c r="D48" s="132" t="s">
        <v>78</v>
      </c>
      <c r="E48" s="143" t="s">
        <v>21</v>
      </c>
      <c r="F48" s="115" t="str">
        <f aca="false">'Kwatery obce - Reg. 2018'!A8</f>
        <v>Margol Anna - p. nr 4</v>
      </c>
      <c r="G48" s="26"/>
      <c r="H48" s="133" t="n">
        <v>2</v>
      </c>
      <c r="I48" s="133"/>
      <c r="J48" s="133"/>
      <c r="K48" s="133"/>
      <c r="L48" s="133"/>
      <c r="M48" s="133"/>
      <c r="N48" s="133"/>
      <c r="O48" s="134"/>
      <c r="P48" s="133"/>
      <c r="Q48" s="135" t="s">
        <v>79</v>
      </c>
    </row>
    <row r="49" s="12" customFormat="true" ht="25.5" hidden="false" customHeight="true" outlineLevel="0" collapsed="false">
      <c r="A49" s="26" t="s">
        <v>67</v>
      </c>
      <c r="B49" s="91" t="str">
        <f aca="false">$B$41</f>
        <v>Lublin Królewska 4</v>
      </c>
      <c r="C49" s="91"/>
      <c r="D49" s="132" t="s">
        <v>80</v>
      </c>
      <c r="E49" s="144" t="s">
        <v>21</v>
      </c>
      <c r="F49" s="115" t="str">
        <f aca="false">'Kwatery U Buzunów - Reg. 2018'!A2</f>
        <v>bud. A parter - p.1</v>
      </c>
      <c r="G49" s="26"/>
      <c r="H49" s="133" t="n">
        <v>2</v>
      </c>
      <c r="I49" s="133"/>
      <c r="J49" s="133"/>
      <c r="K49" s="133"/>
      <c r="L49" s="133"/>
      <c r="M49" s="133"/>
      <c r="N49" s="133"/>
      <c r="O49" s="134" t="s">
        <v>81</v>
      </c>
      <c r="P49" s="133"/>
      <c r="Q49" s="135" t="s">
        <v>51</v>
      </c>
    </row>
    <row r="50" s="12" customFormat="true" ht="31.5" hidden="true" customHeight="true" outlineLevel="0" collapsed="false">
      <c r="A50" s="26" t="s">
        <v>82</v>
      </c>
      <c r="B50" s="91" t="str">
        <f aca="false">$B$41</f>
        <v>Lublin Królewska 4</v>
      </c>
      <c r="C50" s="91"/>
      <c r="D50" s="115"/>
      <c r="E50" s="99"/>
      <c r="F50" s="115"/>
      <c r="G50" s="26"/>
      <c r="H50" s="26"/>
      <c r="I50" s="26"/>
      <c r="J50" s="26"/>
      <c r="K50" s="26"/>
      <c r="L50" s="26"/>
      <c r="M50" s="26"/>
      <c r="N50" s="26"/>
      <c r="O50" s="33"/>
      <c r="P50" s="15"/>
      <c r="Q50" s="146"/>
    </row>
    <row r="51" s="68" customFormat="true" ht="22.5" hidden="false" customHeight="true" outlineLevel="0" collapsed="false">
      <c r="A51" s="109" t="n">
        <v>43376</v>
      </c>
      <c r="B51" s="110" t="str">
        <f aca="false">B41</f>
        <v>Lublin Królewska 4</v>
      </c>
      <c r="C51" s="61"/>
      <c r="D51" s="62" t="n">
        <f aca="false">SUM(G51:J51)</f>
        <v>12</v>
      </c>
      <c r="E51" s="63"/>
      <c r="F51" s="137" t="str">
        <f aca="false">F7</f>
        <v>razem bracia (bez niemowląt, dzieci i nianiek)</v>
      </c>
      <c r="G51" s="62" t="n">
        <f aca="false">SUM(G42:G50)</f>
        <v>1</v>
      </c>
      <c r="H51" s="62" t="n">
        <f aca="false">SUM(H42:H50)</f>
        <v>10</v>
      </c>
      <c r="I51" s="62" t="n">
        <f aca="false">SUM(I42:I50)</f>
        <v>0</v>
      </c>
      <c r="J51" s="62" t="n">
        <f aca="false">SUM(J42:J50)</f>
        <v>1</v>
      </c>
      <c r="K51" s="114" t="n">
        <f aca="false">SUM(K42:K50)</f>
        <v>0</v>
      </c>
      <c r="L51" s="114" t="n">
        <f aca="false">SUM(L42:L50)</f>
        <v>0</v>
      </c>
      <c r="M51" s="114" t="n">
        <f aca="false">SUM(M42:M50)</f>
        <v>0</v>
      </c>
      <c r="N51" s="114" t="n">
        <f aca="false">SUM(N42:N50)</f>
        <v>0</v>
      </c>
      <c r="O51" s="65"/>
      <c r="P51" s="67"/>
      <c r="Q51" s="67"/>
      <c r="R51" s="95"/>
      <c r="S51" s="96"/>
      <c r="T51" s="96"/>
      <c r="V51" s="84"/>
      <c r="W51" s="84"/>
    </row>
    <row r="52" s="68" customFormat="true" ht="12.75" hidden="false" customHeight="false" outlineLevel="0" collapsed="false">
      <c r="A52" s="109"/>
      <c r="B52" s="110"/>
      <c r="C52" s="70"/>
      <c r="D52" s="71" t="n">
        <f aca="false">SUM(K52:L52)</f>
        <v>0</v>
      </c>
      <c r="E52" s="63"/>
      <c r="F52" s="116" t="str">
        <f aca="false">F8</f>
        <v>razem niemowlęta i dzieci</v>
      </c>
      <c r="G52" s="147" t="n">
        <f aca="false">G51</f>
        <v>1</v>
      </c>
      <c r="H52" s="147" t="n">
        <f aca="false">H51</f>
        <v>10</v>
      </c>
      <c r="I52" s="147" t="n">
        <f aca="false">I51</f>
        <v>0</v>
      </c>
      <c r="J52" s="147" t="n">
        <f aca="false">J51</f>
        <v>1</v>
      </c>
      <c r="K52" s="111" t="n">
        <f aca="false">K51</f>
        <v>0</v>
      </c>
      <c r="L52" s="111" t="n">
        <f aca="false">L51</f>
        <v>0</v>
      </c>
      <c r="M52" s="147" t="n">
        <f aca="false">M51</f>
        <v>0</v>
      </c>
      <c r="N52" s="147" t="n">
        <f aca="false">N51</f>
        <v>0</v>
      </c>
      <c r="O52" s="65"/>
      <c r="P52" s="67"/>
      <c r="Q52" s="67"/>
      <c r="R52" s="129"/>
    </row>
    <row r="53" s="68" customFormat="true" ht="12.75" hidden="false" customHeight="false" outlineLevel="0" collapsed="false">
      <c r="A53" s="109"/>
      <c r="B53" s="110"/>
      <c r="C53" s="70"/>
      <c r="D53" s="71" t="n">
        <f aca="false">SUM(M53:N53)</f>
        <v>0</v>
      </c>
      <c r="E53" s="63"/>
      <c r="F53" s="116" t="str">
        <f aca="false">F9</f>
        <v>razem niańki</v>
      </c>
      <c r="G53" s="147" t="n">
        <f aca="false">G51</f>
        <v>1</v>
      </c>
      <c r="H53" s="147" t="n">
        <f aca="false">H51</f>
        <v>10</v>
      </c>
      <c r="I53" s="147" t="n">
        <f aca="false">I51</f>
        <v>0</v>
      </c>
      <c r="J53" s="147" t="n">
        <f aca="false">J51</f>
        <v>1</v>
      </c>
      <c r="K53" s="147" t="n">
        <f aca="false">K51</f>
        <v>0</v>
      </c>
      <c r="L53" s="147" t="n">
        <f aca="false">L51</f>
        <v>0</v>
      </c>
      <c r="M53" s="111" t="n">
        <f aca="false">M51</f>
        <v>0</v>
      </c>
      <c r="N53" s="111" t="n">
        <f aca="false">N51</f>
        <v>0</v>
      </c>
      <c r="O53" s="65"/>
      <c r="P53" s="67" t="n">
        <v>3</v>
      </c>
      <c r="Q53" s="67"/>
      <c r="R53" s="96"/>
      <c r="S53" s="96"/>
      <c r="T53" s="96"/>
    </row>
    <row r="54" s="68" customFormat="true" ht="22.5" hidden="false" customHeight="false" outlineLevel="0" collapsed="false">
      <c r="A54" s="109"/>
      <c r="B54" s="110"/>
      <c r="C54" s="70"/>
      <c r="D54" s="71" t="n">
        <f aca="false">SUM(G54:N54)-K54</f>
        <v>12</v>
      </c>
      <c r="E54" s="63"/>
      <c r="F54" s="116" t="str">
        <f aca="false">F10</f>
        <v>razem na salę gimn. (krzesła - z nianiami i dziećmi)</v>
      </c>
      <c r="G54" s="111" t="n">
        <f aca="false">G51</f>
        <v>1</v>
      </c>
      <c r="H54" s="111" t="n">
        <f aca="false">H51</f>
        <v>10</v>
      </c>
      <c r="I54" s="111" t="n">
        <f aca="false">I51</f>
        <v>0</v>
      </c>
      <c r="J54" s="111" t="n">
        <f aca="false">J51</f>
        <v>1</v>
      </c>
      <c r="K54" s="147" t="n">
        <f aca="false">K51</f>
        <v>0</v>
      </c>
      <c r="L54" s="111" t="n">
        <f aca="false">L51</f>
        <v>0</v>
      </c>
      <c r="M54" s="111" t="n">
        <f aca="false">M51</f>
        <v>0</v>
      </c>
      <c r="N54" s="111" t="n">
        <f aca="false">N51</f>
        <v>0</v>
      </c>
      <c r="O54" s="65"/>
      <c r="P54" s="67"/>
      <c r="Q54" s="67"/>
      <c r="R54" s="96"/>
      <c r="S54" s="96"/>
      <c r="T54" s="96"/>
    </row>
    <row r="55" s="68" customFormat="true" ht="12.75" hidden="false" customHeight="false" outlineLevel="0" collapsed="false">
      <c r="A55" s="109"/>
      <c r="B55" s="110"/>
      <c r="C55" s="70"/>
      <c r="D55" s="71" t="n">
        <f aca="false">SUM(G55:N55)-K55</f>
        <v>12</v>
      </c>
      <c r="E55" s="63"/>
      <c r="F55" s="116" t="str">
        <f aca="false">F11</f>
        <v>razem do wyżywienia (z  dziećmi)</v>
      </c>
      <c r="G55" s="111" t="n">
        <f aca="false">G51</f>
        <v>1</v>
      </c>
      <c r="H55" s="111" t="n">
        <f aca="false">H51</f>
        <v>10</v>
      </c>
      <c r="I55" s="111" t="n">
        <f aca="false">I51</f>
        <v>0</v>
      </c>
      <c r="J55" s="111" t="n">
        <f aca="false">J51</f>
        <v>1</v>
      </c>
      <c r="K55" s="147" t="n">
        <f aca="false">K51</f>
        <v>0</v>
      </c>
      <c r="L55" s="111" t="n">
        <f aca="false">L51</f>
        <v>0</v>
      </c>
      <c r="M55" s="111" t="n">
        <f aca="false">M51</f>
        <v>0</v>
      </c>
      <c r="N55" s="111" t="n">
        <f aca="false">N51</f>
        <v>0</v>
      </c>
      <c r="O55" s="65"/>
      <c r="P55" s="67"/>
      <c r="Q55" s="67"/>
      <c r="R55" s="96"/>
      <c r="S55" s="96"/>
      <c r="T55" s="96"/>
    </row>
    <row r="56" s="68" customFormat="true" ht="13.5" hidden="false" customHeight="false" outlineLevel="0" collapsed="false">
      <c r="A56" s="109"/>
      <c r="B56" s="110"/>
      <c r="C56" s="118"/>
      <c r="D56" s="78" t="n">
        <f aca="false">SUM(G56:N56)-K56</f>
        <v>12</v>
      </c>
      <c r="E56" s="63"/>
      <c r="F56" s="119" t="str">
        <f aca="false">F12</f>
        <v>razem do zakwaterowania (z dziećmi)</v>
      </c>
      <c r="G56" s="148" t="n">
        <f aca="false">G51</f>
        <v>1</v>
      </c>
      <c r="H56" s="148" t="n">
        <f aca="false">H51</f>
        <v>10</v>
      </c>
      <c r="I56" s="148" t="n">
        <f aca="false">I51</f>
        <v>0</v>
      </c>
      <c r="J56" s="148" t="n">
        <f aca="false">J51</f>
        <v>1</v>
      </c>
      <c r="K56" s="149" t="n">
        <f aca="false">K51</f>
        <v>0</v>
      </c>
      <c r="L56" s="148" t="n">
        <f aca="false">L51</f>
        <v>0</v>
      </c>
      <c r="M56" s="148" t="n">
        <f aca="false">M51</f>
        <v>0</v>
      </c>
      <c r="N56" s="148" t="n">
        <f aca="false">N51</f>
        <v>0</v>
      </c>
      <c r="O56" s="65"/>
      <c r="P56" s="150"/>
      <c r="Q56" s="67"/>
      <c r="R56" s="96"/>
      <c r="S56" s="96"/>
      <c r="T56" s="96"/>
    </row>
    <row r="57" s="84" customFormat="true" ht="39.95" hidden="false" customHeight="true" outlineLevel="0" collapsed="false">
      <c r="A57" s="138" t="str">
        <f aca="false">A1</f>
        <v>Lp.</v>
      </c>
      <c r="B57" s="82" t="s">
        <v>83</v>
      </c>
      <c r="C57" s="82" t="str">
        <f aca="false">C1</f>
        <v>Obecność</v>
      </c>
      <c r="D57" s="83" t="str">
        <f aca="false">D1</f>
        <v>Nazwisko i imię (małżeństwa razem, dzieci osobno)</v>
      </c>
      <c r="E57" s="83" t="str">
        <f aca="false">E1</f>
        <v>Przydział</v>
      </c>
      <c r="F57" s="83" t="str">
        <f aca="false">F1</f>
        <v>Zakwaterowanie</v>
      </c>
      <c r="G57" s="83" t="str">
        <f aca="false">G1</f>
        <v>Prezbiterzy</v>
      </c>
      <c r="H57" s="83" t="str">
        <f aca="false">H1</f>
        <v>Małżeństwa (il. osób)</v>
      </c>
      <c r="I57" s="83" t="str">
        <f aca="false">I1</f>
        <v>Kobiety (1)</v>
      </c>
      <c r="J57" s="83" t="str">
        <f aca="false">J1</f>
        <v>Mężczyźni (1)</v>
      </c>
      <c r="K57" s="83" t="str">
        <f aca="false">K1</f>
        <v>Niemowlęta i dzieci (bez dodatkowego łóżka i posiłku)</v>
      </c>
      <c r="L57" s="83" t="str">
        <f aca="false">L1</f>
        <v>Dzieci większe (z łóżkiem i posiłkiem)</v>
      </c>
      <c r="M57" s="83" t="str">
        <f aca="false">M1</f>
        <v>Niania z rodziny - mieszkanie z rodziną</v>
      </c>
      <c r="N57" s="83" t="str">
        <f aca="false">N1</f>
        <v>Niania obca lub z rodziny - mieszkanie osobne</v>
      </c>
      <c r="O57" s="83" t="str">
        <f aca="false">O1</f>
        <v>Uwagi, niepełnosprawność, diety</v>
      </c>
      <c r="P57" s="83" t="str">
        <f aca="false">P1</f>
        <v>Wiek jedynek, nianiek np. 40+</v>
      </c>
      <c r="Q57" s="139" t="str">
        <f aca="false">Q1</f>
        <v>Środek transportu (własny samochód lub brak)</v>
      </c>
      <c r="S57" s="96"/>
      <c r="T57" s="96"/>
      <c r="U57" s="96"/>
      <c r="V57" s="68"/>
      <c r="W57" s="68"/>
      <c r="X57" s="68"/>
    </row>
    <row r="58" s="68" customFormat="true" ht="26.25" hidden="false" customHeight="true" outlineLevel="0" collapsed="false">
      <c r="A58" s="130" t="s">
        <v>18</v>
      </c>
      <c r="B58" s="131" t="str">
        <f aca="false">$B$57</f>
        <v>Lublin Pallotyni 1</v>
      </c>
      <c r="C58" s="131"/>
      <c r="D58" s="115" t="s">
        <v>84</v>
      </c>
      <c r="E58" s="143" t="s">
        <v>21</v>
      </c>
      <c r="F58" s="88" t="str">
        <f aca="false">'Kwatery obce - Reg. 2018'!A2</f>
        <v>Margol Anna - p. nr 1</v>
      </c>
      <c r="G58" s="92"/>
      <c r="H58" s="26" t="n">
        <v>2</v>
      </c>
      <c r="I58" s="26"/>
      <c r="J58" s="26"/>
      <c r="K58" s="26"/>
      <c r="L58" s="26"/>
      <c r="M58" s="26"/>
      <c r="N58" s="26"/>
      <c r="O58" s="41"/>
      <c r="P58" s="26"/>
      <c r="Q58" s="141" t="s">
        <v>51</v>
      </c>
    </row>
    <row r="59" s="68" customFormat="true" ht="22.5" hidden="false" customHeight="true" outlineLevel="0" collapsed="false">
      <c r="A59" s="130" t="s">
        <v>19</v>
      </c>
      <c r="B59" s="131" t="str">
        <f aca="false">$B$57</f>
        <v>Lublin Pallotyni 1</v>
      </c>
      <c r="C59" s="131"/>
      <c r="D59" s="115" t="s">
        <v>85</v>
      </c>
      <c r="E59" s="143" t="s">
        <v>21</v>
      </c>
      <c r="F59" s="88" t="str">
        <f aca="false">'Kwatery obce - Reg. 2018'!A11</f>
        <v>Margol Anna - p. nr 5</v>
      </c>
      <c r="G59" s="26"/>
      <c r="H59" s="26" t="n">
        <v>2</v>
      </c>
      <c r="I59" s="26"/>
      <c r="J59" s="26"/>
      <c r="K59" s="26"/>
      <c r="L59" s="26"/>
      <c r="M59" s="26"/>
      <c r="N59" s="26"/>
      <c r="O59" s="41"/>
      <c r="P59" s="39"/>
      <c r="Q59" s="141" t="s">
        <v>51</v>
      </c>
    </row>
    <row r="60" s="68" customFormat="true" ht="27" hidden="false" customHeight="true" outlineLevel="0" collapsed="false">
      <c r="A60" s="130" t="s">
        <v>23</v>
      </c>
      <c r="B60" s="131" t="str">
        <f aca="false">$B$57</f>
        <v>Lublin Pallotyni 1</v>
      </c>
      <c r="C60" s="131"/>
      <c r="D60" s="115" t="s">
        <v>86</v>
      </c>
      <c r="E60" s="151" t="s">
        <v>21</v>
      </c>
      <c r="F60" s="88" t="str">
        <f aca="false">'Kwatery U Buzunów - Reg. 2018'!A63</f>
        <v>bud. A 3 piętro - p.30</v>
      </c>
      <c r="G60" s="92"/>
      <c r="H60" s="26" t="n">
        <v>2</v>
      </c>
      <c r="I60" s="26"/>
      <c r="J60" s="26"/>
      <c r="K60" s="26"/>
      <c r="L60" s="26"/>
      <c r="M60" s="26"/>
      <c r="N60" s="26"/>
      <c r="O60" s="26" t="s">
        <v>87</v>
      </c>
      <c r="P60" s="67"/>
      <c r="Q60" s="141" t="s">
        <v>56</v>
      </c>
    </row>
    <row r="61" s="68" customFormat="true" ht="23.25" hidden="false" customHeight="true" outlineLevel="0" collapsed="false">
      <c r="A61" s="130" t="s">
        <v>26</v>
      </c>
      <c r="B61" s="131" t="str">
        <f aca="false">$B$57</f>
        <v>Lublin Pallotyni 1</v>
      </c>
      <c r="C61" s="131"/>
      <c r="D61" s="115" t="s">
        <v>88</v>
      </c>
      <c r="E61" s="143" t="s">
        <v>21</v>
      </c>
      <c r="F61" s="88" t="str">
        <f aca="false">'Kwatery obce - Reg. 2018'!A12</f>
        <v>Margol Anna - p. nr 6</v>
      </c>
      <c r="G61" s="92"/>
      <c r="H61" s="26" t="n">
        <v>2</v>
      </c>
      <c r="I61" s="26"/>
      <c r="J61" s="26"/>
      <c r="K61" s="26"/>
      <c r="L61" s="26"/>
      <c r="M61" s="26"/>
      <c r="N61" s="26"/>
      <c r="O61" s="41"/>
      <c r="P61" s="26"/>
      <c r="Q61" s="141" t="s">
        <v>51</v>
      </c>
      <c r="S61" s="129"/>
    </row>
    <row r="62" s="68" customFormat="true" ht="25.5" hidden="false" customHeight="false" outlineLevel="0" collapsed="false">
      <c r="A62" s="130" t="s">
        <v>29</v>
      </c>
      <c r="B62" s="131" t="str">
        <f aca="false">$B$57</f>
        <v>Lublin Pallotyni 1</v>
      </c>
      <c r="C62" s="131"/>
      <c r="D62" s="115" t="s">
        <v>89</v>
      </c>
      <c r="E62" s="152" t="s">
        <v>21</v>
      </c>
      <c r="F62" s="88" t="str">
        <f aca="false">'Kwatery U Buzunów - Reg. 2018'!A118</f>
        <v>Domek nr 1 - 
na parterze</v>
      </c>
      <c r="G62" s="92"/>
      <c r="H62" s="26"/>
      <c r="I62" s="26" t="n">
        <v>1</v>
      </c>
      <c r="J62" s="92"/>
      <c r="K62" s="26"/>
      <c r="L62" s="26"/>
      <c r="M62" s="26"/>
      <c r="N62" s="26"/>
      <c r="O62" s="127"/>
      <c r="P62" s="92" t="n">
        <v>30</v>
      </c>
      <c r="Q62" s="128" t="s">
        <v>56</v>
      </c>
      <c r="S62" s="129"/>
    </row>
    <row r="63" s="68" customFormat="true" ht="25.5" hidden="false" customHeight="false" outlineLevel="0" collapsed="false">
      <c r="A63" s="130" t="s">
        <v>52</v>
      </c>
      <c r="B63" s="131" t="str">
        <f aca="false">$B$57</f>
        <v>Lublin Pallotyni 1</v>
      </c>
      <c r="C63" s="131"/>
      <c r="D63" s="115" t="s">
        <v>90</v>
      </c>
      <c r="E63" s="153" t="s">
        <v>21</v>
      </c>
      <c r="F63" s="88" t="str">
        <f aca="false">'Kwatery U Buzunów - Reg. 2018'!A45</f>
        <v>bud. A 2 piętro - p.22</v>
      </c>
      <c r="G63" s="92"/>
      <c r="H63" s="26" t="n">
        <v>2</v>
      </c>
      <c r="I63" s="26"/>
      <c r="J63" s="92"/>
      <c r="K63" s="26" t="n">
        <v>1</v>
      </c>
      <c r="L63" s="26"/>
      <c r="M63" s="26"/>
      <c r="N63" s="26"/>
      <c r="O63" s="41"/>
      <c r="P63" s="39"/>
      <c r="Q63" s="141" t="s">
        <v>51</v>
      </c>
      <c r="S63" s="129"/>
    </row>
    <row r="64" s="68" customFormat="true" ht="19.5" hidden="false" customHeight="true" outlineLevel="0" collapsed="false">
      <c r="A64" s="130" t="s">
        <v>67</v>
      </c>
      <c r="B64" s="131" t="str">
        <f aca="false">$B$57</f>
        <v>Lublin Pallotyni 1</v>
      </c>
      <c r="C64" s="131"/>
      <c r="D64" s="115" t="s">
        <v>91</v>
      </c>
      <c r="E64" s="154" t="s">
        <v>21</v>
      </c>
      <c r="F64" s="88" t="str">
        <f aca="false">'Kwatery U Buzunów - Reg. 2018'!A45</f>
        <v>bud. A 2 piętro - p.22</v>
      </c>
      <c r="G64" s="92"/>
      <c r="H64" s="26"/>
      <c r="I64" s="26"/>
      <c r="J64" s="92"/>
      <c r="K64" s="26"/>
      <c r="L64" s="26"/>
      <c r="M64" s="26" t="n">
        <v>1</v>
      </c>
      <c r="N64" s="26"/>
      <c r="O64" s="127"/>
      <c r="P64" s="46"/>
      <c r="Q64" s="128"/>
      <c r="S64" s="129"/>
    </row>
    <row r="65" s="68" customFormat="true" ht="22.5" hidden="true" customHeight="true" outlineLevel="0" collapsed="false">
      <c r="A65" s="130" t="s">
        <v>92</v>
      </c>
      <c r="B65" s="131" t="str">
        <f aca="false">$B$57</f>
        <v>Lublin Pallotyni 1</v>
      </c>
      <c r="C65" s="131"/>
      <c r="D65" s="115"/>
      <c r="E65" s="155"/>
      <c r="F65" s="88"/>
      <c r="G65" s="92"/>
      <c r="H65" s="26"/>
      <c r="I65" s="26"/>
      <c r="J65" s="92"/>
      <c r="K65" s="26"/>
      <c r="L65" s="26"/>
      <c r="M65" s="26"/>
      <c r="N65" s="26"/>
      <c r="O65" s="127"/>
      <c r="P65" s="92"/>
      <c r="Q65" s="128"/>
      <c r="S65" s="129"/>
    </row>
    <row r="66" s="68" customFormat="true" ht="13.5" hidden="true" customHeight="false" outlineLevel="0" collapsed="false">
      <c r="A66" s="130" t="s">
        <v>82</v>
      </c>
      <c r="B66" s="131" t="str">
        <f aca="false">$B$57</f>
        <v>Lublin Pallotyni 1</v>
      </c>
      <c r="C66" s="131"/>
      <c r="D66" s="115"/>
      <c r="E66" s="99"/>
      <c r="F66" s="88"/>
      <c r="G66" s="156"/>
      <c r="H66" s="157"/>
      <c r="I66" s="157"/>
      <c r="J66" s="92"/>
      <c r="K66" s="26"/>
      <c r="L66" s="156"/>
      <c r="M66" s="156"/>
      <c r="N66" s="156"/>
      <c r="O66" s="158"/>
      <c r="P66" s="56"/>
      <c r="Q66" s="57"/>
      <c r="S66" s="129"/>
    </row>
    <row r="67" s="68" customFormat="true" ht="13.5" hidden="true" customHeight="false" outlineLevel="0" collapsed="false">
      <c r="A67" s="130" t="s">
        <v>92</v>
      </c>
      <c r="B67" s="131" t="str">
        <f aca="false">$B$57</f>
        <v>Lublin Pallotyni 1</v>
      </c>
      <c r="C67" s="131"/>
      <c r="D67" s="115"/>
      <c r="E67" s="99"/>
      <c r="F67" s="88"/>
      <c r="G67" s="156"/>
      <c r="H67" s="157"/>
      <c r="I67" s="26"/>
      <c r="J67" s="26"/>
      <c r="K67" s="26"/>
      <c r="L67" s="26"/>
      <c r="M67" s="26"/>
      <c r="N67" s="26"/>
      <c r="O67" s="33"/>
      <c r="P67" s="15"/>
      <c r="Q67" s="146"/>
      <c r="S67" s="129"/>
    </row>
    <row r="68" s="68" customFormat="true" ht="13.5" hidden="true" customHeight="false" outlineLevel="0" collapsed="false">
      <c r="A68" s="130" t="s">
        <v>82</v>
      </c>
      <c r="B68" s="131" t="str">
        <f aca="false">$B$57</f>
        <v>Lublin Pallotyni 1</v>
      </c>
      <c r="C68" s="131"/>
      <c r="D68" s="115"/>
      <c r="E68" s="159"/>
      <c r="F68" s="88"/>
      <c r="G68" s="156"/>
      <c r="H68" s="157"/>
      <c r="I68" s="26"/>
      <c r="J68" s="26"/>
      <c r="K68" s="26"/>
      <c r="L68" s="26"/>
      <c r="M68" s="26"/>
      <c r="N68" s="26"/>
      <c r="O68" s="41"/>
      <c r="P68" s="26"/>
      <c r="Q68" s="141"/>
      <c r="S68" s="129"/>
    </row>
    <row r="69" s="68" customFormat="true" ht="13.5" hidden="true" customHeight="false" outlineLevel="0" collapsed="false">
      <c r="A69" s="130" t="s">
        <v>93</v>
      </c>
      <c r="B69" s="131" t="str">
        <f aca="false">$B$57</f>
        <v>Lublin Pallotyni 1</v>
      </c>
      <c r="C69" s="131"/>
      <c r="D69" s="115"/>
      <c r="E69" s="159"/>
      <c r="F69" s="88"/>
      <c r="G69" s="156"/>
      <c r="H69" s="156"/>
      <c r="I69" s="26"/>
      <c r="J69" s="26"/>
      <c r="K69" s="26"/>
      <c r="L69" s="26"/>
      <c r="M69" s="26"/>
      <c r="N69" s="26"/>
      <c r="O69" s="41"/>
      <c r="P69" s="26"/>
      <c r="Q69" s="141"/>
      <c r="S69" s="129"/>
      <c r="T69" s="84"/>
      <c r="U69" s="84"/>
      <c r="V69" s="84"/>
    </row>
    <row r="70" s="68" customFormat="true" ht="12.75" hidden="false" customHeight="false" outlineLevel="0" collapsed="false">
      <c r="A70" s="109" t="n">
        <v>43376</v>
      </c>
      <c r="B70" s="110" t="str">
        <f aca="false">B57</f>
        <v>Lublin Pallotyni 1</v>
      </c>
      <c r="C70" s="61"/>
      <c r="D70" s="62" t="n">
        <f aca="false">SUM(G70:J70)</f>
        <v>11</v>
      </c>
      <c r="E70" s="63"/>
      <c r="F70" s="137" t="str">
        <f aca="false">F7</f>
        <v>razem bracia (bez niemowląt, dzieci i nianiek)</v>
      </c>
      <c r="G70" s="62" t="n">
        <f aca="false">SUM(G58:G69)</f>
        <v>0</v>
      </c>
      <c r="H70" s="62" t="n">
        <f aca="false">SUM(H58:H69)</f>
        <v>10</v>
      </c>
      <c r="I70" s="62" t="n">
        <f aca="false">SUM(I58:I69)</f>
        <v>1</v>
      </c>
      <c r="J70" s="62" t="n">
        <f aca="false">SUM(J58:J69)</f>
        <v>0</v>
      </c>
      <c r="K70" s="114" t="n">
        <f aca="false">SUM(K58:K69)</f>
        <v>1</v>
      </c>
      <c r="L70" s="114" t="n">
        <f aca="false">SUM(L58:L69)</f>
        <v>0</v>
      </c>
      <c r="M70" s="114" t="n">
        <f aca="false">SUM(M58:M69)</f>
        <v>1</v>
      </c>
      <c r="N70" s="114" t="n">
        <f aca="false">SUM(N58:N69)</f>
        <v>0</v>
      </c>
      <c r="O70" s="65"/>
      <c r="P70" s="67"/>
      <c r="Q70" s="67"/>
      <c r="R70" s="129"/>
      <c r="V70" s="84"/>
      <c r="W70" s="84"/>
    </row>
    <row r="71" s="68" customFormat="true" ht="12.75" hidden="false" customHeight="false" outlineLevel="0" collapsed="false">
      <c r="A71" s="109"/>
      <c r="B71" s="110"/>
      <c r="C71" s="70"/>
      <c r="D71" s="71" t="n">
        <f aca="false">SUM(K71:L71)</f>
        <v>1</v>
      </c>
      <c r="E71" s="63"/>
      <c r="F71" s="116" t="str">
        <f aca="false">F8</f>
        <v>razem niemowlęta i dzieci</v>
      </c>
      <c r="G71" s="147" t="n">
        <f aca="false">G70</f>
        <v>0</v>
      </c>
      <c r="H71" s="147" t="n">
        <f aca="false">H70</f>
        <v>10</v>
      </c>
      <c r="I71" s="147" t="n">
        <f aca="false">I70</f>
        <v>1</v>
      </c>
      <c r="J71" s="147" t="n">
        <f aca="false">J70</f>
        <v>0</v>
      </c>
      <c r="K71" s="111" t="n">
        <f aca="false">K70</f>
        <v>1</v>
      </c>
      <c r="L71" s="111" t="n">
        <f aca="false">L70</f>
        <v>0</v>
      </c>
      <c r="M71" s="147" t="n">
        <f aca="false">M70</f>
        <v>1</v>
      </c>
      <c r="N71" s="147" t="n">
        <f aca="false">N70</f>
        <v>0</v>
      </c>
      <c r="O71" s="65"/>
      <c r="P71" s="67"/>
      <c r="Q71" s="67"/>
      <c r="R71" s="129"/>
    </row>
    <row r="72" s="68" customFormat="true" ht="12.75" hidden="false" customHeight="false" outlineLevel="0" collapsed="false">
      <c r="A72" s="109"/>
      <c r="B72" s="110"/>
      <c r="C72" s="70"/>
      <c r="D72" s="71" t="n">
        <f aca="false">SUM(M72:N72)</f>
        <v>1</v>
      </c>
      <c r="E72" s="63"/>
      <c r="F72" s="116" t="str">
        <f aca="false">F9</f>
        <v>razem niańki</v>
      </c>
      <c r="G72" s="147" t="n">
        <f aca="false">G70</f>
        <v>0</v>
      </c>
      <c r="H72" s="147" t="n">
        <f aca="false">H70</f>
        <v>10</v>
      </c>
      <c r="I72" s="147" t="n">
        <f aca="false">I70</f>
        <v>1</v>
      </c>
      <c r="J72" s="147" t="n">
        <f aca="false">J70</f>
        <v>0</v>
      </c>
      <c r="K72" s="147" t="n">
        <f aca="false">K70</f>
        <v>1</v>
      </c>
      <c r="L72" s="147" t="n">
        <f aca="false">L70</f>
        <v>0</v>
      </c>
      <c r="M72" s="111" t="n">
        <f aca="false">M70</f>
        <v>1</v>
      </c>
      <c r="N72" s="111" t="n">
        <f aca="false">N70</f>
        <v>0</v>
      </c>
      <c r="O72" s="65"/>
      <c r="P72" s="67" t="n">
        <v>4</v>
      </c>
      <c r="Q72" s="67"/>
      <c r="R72" s="96"/>
      <c r="S72" s="96"/>
      <c r="T72" s="96"/>
    </row>
    <row r="73" s="68" customFormat="true" ht="22.5" hidden="false" customHeight="false" outlineLevel="0" collapsed="false">
      <c r="A73" s="109"/>
      <c r="B73" s="110"/>
      <c r="C73" s="70"/>
      <c r="D73" s="71" t="n">
        <f aca="false">SUM(G73:N73)-K73</f>
        <v>12</v>
      </c>
      <c r="E73" s="63"/>
      <c r="F73" s="116" t="str">
        <f aca="false">F10</f>
        <v>razem na salę gimn. (krzesła - z nianiami i dziećmi)</v>
      </c>
      <c r="G73" s="111" t="n">
        <f aca="false">G70</f>
        <v>0</v>
      </c>
      <c r="H73" s="111" t="n">
        <f aca="false">H70</f>
        <v>10</v>
      </c>
      <c r="I73" s="111" t="n">
        <f aca="false">I70</f>
        <v>1</v>
      </c>
      <c r="J73" s="111" t="n">
        <f aca="false">J70</f>
        <v>0</v>
      </c>
      <c r="K73" s="147" t="n">
        <f aca="false">K70</f>
        <v>1</v>
      </c>
      <c r="L73" s="111" t="n">
        <f aca="false">L70</f>
        <v>0</v>
      </c>
      <c r="M73" s="111" t="n">
        <f aca="false">M70</f>
        <v>1</v>
      </c>
      <c r="N73" s="111" t="n">
        <f aca="false">N70</f>
        <v>0</v>
      </c>
      <c r="O73" s="65"/>
      <c r="P73" s="67"/>
      <c r="Q73" s="67"/>
      <c r="R73" s="96"/>
      <c r="S73" s="96"/>
      <c r="T73" s="96"/>
    </row>
    <row r="74" s="68" customFormat="true" ht="12.75" hidden="false" customHeight="false" outlineLevel="0" collapsed="false">
      <c r="A74" s="109"/>
      <c r="B74" s="110"/>
      <c r="C74" s="70"/>
      <c r="D74" s="71" t="n">
        <f aca="false">SUM(G74:N74)-K74</f>
        <v>12</v>
      </c>
      <c r="E74" s="63"/>
      <c r="F74" s="116" t="str">
        <f aca="false">F11</f>
        <v>razem do wyżywienia (z  dziećmi)</v>
      </c>
      <c r="G74" s="111" t="n">
        <f aca="false">G70</f>
        <v>0</v>
      </c>
      <c r="H74" s="111" t="n">
        <f aca="false">H70</f>
        <v>10</v>
      </c>
      <c r="I74" s="111" t="n">
        <f aca="false">I70</f>
        <v>1</v>
      </c>
      <c r="J74" s="111" t="n">
        <f aca="false">J70</f>
        <v>0</v>
      </c>
      <c r="K74" s="147" t="n">
        <f aca="false">K70</f>
        <v>1</v>
      </c>
      <c r="L74" s="111" t="n">
        <f aca="false">L70</f>
        <v>0</v>
      </c>
      <c r="M74" s="111" t="n">
        <f aca="false">M70</f>
        <v>1</v>
      </c>
      <c r="N74" s="111" t="n">
        <f aca="false">N70</f>
        <v>0</v>
      </c>
      <c r="O74" s="65"/>
      <c r="P74" s="67"/>
      <c r="Q74" s="67"/>
      <c r="R74" s="96"/>
      <c r="S74" s="96"/>
      <c r="T74" s="96"/>
    </row>
    <row r="75" s="68" customFormat="true" ht="13.5" hidden="false" customHeight="false" outlineLevel="0" collapsed="false">
      <c r="A75" s="109"/>
      <c r="B75" s="110"/>
      <c r="C75" s="118"/>
      <c r="D75" s="78" t="n">
        <f aca="false">SUM(G75:N75)-K75</f>
        <v>12</v>
      </c>
      <c r="E75" s="63"/>
      <c r="F75" s="116" t="str">
        <f aca="false">F12</f>
        <v>razem do zakwaterowania (z dziećmi)</v>
      </c>
      <c r="G75" s="148" t="n">
        <f aca="false">G70</f>
        <v>0</v>
      </c>
      <c r="H75" s="148" t="n">
        <f aca="false">H70</f>
        <v>10</v>
      </c>
      <c r="I75" s="148" t="n">
        <f aca="false">I70</f>
        <v>1</v>
      </c>
      <c r="J75" s="148" t="n">
        <f aca="false">J70</f>
        <v>0</v>
      </c>
      <c r="K75" s="149" t="n">
        <f aca="false">K70</f>
        <v>1</v>
      </c>
      <c r="L75" s="148" t="n">
        <f aca="false">L70</f>
        <v>0</v>
      </c>
      <c r="M75" s="148" t="n">
        <f aca="false">M70</f>
        <v>1</v>
      </c>
      <c r="N75" s="148" t="n">
        <f aca="false">N70</f>
        <v>0</v>
      </c>
      <c r="O75" s="65"/>
      <c r="P75" s="150"/>
      <c r="Q75" s="67"/>
      <c r="R75" s="96"/>
      <c r="S75" s="96"/>
      <c r="T75" s="96"/>
    </row>
    <row r="76" s="84" customFormat="true" ht="51.75" hidden="false" customHeight="true" outlineLevel="0" collapsed="false">
      <c r="A76" s="160" t="str">
        <f aca="false">A1</f>
        <v>Lp.</v>
      </c>
      <c r="B76" s="82" t="s">
        <v>94</v>
      </c>
      <c r="C76" s="82" t="str">
        <f aca="false">C1</f>
        <v>Obecność</v>
      </c>
      <c r="D76" s="83" t="str">
        <f aca="false">D1</f>
        <v>Nazwisko i imię (małżeństwa razem, dzieci osobno)</v>
      </c>
      <c r="E76" s="83" t="str">
        <f aca="false">E1</f>
        <v>Przydział</v>
      </c>
      <c r="F76" s="83" t="str">
        <f aca="false">F1</f>
        <v>Zakwaterowanie</v>
      </c>
      <c r="G76" s="83" t="str">
        <f aca="false">G1</f>
        <v>Prezbiterzy</v>
      </c>
      <c r="H76" s="83" t="str">
        <f aca="false">H1</f>
        <v>Małżeństwa (il. osób)</v>
      </c>
      <c r="I76" s="83" t="str">
        <f aca="false">I1</f>
        <v>Kobiety (1)</v>
      </c>
      <c r="J76" s="83" t="str">
        <f aca="false">J1</f>
        <v>Mężczyźni (1)</v>
      </c>
      <c r="K76" s="83" t="str">
        <f aca="false">K1</f>
        <v>Niemowlęta i dzieci (bez dodatkowego łóżka i posiłku)</v>
      </c>
      <c r="L76" s="83" t="str">
        <f aca="false">L1</f>
        <v>Dzieci większe (z łóżkiem i posiłkiem)</v>
      </c>
      <c r="M76" s="83" t="str">
        <f aca="false">M1</f>
        <v>Niania z rodziny - mieszkanie z rodziną</v>
      </c>
      <c r="N76" s="83" t="str">
        <f aca="false">N1</f>
        <v>Niania obca lub z rodziny - mieszkanie osobne</v>
      </c>
      <c r="O76" s="83" t="str">
        <f aca="false">O1</f>
        <v>Uwagi, niepełnosprawność, diety</v>
      </c>
      <c r="P76" s="83" t="str">
        <f aca="false">P1</f>
        <v>Wiek jedynek, nianiek np. 40+</v>
      </c>
      <c r="Q76" s="139" t="str">
        <f aca="false">Q1</f>
        <v>Środek transportu (własny samochód lub brak)</v>
      </c>
      <c r="S76" s="96"/>
      <c r="T76" s="96"/>
      <c r="U76" s="96"/>
      <c r="V76" s="68"/>
      <c r="W76" s="68"/>
      <c r="X76" s="68"/>
    </row>
    <row r="77" s="68" customFormat="true" ht="12.75" hidden="false" customHeight="false" outlineLevel="0" collapsed="false">
      <c r="A77" s="130" t="s">
        <v>18</v>
      </c>
      <c r="B77" s="88" t="str">
        <f aca="false">$B$76</f>
        <v>Lublin Pallotyni 2</v>
      </c>
      <c r="C77" s="88"/>
      <c r="D77" s="161" t="s">
        <v>95</v>
      </c>
      <c r="E77" s="162" t="s">
        <v>21</v>
      </c>
      <c r="F77" s="161" t="str">
        <f aca="false">'Kwatery obce - Reg. 2018'!A150</f>
        <v>Lucyna Truszkowska - p. nr 3 (piętro)</v>
      </c>
      <c r="G77" s="163"/>
      <c r="H77" s="163"/>
      <c r="I77" s="163"/>
      <c r="J77" s="163" t="n">
        <v>1</v>
      </c>
      <c r="K77" s="163"/>
      <c r="L77" s="163"/>
      <c r="M77" s="163"/>
      <c r="N77" s="163"/>
      <c r="O77" s="164"/>
      <c r="P77" s="163" t="n">
        <v>29</v>
      </c>
      <c r="Q77" s="165" t="s">
        <v>51</v>
      </c>
      <c r="S77" s="129"/>
    </row>
    <row r="78" s="68" customFormat="true" ht="51" hidden="false" customHeight="false" outlineLevel="0" collapsed="false">
      <c r="A78" s="130" t="s">
        <v>19</v>
      </c>
      <c r="B78" s="88" t="str">
        <f aca="false">$B$76</f>
        <v>Lublin Pallotyni 2</v>
      </c>
      <c r="C78" s="88"/>
      <c r="D78" s="161" t="s">
        <v>96</v>
      </c>
      <c r="E78" s="166" t="s">
        <v>21</v>
      </c>
      <c r="F78" s="161" t="str">
        <f aca="false">'Kwatery U Buzunów - Reg. 2018'!A135</f>
        <v>Domek nr 5 - dwupoziomowy</v>
      </c>
      <c r="G78" s="163"/>
      <c r="H78" s="163" t="n">
        <v>1</v>
      </c>
      <c r="I78" s="163"/>
      <c r="J78" s="163"/>
      <c r="K78" s="163" t="n">
        <v>1</v>
      </c>
      <c r="L78" s="163"/>
      <c r="M78" s="163"/>
      <c r="N78" s="167"/>
      <c r="O78" s="168" t="s">
        <v>97</v>
      </c>
      <c r="P78" s="163"/>
      <c r="Q78" s="165" t="s">
        <v>51</v>
      </c>
      <c r="S78" s="129"/>
    </row>
    <row r="79" s="68" customFormat="true" ht="12.75" hidden="false" customHeight="false" outlineLevel="0" collapsed="false">
      <c r="A79" s="130" t="s">
        <v>23</v>
      </c>
      <c r="B79" s="88" t="str">
        <f aca="false">$B$76</f>
        <v>Lublin Pallotyni 2</v>
      </c>
      <c r="C79" s="88"/>
      <c r="D79" s="161" t="s">
        <v>98</v>
      </c>
      <c r="E79" s="169" t="s">
        <v>21</v>
      </c>
      <c r="F79" s="161" t="str">
        <f aca="false">'Kwatery obce - Reg. 2018'!A145</f>
        <v>Lucyna Truszkowska - p. nr 1 (piętro)</v>
      </c>
      <c r="G79" s="163"/>
      <c r="H79" s="163" t="n">
        <v>2</v>
      </c>
      <c r="I79" s="163"/>
      <c r="J79" s="163"/>
      <c r="K79" s="163"/>
      <c r="L79" s="163"/>
      <c r="M79" s="163"/>
      <c r="N79" s="167"/>
      <c r="O79" s="170"/>
      <c r="P79" s="163"/>
      <c r="Q79" s="165" t="s">
        <v>51</v>
      </c>
      <c r="S79" s="129"/>
    </row>
    <row r="80" s="68" customFormat="true" ht="38.25" hidden="false" customHeight="true" outlineLevel="0" collapsed="false">
      <c r="A80" s="130" t="s">
        <v>26</v>
      </c>
      <c r="B80" s="88" t="str">
        <f aca="false">$B$76</f>
        <v>Lublin Pallotyni 2</v>
      </c>
      <c r="C80" s="88"/>
      <c r="D80" s="171" t="s">
        <v>99</v>
      </c>
      <c r="E80" s="162" t="s">
        <v>21</v>
      </c>
      <c r="F80" s="161" t="str">
        <f aca="false">'Kwatery obce - Reg. 2018'!A150</f>
        <v>Lucyna Truszkowska - p. nr 3 (piętro)</v>
      </c>
      <c r="G80" s="163"/>
      <c r="H80" s="163"/>
      <c r="I80" s="163"/>
      <c r="J80" s="172" t="n">
        <v>1</v>
      </c>
      <c r="K80" s="163"/>
      <c r="L80" s="163"/>
      <c r="M80" s="163"/>
      <c r="N80" s="163"/>
      <c r="O80" s="164"/>
      <c r="P80" s="163"/>
      <c r="Q80" s="163" t="s">
        <v>51</v>
      </c>
      <c r="S80" s="129"/>
    </row>
    <row r="81" s="68" customFormat="true" ht="37.5" hidden="false" customHeight="true" outlineLevel="0" collapsed="false">
      <c r="A81" s="130" t="s">
        <v>29</v>
      </c>
      <c r="B81" s="88" t="str">
        <f aca="false">$B$76</f>
        <v>Lublin Pallotyni 2</v>
      </c>
      <c r="C81" s="88"/>
      <c r="D81" s="161" t="s">
        <v>100</v>
      </c>
      <c r="E81" s="169" t="s">
        <v>21</v>
      </c>
      <c r="F81" s="161" t="str">
        <f aca="false">'Kwatery obce - Reg. 2018'!A147</f>
        <v>Lucyna Truszkowska - p. nr 2 (piętro)</v>
      </c>
      <c r="G81" s="163"/>
      <c r="H81" s="163" t="n">
        <v>2</v>
      </c>
      <c r="I81" s="163"/>
      <c r="J81" s="163"/>
      <c r="K81" s="163"/>
      <c r="L81" s="163"/>
      <c r="M81" s="163"/>
      <c r="N81" s="163"/>
      <c r="O81" s="164"/>
      <c r="P81" s="163"/>
      <c r="Q81" s="163" t="s">
        <v>51</v>
      </c>
      <c r="S81" s="129"/>
    </row>
    <row r="82" s="68" customFormat="true" ht="38.25" hidden="false" customHeight="false" outlineLevel="0" collapsed="false">
      <c r="A82" s="130" t="s">
        <v>52</v>
      </c>
      <c r="B82" s="88" t="str">
        <f aca="false">$B$76</f>
        <v>Lublin Pallotyni 2</v>
      </c>
      <c r="C82" s="88"/>
      <c r="D82" s="161" t="s">
        <v>101</v>
      </c>
      <c r="E82" s="98" t="s">
        <v>21</v>
      </c>
      <c r="F82" s="161" t="str">
        <f aca="false">'Kwatery U Buzunów - Reg. 2018'!A135</f>
        <v>Domek nr 5 - dwupoziomowy</v>
      </c>
      <c r="G82" s="163"/>
      <c r="H82" s="163"/>
      <c r="I82" s="163" t="n">
        <v>1</v>
      </c>
      <c r="J82" s="163"/>
      <c r="K82" s="163"/>
      <c r="L82" s="163"/>
      <c r="M82" s="163"/>
      <c r="N82" s="163"/>
      <c r="O82" s="164" t="s">
        <v>102</v>
      </c>
      <c r="P82" s="163" t="n">
        <v>26</v>
      </c>
      <c r="Q82" s="163" t="s">
        <v>51</v>
      </c>
      <c r="S82" s="129"/>
    </row>
    <row r="83" s="68" customFormat="true" ht="13.5" hidden="true" customHeight="false" outlineLevel="0" collapsed="false">
      <c r="A83" s="173" t="s">
        <v>67</v>
      </c>
      <c r="B83" s="52" t="str">
        <f aca="false">$B$76</f>
        <v>Lublin Pallotyni 2</v>
      </c>
      <c r="C83" s="52"/>
      <c r="D83" s="174"/>
      <c r="E83" s="175"/>
      <c r="F83" s="174"/>
      <c r="G83" s="176"/>
      <c r="H83" s="176"/>
      <c r="I83" s="176"/>
      <c r="J83" s="176"/>
      <c r="K83" s="176"/>
      <c r="L83" s="176"/>
      <c r="M83" s="176"/>
      <c r="N83" s="176"/>
      <c r="O83" s="177"/>
      <c r="P83" s="176"/>
      <c r="Q83" s="178"/>
      <c r="S83" s="129"/>
      <c r="T83" s="84"/>
      <c r="U83" s="84"/>
      <c r="V83" s="84"/>
    </row>
    <row r="84" s="68" customFormat="true" ht="12.75" hidden="false" customHeight="false" outlineLevel="0" collapsed="false">
      <c r="A84" s="179" t="n">
        <v>43376</v>
      </c>
      <c r="B84" s="180" t="str">
        <f aca="false">B76</f>
        <v>Lublin Pallotyni 2</v>
      </c>
      <c r="C84" s="70"/>
      <c r="D84" s="111" t="n">
        <f aca="false">SUM(G84:J84)</f>
        <v>8</v>
      </c>
      <c r="E84" s="112"/>
      <c r="F84" s="113" t="str">
        <f aca="false">F7</f>
        <v>razem bracia (bez niemowląt, dzieci i nianiek)</v>
      </c>
      <c r="G84" s="111" t="n">
        <f aca="false">SUM(G77:G83)</f>
        <v>0</v>
      </c>
      <c r="H84" s="111" t="n">
        <f aca="false">SUM(H77:H83)</f>
        <v>5</v>
      </c>
      <c r="I84" s="111" t="n">
        <f aca="false">SUM(I77:I83)</f>
        <v>1</v>
      </c>
      <c r="J84" s="111" t="n">
        <f aca="false">SUM(J77:J83)</f>
        <v>2</v>
      </c>
      <c r="K84" s="147" t="n">
        <f aca="false">SUM(K77:K83)</f>
        <v>1</v>
      </c>
      <c r="L84" s="147" t="n">
        <f aca="false">SUM(L77:L83)</f>
        <v>0</v>
      </c>
      <c r="M84" s="147" t="n">
        <f aca="false">SUM(M77:M83)</f>
        <v>0</v>
      </c>
      <c r="N84" s="147" t="n">
        <f aca="false">SUM(N77:N83)</f>
        <v>0</v>
      </c>
      <c r="O84" s="65"/>
      <c r="P84" s="67"/>
      <c r="Q84" s="67"/>
      <c r="R84" s="129"/>
      <c r="V84" s="84"/>
      <c r="W84" s="84"/>
    </row>
    <row r="85" s="68" customFormat="true" ht="12.75" hidden="false" customHeight="false" outlineLevel="0" collapsed="false">
      <c r="A85" s="179"/>
      <c r="B85" s="180"/>
      <c r="C85" s="70"/>
      <c r="D85" s="71" t="n">
        <f aca="false">SUM(K85:L85)</f>
        <v>1</v>
      </c>
      <c r="E85" s="112"/>
      <c r="F85" s="116" t="str">
        <f aca="false">F8</f>
        <v>razem niemowlęta i dzieci</v>
      </c>
      <c r="G85" s="117" t="n">
        <f aca="false">G84</f>
        <v>0</v>
      </c>
      <c r="H85" s="117" t="n">
        <f aca="false">H84</f>
        <v>5</v>
      </c>
      <c r="I85" s="117" t="n">
        <f aca="false">I84</f>
        <v>1</v>
      </c>
      <c r="J85" s="117" t="n">
        <f aca="false">J84</f>
        <v>2</v>
      </c>
      <c r="K85" s="71" t="n">
        <f aca="false">K84</f>
        <v>1</v>
      </c>
      <c r="L85" s="71" t="n">
        <f aca="false">L84</f>
        <v>0</v>
      </c>
      <c r="M85" s="117" t="n">
        <f aca="false">M84</f>
        <v>0</v>
      </c>
      <c r="N85" s="117" t="n">
        <f aca="false">N84</f>
        <v>0</v>
      </c>
      <c r="O85" s="65"/>
      <c r="P85" s="67"/>
      <c r="Q85" s="67"/>
      <c r="R85" s="129"/>
    </row>
    <row r="86" s="68" customFormat="true" ht="12.75" hidden="false" customHeight="false" outlineLevel="0" collapsed="false">
      <c r="A86" s="179"/>
      <c r="B86" s="180"/>
      <c r="C86" s="70"/>
      <c r="D86" s="71" t="n">
        <f aca="false">SUM(M86:N86)</f>
        <v>0</v>
      </c>
      <c r="E86" s="112"/>
      <c r="F86" s="116" t="str">
        <f aca="false">F9</f>
        <v>razem niańki</v>
      </c>
      <c r="G86" s="117" t="n">
        <f aca="false">G84</f>
        <v>0</v>
      </c>
      <c r="H86" s="117" t="n">
        <f aca="false">H84</f>
        <v>5</v>
      </c>
      <c r="I86" s="117" t="n">
        <f aca="false">I84</f>
        <v>1</v>
      </c>
      <c r="J86" s="117" t="n">
        <f aca="false">J84</f>
        <v>2</v>
      </c>
      <c r="K86" s="117" t="n">
        <f aca="false">K84</f>
        <v>1</v>
      </c>
      <c r="L86" s="117" t="n">
        <f aca="false">L84</f>
        <v>0</v>
      </c>
      <c r="M86" s="71" t="n">
        <f aca="false">M84</f>
        <v>0</v>
      </c>
      <c r="N86" s="71" t="n">
        <f aca="false">N84</f>
        <v>0</v>
      </c>
      <c r="O86" s="65"/>
      <c r="P86" s="67" t="n">
        <v>5</v>
      </c>
      <c r="Q86" s="67"/>
      <c r="R86" s="129"/>
    </row>
    <row r="87" s="68" customFormat="true" ht="22.5" hidden="false" customHeight="false" outlineLevel="0" collapsed="false">
      <c r="A87" s="179"/>
      <c r="B87" s="180"/>
      <c r="C87" s="70"/>
      <c r="D87" s="71" t="n">
        <f aca="false">SUM(G87:N87)-K87</f>
        <v>8</v>
      </c>
      <c r="E87" s="112"/>
      <c r="F87" s="116" t="str">
        <f aca="false">F10</f>
        <v>razem na salę gimn. (krzesła - z nianiami i dziećmi)</v>
      </c>
      <c r="G87" s="71" t="n">
        <f aca="false">G84</f>
        <v>0</v>
      </c>
      <c r="H87" s="71" t="n">
        <f aca="false">H84</f>
        <v>5</v>
      </c>
      <c r="I87" s="71" t="n">
        <f aca="false">I84</f>
        <v>1</v>
      </c>
      <c r="J87" s="71" t="n">
        <f aca="false">J84</f>
        <v>2</v>
      </c>
      <c r="K87" s="117" t="n">
        <f aca="false">K84</f>
        <v>1</v>
      </c>
      <c r="L87" s="71" t="n">
        <f aca="false">L84</f>
        <v>0</v>
      </c>
      <c r="M87" s="71" t="n">
        <f aca="false">M84</f>
        <v>0</v>
      </c>
      <c r="N87" s="71" t="n">
        <f aca="false">N84</f>
        <v>0</v>
      </c>
      <c r="O87" s="65"/>
      <c r="P87" s="67"/>
      <c r="Q87" s="67"/>
      <c r="R87" s="129"/>
    </row>
    <row r="88" s="68" customFormat="true" ht="12.75" hidden="false" customHeight="false" outlineLevel="0" collapsed="false">
      <c r="A88" s="179"/>
      <c r="B88" s="180"/>
      <c r="C88" s="70"/>
      <c r="D88" s="71" t="n">
        <f aca="false">SUM(G88:N88)-K88</f>
        <v>8</v>
      </c>
      <c r="E88" s="112"/>
      <c r="F88" s="116" t="str">
        <f aca="false">F11</f>
        <v>razem do wyżywienia (z  dziećmi)</v>
      </c>
      <c r="G88" s="71" t="n">
        <f aca="false">G84</f>
        <v>0</v>
      </c>
      <c r="H88" s="71" t="n">
        <f aca="false">H84</f>
        <v>5</v>
      </c>
      <c r="I88" s="71" t="n">
        <f aca="false">I84</f>
        <v>1</v>
      </c>
      <c r="J88" s="71" t="n">
        <f aca="false">J84</f>
        <v>2</v>
      </c>
      <c r="K88" s="117" t="n">
        <f aca="false">K84</f>
        <v>1</v>
      </c>
      <c r="L88" s="71" t="n">
        <f aca="false">L84</f>
        <v>0</v>
      </c>
      <c r="M88" s="71" t="n">
        <f aca="false">M84</f>
        <v>0</v>
      </c>
      <c r="N88" s="71" t="n">
        <f aca="false">N84</f>
        <v>0</v>
      </c>
      <c r="O88" s="65"/>
      <c r="P88" s="67"/>
      <c r="Q88" s="67"/>
      <c r="R88" s="129"/>
    </row>
    <row r="89" s="68" customFormat="true" ht="13.5" hidden="false" customHeight="false" outlineLevel="0" collapsed="false">
      <c r="A89" s="179"/>
      <c r="B89" s="180"/>
      <c r="C89" s="118"/>
      <c r="D89" s="78" t="n">
        <f aca="false">SUM(G89:N89)-K89</f>
        <v>8</v>
      </c>
      <c r="E89" s="112"/>
      <c r="F89" s="116" t="str">
        <f aca="false">F12</f>
        <v>razem do zakwaterowania (z dziećmi)</v>
      </c>
      <c r="G89" s="78" t="n">
        <f aca="false">G84</f>
        <v>0</v>
      </c>
      <c r="H89" s="78" t="n">
        <f aca="false">H84</f>
        <v>5</v>
      </c>
      <c r="I89" s="78" t="n">
        <f aca="false">I84</f>
        <v>1</v>
      </c>
      <c r="J89" s="78" t="n">
        <f aca="false">J84</f>
        <v>2</v>
      </c>
      <c r="K89" s="120" t="n">
        <f aca="false">K84</f>
        <v>1</v>
      </c>
      <c r="L89" s="78" t="n">
        <f aca="false">L84</f>
        <v>0</v>
      </c>
      <c r="M89" s="78" t="n">
        <f aca="false">M84</f>
        <v>0</v>
      </c>
      <c r="N89" s="78" t="n">
        <f aca="false">N84</f>
        <v>0</v>
      </c>
      <c r="O89" s="65"/>
      <c r="P89" s="67"/>
      <c r="Q89" s="67"/>
      <c r="R89" s="129"/>
    </row>
    <row r="90" s="84" customFormat="true" ht="51.75" hidden="false" customHeight="true" outlineLevel="0" collapsed="false">
      <c r="A90" s="160" t="str">
        <f aca="false">A1</f>
        <v>Lp.</v>
      </c>
      <c r="B90" s="181" t="s">
        <v>103</v>
      </c>
      <c r="C90" s="181" t="str">
        <f aca="false">C1</f>
        <v>Obecność</v>
      </c>
      <c r="D90" s="182" t="str">
        <f aca="false">D1</f>
        <v>Nazwisko i imię (małżeństwa razem, dzieci osobno)</v>
      </c>
      <c r="E90" s="182" t="str">
        <f aca="false">E1</f>
        <v>Przydział</v>
      </c>
      <c r="F90" s="182" t="str">
        <f aca="false">F1</f>
        <v>Zakwaterowanie</v>
      </c>
      <c r="G90" s="182" t="str">
        <f aca="false">G1</f>
        <v>Prezbiterzy</v>
      </c>
      <c r="H90" s="182" t="str">
        <f aca="false">H1</f>
        <v>Małżeństwa (il. osób)</v>
      </c>
      <c r="I90" s="182" t="str">
        <f aca="false">I1</f>
        <v>Kobiety (1)</v>
      </c>
      <c r="J90" s="182" t="str">
        <f aca="false">J1</f>
        <v>Mężczyźni (1)</v>
      </c>
      <c r="K90" s="182" t="str">
        <f aca="false">K1</f>
        <v>Niemowlęta i dzieci (bez dodatkowego łóżka i posiłku)</v>
      </c>
      <c r="L90" s="182" t="str">
        <f aca="false">L1</f>
        <v>Dzieci większe (z łóżkiem i posiłkiem)</v>
      </c>
      <c r="M90" s="182" t="str">
        <f aca="false">M1</f>
        <v>Niania z rodziny - mieszkanie z rodziną</v>
      </c>
      <c r="N90" s="182" t="str">
        <f aca="false">N1</f>
        <v>Niania obca lub z rodziny - mieszkanie osobne</v>
      </c>
      <c r="O90" s="182" t="str">
        <f aca="false">O1</f>
        <v>Uwagi, niepełnosprawność, diety</v>
      </c>
      <c r="P90" s="182" t="str">
        <f aca="false">P1</f>
        <v>Wiek jedynek, nianiek np. 40+</v>
      </c>
      <c r="Q90" s="182" t="str">
        <f aca="false">Q1</f>
        <v>Środek transportu (własny samochód lub brak)</v>
      </c>
      <c r="S90" s="129"/>
      <c r="T90" s="68"/>
      <c r="U90" s="68"/>
      <c r="V90" s="68"/>
      <c r="W90" s="68"/>
      <c r="X90" s="68"/>
    </row>
    <row r="91" s="68" customFormat="true" ht="26.25" hidden="false" customHeight="true" outlineLevel="0" collapsed="false">
      <c r="A91" s="183" t="s">
        <v>18</v>
      </c>
      <c r="B91" s="19" t="str">
        <f aca="false">$B$90</f>
        <v>Lublin Pallotyni 3</v>
      </c>
      <c r="C91" s="19"/>
      <c r="D91" s="184" t="s">
        <v>104</v>
      </c>
      <c r="E91" s="185" t="s">
        <v>21</v>
      </c>
      <c r="F91" s="19" t="str">
        <f aca="false">'Kwatery obce - Reg. 2018'!A154</f>
        <v>Lucyna Truszkowska - p. nr 5 (parter)</v>
      </c>
      <c r="G91" s="20"/>
      <c r="H91" s="20" t="n">
        <v>2</v>
      </c>
      <c r="I91" s="20"/>
      <c r="J91" s="20"/>
      <c r="K91" s="20"/>
      <c r="L91" s="20"/>
      <c r="M91" s="20"/>
      <c r="N91" s="20"/>
      <c r="O91" s="22"/>
      <c r="P91" s="23"/>
      <c r="Q91" s="186" t="s">
        <v>51</v>
      </c>
      <c r="S91" s="129"/>
    </row>
    <row r="92" s="68" customFormat="true" ht="31.5" hidden="false" customHeight="true" outlineLevel="0" collapsed="false">
      <c r="A92" s="130" t="s">
        <v>19</v>
      </c>
      <c r="B92" s="88" t="str">
        <f aca="false">$B$90</f>
        <v>Lublin Pallotyni 3</v>
      </c>
      <c r="C92" s="88"/>
      <c r="D92" s="115" t="s">
        <v>105</v>
      </c>
      <c r="E92" s="169" t="s">
        <v>21</v>
      </c>
      <c r="F92" s="88" t="str">
        <f aca="false">'Kwatery obce - Reg. 2018'!A157</f>
        <v>Lucyna Truszkowska - p. nr 6 (parter)</v>
      </c>
      <c r="G92" s="26"/>
      <c r="H92" s="26" t="n">
        <v>2</v>
      </c>
      <c r="I92" s="26"/>
      <c r="J92" s="26"/>
      <c r="K92" s="26"/>
      <c r="L92" s="26"/>
      <c r="M92" s="26"/>
      <c r="N92" s="26"/>
      <c r="O92" s="41"/>
      <c r="P92" s="26"/>
      <c r="Q92" s="141" t="s">
        <v>51</v>
      </c>
      <c r="S92" s="129"/>
    </row>
    <row r="93" s="68" customFormat="true" ht="30.75" hidden="false" customHeight="true" outlineLevel="0" collapsed="false">
      <c r="A93" s="130" t="s">
        <v>23</v>
      </c>
      <c r="B93" s="88" t="str">
        <f aca="false">$B$90</f>
        <v>Lublin Pallotyni 3</v>
      </c>
      <c r="C93" s="88"/>
      <c r="D93" s="115" t="s">
        <v>106</v>
      </c>
      <c r="E93" s="100" t="s">
        <v>21</v>
      </c>
      <c r="F93" s="88" t="str">
        <f aca="false">'Kwatery U Buzunów - Reg. 2018'!A122</f>
        <v>Domek nr 2 - 
na parterze</v>
      </c>
      <c r="G93" s="26"/>
      <c r="H93" s="26"/>
      <c r="I93" s="26"/>
      <c r="J93" s="26" t="n">
        <v>1</v>
      </c>
      <c r="K93" s="26"/>
      <c r="L93" s="26"/>
      <c r="M93" s="26"/>
      <c r="N93" s="26"/>
      <c r="O93" s="41"/>
      <c r="P93" s="26"/>
      <c r="Q93" s="141" t="s">
        <v>61</v>
      </c>
      <c r="S93" s="129"/>
    </row>
    <row r="94" s="68" customFormat="true" ht="24" hidden="true" customHeight="true" outlineLevel="0" collapsed="false">
      <c r="A94" s="26" t="s">
        <v>26</v>
      </c>
      <c r="B94" s="88"/>
      <c r="C94" s="88"/>
      <c r="D94" s="115"/>
      <c r="E94" s="99"/>
      <c r="F94" s="88"/>
      <c r="G94" s="26"/>
      <c r="H94" s="26"/>
      <c r="I94" s="26"/>
      <c r="J94" s="26"/>
      <c r="K94" s="26"/>
      <c r="L94" s="26"/>
      <c r="M94" s="26"/>
      <c r="N94" s="26"/>
      <c r="O94" s="41"/>
      <c r="P94" s="26"/>
      <c r="Q94" s="141"/>
      <c r="S94" s="129"/>
    </row>
    <row r="95" s="68" customFormat="true" ht="24" hidden="true" customHeight="true" outlineLevel="0" collapsed="false">
      <c r="A95" s="130" t="s">
        <v>29</v>
      </c>
      <c r="B95" s="88" t="str">
        <f aca="false">$B$90</f>
        <v>Lublin Pallotyni 3</v>
      </c>
      <c r="C95" s="88"/>
      <c r="D95" s="115"/>
      <c r="E95" s="159"/>
      <c r="F95" s="38"/>
      <c r="G95" s="26"/>
      <c r="H95" s="92"/>
      <c r="I95" s="92"/>
      <c r="J95" s="92"/>
      <c r="K95" s="26"/>
      <c r="L95" s="26"/>
      <c r="M95" s="26"/>
      <c r="N95" s="26"/>
      <c r="O95" s="41"/>
      <c r="P95" s="26"/>
      <c r="Q95" s="141"/>
      <c r="S95" s="129"/>
    </row>
    <row r="96" s="68" customFormat="true" ht="24" hidden="true" customHeight="true" outlineLevel="0" collapsed="false">
      <c r="A96" s="173" t="s">
        <v>52</v>
      </c>
      <c r="B96" s="52" t="str">
        <f aca="false">$B$90</f>
        <v>Lublin Pallotyni 3</v>
      </c>
      <c r="C96" s="52"/>
      <c r="D96" s="158"/>
      <c r="E96" s="107"/>
      <c r="F96" s="52"/>
      <c r="G96" s="48"/>
      <c r="H96" s="48"/>
      <c r="I96" s="48"/>
      <c r="J96" s="48"/>
      <c r="K96" s="48"/>
      <c r="L96" s="48"/>
      <c r="M96" s="48"/>
      <c r="N96" s="48"/>
      <c r="O96" s="187"/>
      <c r="P96" s="48"/>
      <c r="Q96" s="188"/>
      <c r="S96" s="129"/>
      <c r="T96" s="84"/>
      <c r="U96" s="84"/>
      <c r="V96" s="84"/>
    </row>
    <row r="97" s="68" customFormat="true" ht="22.5" hidden="false" customHeight="true" outlineLevel="0" collapsed="false">
      <c r="A97" s="109" t="n">
        <v>43376</v>
      </c>
      <c r="B97" s="180" t="str">
        <f aca="false">B90</f>
        <v>Lublin Pallotyni 3</v>
      </c>
      <c r="C97" s="70"/>
      <c r="D97" s="111" t="n">
        <f aca="false">SUM(G97:J97)</f>
        <v>5</v>
      </c>
      <c r="E97" s="112"/>
      <c r="F97" s="113" t="str">
        <f aca="false">F7</f>
        <v>razem bracia (bez niemowląt, dzieci i nianiek)</v>
      </c>
      <c r="G97" s="111" t="n">
        <f aca="false">SUM(G91:G96)</f>
        <v>0</v>
      </c>
      <c r="H97" s="111" t="n">
        <f aca="false">SUM(H91:H96)</f>
        <v>4</v>
      </c>
      <c r="I97" s="111" t="n">
        <f aca="false">SUM(I91:I96)</f>
        <v>0</v>
      </c>
      <c r="J97" s="111" t="n">
        <f aca="false">SUM(J91:J96)</f>
        <v>1</v>
      </c>
      <c r="K97" s="147" t="n">
        <f aca="false">SUM(K91:K96)</f>
        <v>0</v>
      </c>
      <c r="L97" s="147" t="n">
        <f aca="false">SUM(L91:L96)</f>
        <v>0</v>
      </c>
      <c r="M97" s="147" t="n">
        <f aca="false">SUM(M91:M96)</f>
        <v>0</v>
      </c>
      <c r="N97" s="147" t="n">
        <f aca="false">SUM(N91:N96)</f>
        <v>0</v>
      </c>
      <c r="O97" s="65"/>
      <c r="P97" s="67"/>
      <c r="Q97" s="67"/>
      <c r="R97" s="129"/>
      <c r="V97" s="84"/>
      <c r="W97" s="84"/>
    </row>
    <row r="98" s="68" customFormat="true" ht="21.75" hidden="false" customHeight="true" outlineLevel="0" collapsed="false">
      <c r="A98" s="109"/>
      <c r="B98" s="180"/>
      <c r="C98" s="70"/>
      <c r="D98" s="71" t="n">
        <f aca="false">SUM(K98:L98)</f>
        <v>0</v>
      </c>
      <c r="E98" s="112"/>
      <c r="F98" s="116" t="str">
        <f aca="false">F8</f>
        <v>razem niemowlęta i dzieci</v>
      </c>
      <c r="G98" s="117" t="n">
        <f aca="false">G97</f>
        <v>0</v>
      </c>
      <c r="H98" s="117" t="n">
        <f aca="false">H97</f>
        <v>4</v>
      </c>
      <c r="I98" s="117" t="n">
        <f aca="false">I97</f>
        <v>0</v>
      </c>
      <c r="J98" s="117" t="n">
        <f aca="false">J97</f>
        <v>1</v>
      </c>
      <c r="K98" s="71" t="n">
        <f aca="false">K97</f>
        <v>0</v>
      </c>
      <c r="L98" s="71" t="n">
        <f aca="false">L97</f>
        <v>0</v>
      </c>
      <c r="M98" s="117" t="n">
        <f aca="false">M97</f>
        <v>0</v>
      </c>
      <c r="N98" s="117" t="n">
        <f aca="false">N97</f>
        <v>0</v>
      </c>
      <c r="O98" s="65"/>
      <c r="P98" s="67" t="n">
        <v>6</v>
      </c>
      <c r="Q98" s="67"/>
      <c r="R98" s="129"/>
    </row>
    <row r="99" s="68" customFormat="true" ht="21.75" hidden="false" customHeight="true" outlineLevel="0" collapsed="false">
      <c r="A99" s="109"/>
      <c r="B99" s="180"/>
      <c r="C99" s="70"/>
      <c r="D99" s="71" t="n">
        <f aca="false">SUM(M99:N99)</f>
        <v>0</v>
      </c>
      <c r="E99" s="112"/>
      <c r="F99" s="116" t="str">
        <f aca="false">F9</f>
        <v>razem niańki</v>
      </c>
      <c r="G99" s="117" t="n">
        <f aca="false">G97</f>
        <v>0</v>
      </c>
      <c r="H99" s="117" t="n">
        <f aca="false">H97</f>
        <v>4</v>
      </c>
      <c r="I99" s="117" t="n">
        <f aca="false">I97</f>
        <v>0</v>
      </c>
      <c r="J99" s="117" t="n">
        <f aca="false">J97</f>
        <v>1</v>
      </c>
      <c r="K99" s="117" t="n">
        <f aca="false">K97</f>
        <v>0</v>
      </c>
      <c r="L99" s="117" t="n">
        <f aca="false">L97</f>
        <v>0</v>
      </c>
      <c r="M99" s="71" t="n">
        <f aca="false">M97</f>
        <v>0</v>
      </c>
      <c r="N99" s="71" t="n">
        <f aca="false">N97</f>
        <v>0</v>
      </c>
      <c r="O99" s="65"/>
      <c r="P99" s="189"/>
      <c r="Q99" s="67"/>
      <c r="R99" s="129"/>
    </row>
    <row r="100" s="68" customFormat="true" ht="22.5" hidden="false" customHeight="false" outlineLevel="0" collapsed="false">
      <c r="A100" s="109"/>
      <c r="B100" s="180"/>
      <c r="C100" s="70"/>
      <c r="D100" s="71" t="n">
        <f aca="false">SUM(G100:N100)-K100</f>
        <v>5</v>
      </c>
      <c r="E100" s="112"/>
      <c r="F100" s="116" t="str">
        <f aca="false">F10</f>
        <v>razem na salę gimn. (krzesła - z nianiami i dziećmi)</v>
      </c>
      <c r="G100" s="71" t="n">
        <f aca="false">G97</f>
        <v>0</v>
      </c>
      <c r="H100" s="71" t="n">
        <f aca="false">H97</f>
        <v>4</v>
      </c>
      <c r="I100" s="71" t="n">
        <f aca="false">I97</f>
        <v>0</v>
      </c>
      <c r="J100" s="71" t="n">
        <f aca="false">J97</f>
        <v>1</v>
      </c>
      <c r="K100" s="117" t="n">
        <f aca="false">K97</f>
        <v>0</v>
      </c>
      <c r="L100" s="71" t="n">
        <f aca="false">L97</f>
        <v>0</v>
      </c>
      <c r="M100" s="71" t="n">
        <f aca="false">M97</f>
        <v>0</v>
      </c>
      <c r="N100" s="71" t="n">
        <f aca="false">N97</f>
        <v>0</v>
      </c>
      <c r="O100" s="65"/>
      <c r="P100" s="67"/>
      <c r="Q100" s="67"/>
      <c r="R100" s="129"/>
    </row>
    <row r="101" s="68" customFormat="true" ht="12.75" hidden="false" customHeight="false" outlineLevel="0" collapsed="false">
      <c r="A101" s="109"/>
      <c r="B101" s="180"/>
      <c r="C101" s="70"/>
      <c r="D101" s="71" t="n">
        <f aca="false">SUM(G101:N101)-K101</f>
        <v>5</v>
      </c>
      <c r="E101" s="112"/>
      <c r="F101" s="116" t="str">
        <f aca="false">F11</f>
        <v>razem do wyżywienia (z  dziećmi)</v>
      </c>
      <c r="G101" s="71" t="n">
        <f aca="false">G97</f>
        <v>0</v>
      </c>
      <c r="H101" s="71" t="n">
        <f aca="false">H97</f>
        <v>4</v>
      </c>
      <c r="I101" s="71" t="n">
        <f aca="false">I97</f>
        <v>0</v>
      </c>
      <c r="J101" s="71" t="n">
        <f aca="false">J97</f>
        <v>1</v>
      </c>
      <c r="K101" s="117" t="n">
        <f aca="false">K97</f>
        <v>0</v>
      </c>
      <c r="L101" s="71" t="n">
        <f aca="false">L97</f>
        <v>0</v>
      </c>
      <c r="M101" s="71" t="n">
        <f aca="false">M97</f>
        <v>0</v>
      </c>
      <c r="N101" s="71" t="n">
        <f aca="false">N97</f>
        <v>0</v>
      </c>
      <c r="O101" s="65"/>
      <c r="P101" s="67"/>
      <c r="Q101" s="67"/>
      <c r="R101" s="129"/>
    </row>
    <row r="102" s="68" customFormat="true" ht="13.5" hidden="false" customHeight="false" outlineLevel="0" collapsed="false">
      <c r="A102" s="109"/>
      <c r="B102" s="180"/>
      <c r="C102" s="118"/>
      <c r="D102" s="78" t="n">
        <f aca="false">SUM(G102:N102)-K102</f>
        <v>5</v>
      </c>
      <c r="E102" s="112"/>
      <c r="F102" s="119" t="str">
        <f aca="false">F12</f>
        <v>razem do zakwaterowania (z dziećmi)</v>
      </c>
      <c r="G102" s="78" t="n">
        <f aca="false">G97</f>
        <v>0</v>
      </c>
      <c r="H102" s="78" t="n">
        <f aca="false">H97</f>
        <v>4</v>
      </c>
      <c r="I102" s="78" t="n">
        <f aca="false">I97</f>
        <v>0</v>
      </c>
      <c r="J102" s="78" t="n">
        <f aca="false">J97</f>
        <v>1</v>
      </c>
      <c r="K102" s="120" t="n">
        <f aca="false">K97</f>
        <v>0</v>
      </c>
      <c r="L102" s="78" t="n">
        <f aca="false">L97</f>
        <v>0</v>
      </c>
      <c r="M102" s="78" t="n">
        <f aca="false">M97</f>
        <v>0</v>
      </c>
      <c r="N102" s="78" t="n">
        <f aca="false">N97</f>
        <v>0</v>
      </c>
      <c r="O102" s="65"/>
      <c r="P102" s="67"/>
      <c r="Q102" s="67"/>
      <c r="R102" s="129"/>
    </row>
    <row r="103" s="84" customFormat="true" ht="39.95" hidden="false" customHeight="true" outlineLevel="0" collapsed="false">
      <c r="A103" s="81" t="str">
        <f aca="false">A1</f>
        <v>Lp.</v>
      </c>
      <c r="B103" s="82" t="s">
        <v>107</v>
      </c>
      <c r="C103" s="82" t="str">
        <f aca="false">C1</f>
        <v>Obecność</v>
      </c>
      <c r="D103" s="182" t="str">
        <f aca="false">D1</f>
        <v>Nazwisko i imię (małżeństwa razem, dzieci osobno)</v>
      </c>
      <c r="E103" s="83" t="str">
        <f aca="false">E1</f>
        <v>Przydział</v>
      </c>
      <c r="F103" s="122" t="str">
        <f aca="false">F1</f>
        <v>Zakwaterowanie</v>
      </c>
      <c r="G103" s="83" t="str">
        <f aca="false">G1</f>
        <v>Prezbiterzy</v>
      </c>
      <c r="H103" s="83" t="str">
        <f aca="false">H1</f>
        <v>Małżeństwa (il. osób)</v>
      </c>
      <c r="I103" s="83" t="str">
        <f aca="false">I1</f>
        <v>Kobiety (1)</v>
      </c>
      <c r="J103" s="83" t="str">
        <f aca="false">J1</f>
        <v>Mężczyźni (1)</v>
      </c>
      <c r="K103" s="83" t="str">
        <f aca="false">K1</f>
        <v>Niemowlęta i dzieci (bez dodatkowego łóżka i posiłku)</v>
      </c>
      <c r="L103" s="83" t="str">
        <f aca="false">L1</f>
        <v>Dzieci większe (z łóżkiem i posiłkiem)</v>
      </c>
      <c r="M103" s="83" t="str">
        <f aca="false">M1</f>
        <v>Niania z rodziny - mieszkanie z rodziną</v>
      </c>
      <c r="N103" s="83" t="str">
        <f aca="false">N1</f>
        <v>Niania obca lub z rodziny - mieszkanie osobne</v>
      </c>
      <c r="O103" s="83" t="str">
        <f aca="false">O1</f>
        <v>Uwagi, niepełnosprawność, diety</v>
      </c>
      <c r="P103" s="83" t="str">
        <f aca="false">P1</f>
        <v>Wiek jedynek, nianiek np. 40+</v>
      </c>
      <c r="Q103" s="182" t="str">
        <f aca="false">Q1</f>
        <v>Środek transportu (własny samochód lub brak)</v>
      </c>
      <c r="S103" s="129"/>
      <c r="T103" s="68"/>
      <c r="U103" s="68"/>
      <c r="V103" s="68"/>
      <c r="W103" s="68"/>
      <c r="X103" s="68"/>
    </row>
    <row r="104" s="68" customFormat="true" ht="25.5" hidden="false" customHeight="true" outlineLevel="0" collapsed="false">
      <c r="A104" s="26" t="s">
        <v>18</v>
      </c>
      <c r="B104" s="88" t="str">
        <f aca="false">$B$103</f>
        <v>Lublin Poczekajka 1</v>
      </c>
      <c r="C104" s="190"/>
      <c r="D104" s="191" t="s">
        <v>108</v>
      </c>
      <c r="E104" s="192" t="s">
        <v>21</v>
      </c>
      <c r="F104" s="88" t="str">
        <f aca="false">'Kwatery obce - Reg. 2018'!A103</f>
        <v>Pod Bocianem - nr 15 (parter)</v>
      </c>
      <c r="G104" s="26"/>
      <c r="H104" s="26" t="n">
        <v>2</v>
      </c>
      <c r="I104" s="26"/>
      <c r="J104" s="26"/>
      <c r="K104" s="26"/>
      <c r="L104" s="26"/>
      <c r="M104" s="26"/>
      <c r="N104" s="26"/>
      <c r="O104" s="41"/>
      <c r="P104" s="193"/>
      <c r="Q104" s="194" t="s">
        <v>51</v>
      </c>
      <c r="S104" s="129"/>
    </row>
    <row r="105" s="68" customFormat="true" ht="25.5" hidden="false" customHeight="true" outlineLevel="0" collapsed="false">
      <c r="A105" s="26" t="s">
        <v>19</v>
      </c>
      <c r="B105" s="131" t="str">
        <f aca="false">$B$103</f>
        <v>Lublin Poczekajka 1</v>
      </c>
      <c r="C105" s="195"/>
      <c r="D105" s="191" t="s">
        <v>109</v>
      </c>
      <c r="E105" s="196" t="s">
        <v>21</v>
      </c>
      <c r="F105" s="38" t="str">
        <f aca="false">'Kwatery U Buzunów - Reg. 2018'!A92</f>
        <v>bud. B 2 piętro - p.22</v>
      </c>
      <c r="G105" s="92"/>
      <c r="H105" s="92" t="n">
        <v>2</v>
      </c>
      <c r="I105" s="92"/>
      <c r="J105" s="92"/>
      <c r="K105" s="26"/>
      <c r="L105" s="26"/>
      <c r="M105" s="26"/>
      <c r="N105" s="26"/>
      <c r="O105" s="41"/>
      <c r="P105" s="193"/>
      <c r="Q105" s="197" t="s">
        <v>110</v>
      </c>
      <c r="S105" s="129"/>
    </row>
    <row r="106" s="68" customFormat="true" ht="25.5" hidden="false" customHeight="true" outlineLevel="0" collapsed="false">
      <c r="A106" s="26" t="s">
        <v>23</v>
      </c>
      <c r="B106" s="131" t="str">
        <f aca="false">$B$103</f>
        <v>Lublin Poczekajka 1</v>
      </c>
      <c r="C106" s="195"/>
      <c r="D106" s="191" t="s">
        <v>111</v>
      </c>
      <c r="E106" s="192" t="s">
        <v>21</v>
      </c>
      <c r="F106" s="88" t="str">
        <f aca="false">'Kwatery obce - Reg. 2018'!A106</f>
        <v>Pod Bocianem - nr 16 (parter)</v>
      </c>
      <c r="G106" s="26"/>
      <c r="H106" s="92" t="n">
        <v>2</v>
      </c>
      <c r="I106" s="92"/>
      <c r="J106" s="92"/>
      <c r="K106" s="26"/>
      <c r="L106" s="26"/>
      <c r="M106" s="26"/>
      <c r="N106" s="26"/>
      <c r="O106" s="41"/>
      <c r="P106" s="193"/>
      <c r="Q106" s="197" t="s">
        <v>110</v>
      </c>
      <c r="S106" s="5"/>
      <c r="T106" s="12"/>
      <c r="U106" s="12"/>
      <c r="V106" s="12"/>
      <c r="W106" s="12"/>
      <c r="X106" s="12"/>
    </row>
    <row r="107" s="68" customFormat="true" ht="25.5" hidden="false" customHeight="true" outlineLevel="0" collapsed="false">
      <c r="A107" s="26" t="s">
        <v>26</v>
      </c>
      <c r="B107" s="131" t="str">
        <f aca="false">$B$103</f>
        <v>Lublin Poczekajka 1</v>
      </c>
      <c r="C107" s="195"/>
      <c r="D107" s="191" t="s">
        <v>112</v>
      </c>
      <c r="E107" s="198" t="s">
        <v>21</v>
      </c>
      <c r="F107" s="88" t="str">
        <f aca="false">'Kwatery U Buzunów - Reg. 2018'!A14</f>
        <v>bud. A parter - p.5</v>
      </c>
      <c r="G107" s="39"/>
      <c r="H107" s="92"/>
      <c r="I107" s="92" t="n">
        <v>1</v>
      </c>
      <c r="J107" s="92"/>
      <c r="K107" s="92"/>
      <c r="L107" s="92"/>
      <c r="M107" s="92"/>
      <c r="N107" s="92"/>
      <c r="O107" s="127"/>
      <c r="P107" s="199"/>
      <c r="Q107" s="200"/>
      <c r="S107" s="5"/>
      <c r="T107" s="12"/>
      <c r="U107" s="12"/>
      <c r="V107" s="12"/>
      <c r="W107" s="12"/>
      <c r="X107" s="12"/>
    </row>
    <row r="108" s="68" customFormat="true" ht="25.5" hidden="false" customHeight="true" outlineLevel="0" collapsed="false">
      <c r="A108" s="26" t="s">
        <v>29</v>
      </c>
      <c r="B108" s="131" t="str">
        <f aca="false">$B$103</f>
        <v>Lublin Poczekajka 1</v>
      </c>
      <c r="C108" s="195"/>
      <c r="D108" s="191" t="s">
        <v>113</v>
      </c>
      <c r="E108" s="198" t="s">
        <v>21</v>
      </c>
      <c r="F108" s="88" t="str">
        <f aca="false">'Kwatery U Buzunów - Reg. 2018'!A14</f>
        <v>bud. A parter - p.5</v>
      </c>
      <c r="G108" s="201"/>
      <c r="H108" s="26"/>
      <c r="I108" s="26" t="n">
        <v>1</v>
      </c>
      <c r="J108" s="26"/>
      <c r="K108" s="157"/>
      <c r="L108" s="26"/>
      <c r="M108" s="26"/>
      <c r="N108" s="156"/>
      <c r="O108" s="41"/>
      <c r="P108" s="42"/>
      <c r="Q108" s="202"/>
      <c r="S108" s="5"/>
      <c r="T108" s="12"/>
      <c r="U108" s="12"/>
      <c r="V108" s="12"/>
      <c r="W108" s="12"/>
      <c r="X108" s="12"/>
    </row>
    <row r="109" s="68" customFormat="true" ht="12.75" hidden="true" customHeight="true" outlineLevel="0" collapsed="false">
      <c r="A109" s="26" t="s">
        <v>92</v>
      </c>
      <c r="B109" s="131" t="str">
        <f aca="false">$B$103</f>
        <v>Lublin Poczekajka 1</v>
      </c>
      <c r="C109" s="195"/>
      <c r="D109" s="191"/>
      <c r="E109" s="203"/>
      <c r="F109" s="88"/>
      <c r="G109" s="156"/>
      <c r="H109" s="26"/>
      <c r="I109" s="26"/>
      <c r="J109" s="26"/>
      <c r="K109" s="26"/>
      <c r="L109" s="26"/>
      <c r="M109" s="26"/>
      <c r="N109" s="26"/>
      <c r="O109" s="41"/>
      <c r="P109" s="42"/>
      <c r="Q109" s="202"/>
      <c r="S109" s="129"/>
      <c r="T109" s="84"/>
      <c r="U109" s="84"/>
      <c r="V109" s="84"/>
    </row>
    <row r="110" s="68" customFormat="true" ht="13.5" hidden="true" customHeight="false" outlineLevel="0" collapsed="false">
      <c r="A110" s="48" t="s">
        <v>82</v>
      </c>
      <c r="B110" s="204" t="str">
        <f aca="false">$B$103</f>
        <v>Lublin Poczekajka 1</v>
      </c>
      <c r="C110" s="204"/>
      <c r="D110" s="205"/>
      <c r="E110" s="175"/>
      <c r="F110" s="52"/>
      <c r="G110" s="48"/>
      <c r="H110" s="48"/>
      <c r="I110" s="206"/>
      <c r="J110" s="206"/>
      <c r="K110" s="48"/>
      <c r="L110" s="48"/>
      <c r="M110" s="48"/>
      <c r="N110" s="48"/>
      <c r="O110" s="187"/>
      <c r="P110" s="56"/>
      <c r="Q110" s="207"/>
      <c r="S110" s="129"/>
    </row>
    <row r="111" s="68" customFormat="true" ht="12.75" hidden="false" customHeight="false" outlineLevel="0" collapsed="false">
      <c r="A111" s="179" t="n">
        <v>43376</v>
      </c>
      <c r="B111" s="180" t="str">
        <f aca="false">B103</f>
        <v>Lublin Poczekajka 1</v>
      </c>
      <c r="C111" s="70"/>
      <c r="D111" s="111" t="n">
        <f aca="false">SUM(G111:J111)</f>
        <v>8</v>
      </c>
      <c r="E111" s="112"/>
      <c r="F111" s="113" t="str">
        <f aca="false">F7</f>
        <v>razem bracia (bez niemowląt, dzieci i nianiek)</v>
      </c>
      <c r="G111" s="111" t="n">
        <f aca="false">SUM(G104:G110)</f>
        <v>0</v>
      </c>
      <c r="H111" s="111" t="n">
        <f aca="false">SUM(H104:H110)</f>
        <v>6</v>
      </c>
      <c r="I111" s="111" t="n">
        <f aca="false">SUM(I104:I110)</f>
        <v>2</v>
      </c>
      <c r="J111" s="111" t="n">
        <f aca="false">SUM(J104:J110)</f>
        <v>0</v>
      </c>
      <c r="K111" s="147" t="n">
        <f aca="false">SUM(K104:K110)</f>
        <v>0</v>
      </c>
      <c r="L111" s="147" t="n">
        <f aca="false">SUM(L104:L110)</f>
        <v>0</v>
      </c>
      <c r="M111" s="147" t="n">
        <f aca="false">SUM(M104:M110)</f>
        <v>0</v>
      </c>
      <c r="N111" s="147" t="n">
        <f aca="false">SUM(N104:N110)</f>
        <v>0</v>
      </c>
      <c r="O111" s="65"/>
      <c r="P111" s="67"/>
      <c r="Q111" s="67"/>
      <c r="R111" s="129"/>
      <c r="V111" s="84"/>
      <c r="W111" s="84"/>
    </row>
    <row r="112" s="68" customFormat="true" ht="20.25" hidden="false" customHeight="true" outlineLevel="0" collapsed="false">
      <c r="A112" s="179"/>
      <c r="B112" s="180"/>
      <c r="C112" s="70"/>
      <c r="D112" s="71" t="n">
        <f aca="false">SUM(K112:L112)</f>
        <v>0</v>
      </c>
      <c r="E112" s="112"/>
      <c r="F112" s="116" t="str">
        <f aca="false">F8</f>
        <v>razem niemowlęta i dzieci</v>
      </c>
      <c r="G112" s="117" t="n">
        <f aca="false">G111</f>
        <v>0</v>
      </c>
      <c r="H112" s="117" t="n">
        <f aca="false">H111</f>
        <v>6</v>
      </c>
      <c r="I112" s="117" t="n">
        <f aca="false">I111</f>
        <v>2</v>
      </c>
      <c r="J112" s="117" t="n">
        <f aca="false">J111</f>
        <v>0</v>
      </c>
      <c r="K112" s="71" t="n">
        <f aca="false">K111</f>
        <v>0</v>
      </c>
      <c r="L112" s="71" t="n">
        <f aca="false">L111</f>
        <v>0</v>
      </c>
      <c r="M112" s="117" t="n">
        <f aca="false">M111</f>
        <v>0</v>
      </c>
      <c r="N112" s="117" t="n">
        <f aca="false">N111</f>
        <v>0</v>
      </c>
      <c r="O112" s="65"/>
      <c r="P112" s="67" t="n">
        <v>7</v>
      </c>
      <c r="Q112" s="67"/>
      <c r="R112" s="129"/>
    </row>
    <row r="113" s="68" customFormat="true" ht="20.25" hidden="false" customHeight="true" outlineLevel="0" collapsed="false">
      <c r="A113" s="179"/>
      <c r="B113" s="180"/>
      <c r="C113" s="70"/>
      <c r="D113" s="71" t="n">
        <f aca="false">SUM(M113:N113)</f>
        <v>0</v>
      </c>
      <c r="E113" s="112"/>
      <c r="F113" s="116" t="str">
        <f aca="false">F9</f>
        <v>razem niańki</v>
      </c>
      <c r="G113" s="117" t="n">
        <f aca="false">G111</f>
        <v>0</v>
      </c>
      <c r="H113" s="117" t="n">
        <f aca="false">H111</f>
        <v>6</v>
      </c>
      <c r="I113" s="117" t="n">
        <f aca="false">I111</f>
        <v>2</v>
      </c>
      <c r="J113" s="117" t="n">
        <f aca="false">J111</f>
        <v>0</v>
      </c>
      <c r="K113" s="117" t="n">
        <f aca="false">K111</f>
        <v>0</v>
      </c>
      <c r="L113" s="117" t="n">
        <f aca="false">L111</f>
        <v>0</v>
      </c>
      <c r="M113" s="71" t="n">
        <f aca="false">M111</f>
        <v>0</v>
      </c>
      <c r="N113" s="71" t="n">
        <f aca="false">N111</f>
        <v>0</v>
      </c>
      <c r="O113" s="65"/>
      <c r="P113" s="67"/>
      <c r="Q113" s="67"/>
      <c r="R113" s="129"/>
    </row>
    <row r="114" s="68" customFormat="true" ht="22.5" hidden="false" customHeight="false" outlineLevel="0" collapsed="false">
      <c r="A114" s="179"/>
      <c r="B114" s="180"/>
      <c r="C114" s="70"/>
      <c r="D114" s="71" t="n">
        <f aca="false">SUM(G114:N114)-K114</f>
        <v>8</v>
      </c>
      <c r="E114" s="112"/>
      <c r="F114" s="116" t="str">
        <f aca="false">F10</f>
        <v>razem na salę gimn. (krzesła - z nianiami i dziećmi)</v>
      </c>
      <c r="G114" s="71" t="n">
        <f aca="false">G111</f>
        <v>0</v>
      </c>
      <c r="H114" s="71" t="n">
        <f aca="false">H111</f>
        <v>6</v>
      </c>
      <c r="I114" s="71" t="n">
        <f aca="false">I111</f>
        <v>2</v>
      </c>
      <c r="J114" s="71" t="n">
        <f aca="false">J111</f>
        <v>0</v>
      </c>
      <c r="K114" s="117" t="n">
        <f aca="false">K111</f>
        <v>0</v>
      </c>
      <c r="L114" s="71" t="n">
        <f aca="false">L111</f>
        <v>0</v>
      </c>
      <c r="M114" s="71" t="n">
        <f aca="false">M111</f>
        <v>0</v>
      </c>
      <c r="N114" s="71" t="n">
        <f aca="false">N111</f>
        <v>0</v>
      </c>
      <c r="O114" s="65"/>
      <c r="P114" s="67"/>
      <c r="Q114" s="67"/>
      <c r="R114" s="129"/>
    </row>
    <row r="115" s="68" customFormat="true" ht="12.75" hidden="false" customHeight="false" outlineLevel="0" collapsed="false">
      <c r="A115" s="179"/>
      <c r="B115" s="180"/>
      <c r="C115" s="70"/>
      <c r="D115" s="71" t="n">
        <f aca="false">SUM(G115:N115)-K115</f>
        <v>8</v>
      </c>
      <c r="E115" s="112"/>
      <c r="F115" s="116" t="str">
        <f aca="false">F11</f>
        <v>razem do wyżywienia (z  dziećmi)</v>
      </c>
      <c r="G115" s="71" t="n">
        <f aca="false">G111</f>
        <v>0</v>
      </c>
      <c r="H115" s="71" t="n">
        <f aca="false">H111</f>
        <v>6</v>
      </c>
      <c r="I115" s="71" t="n">
        <f aca="false">I111</f>
        <v>2</v>
      </c>
      <c r="J115" s="71" t="n">
        <f aca="false">J111</f>
        <v>0</v>
      </c>
      <c r="K115" s="117" t="n">
        <f aca="false">K111</f>
        <v>0</v>
      </c>
      <c r="L115" s="71" t="n">
        <f aca="false">L111</f>
        <v>0</v>
      </c>
      <c r="M115" s="71" t="n">
        <f aca="false">M111</f>
        <v>0</v>
      </c>
      <c r="N115" s="71" t="n">
        <f aca="false">N111</f>
        <v>0</v>
      </c>
      <c r="O115" s="65"/>
      <c r="P115" s="67"/>
      <c r="Q115" s="67"/>
      <c r="R115" s="129"/>
    </row>
    <row r="116" s="68" customFormat="true" ht="13.5" hidden="false" customHeight="false" outlineLevel="0" collapsed="false">
      <c r="A116" s="179"/>
      <c r="B116" s="180"/>
      <c r="C116" s="118"/>
      <c r="D116" s="78" t="n">
        <f aca="false">SUM(G116:N116)-K116</f>
        <v>8</v>
      </c>
      <c r="E116" s="112"/>
      <c r="F116" s="116" t="str">
        <f aca="false">F12</f>
        <v>razem do zakwaterowania (z dziećmi)</v>
      </c>
      <c r="G116" s="78" t="n">
        <f aca="false">G111</f>
        <v>0</v>
      </c>
      <c r="H116" s="78" t="n">
        <f aca="false">H111</f>
        <v>6</v>
      </c>
      <c r="I116" s="78" t="n">
        <f aca="false">I111</f>
        <v>2</v>
      </c>
      <c r="J116" s="78" t="n">
        <f aca="false">J111</f>
        <v>0</v>
      </c>
      <c r="K116" s="120" t="n">
        <f aca="false">K111</f>
        <v>0</v>
      </c>
      <c r="L116" s="78" t="n">
        <f aca="false">L111</f>
        <v>0</v>
      </c>
      <c r="M116" s="78" t="n">
        <f aca="false">M111</f>
        <v>0</v>
      </c>
      <c r="N116" s="78" t="n">
        <f aca="false">N111</f>
        <v>0</v>
      </c>
      <c r="O116" s="65"/>
      <c r="P116" s="67"/>
      <c r="Q116" s="67"/>
      <c r="R116" s="129"/>
    </row>
    <row r="117" s="84" customFormat="true" ht="39.95" hidden="false" customHeight="true" outlineLevel="0" collapsed="false">
      <c r="A117" s="160" t="str">
        <f aca="false">A1</f>
        <v>Lp.</v>
      </c>
      <c r="B117" s="82" t="s">
        <v>114</v>
      </c>
      <c r="C117" s="82" t="str">
        <f aca="false">C1</f>
        <v>Obecność</v>
      </c>
      <c r="D117" s="83" t="str">
        <f aca="false">D1</f>
        <v>Nazwisko i imię (małżeństwa razem, dzieci osobno)</v>
      </c>
      <c r="E117" s="83" t="str">
        <f aca="false">E1</f>
        <v>Przydział</v>
      </c>
      <c r="F117" s="83" t="str">
        <f aca="false">F1</f>
        <v>Zakwaterowanie</v>
      </c>
      <c r="G117" s="83" t="str">
        <f aca="false">G1</f>
        <v>Prezbiterzy</v>
      </c>
      <c r="H117" s="83" t="str">
        <f aca="false">H1</f>
        <v>Małżeństwa (il. osób)</v>
      </c>
      <c r="I117" s="83" t="str">
        <f aca="false">I1</f>
        <v>Kobiety (1)</v>
      </c>
      <c r="J117" s="83" t="str">
        <f aca="false">J1</f>
        <v>Mężczyźni (1)</v>
      </c>
      <c r="K117" s="83" t="str">
        <f aca="false">K1</f>
        <v>Niemowlęta i dzieci (bez dodatkowego łóżka i posiłku)</v>
      </c>
      <c r="L117" s="83" t="str">
        <f aca="false">L1</f>
        <v>Dzieci większe (z łóżkiem i posiłkiem)</v>
      </c>
      <c r="M117" s="83" t="str">
        <f aca="false">M1</f>
        <v>Niania z rodziny - mieszkanie z rodziną</v>
      </c>
      <c r="N117" s="83" t="str">
        <f aca="false">N1</f>
        <v>Niania obca lub z rodziny - mieszkanie osobne</v>
      </c>
      <c r="O117" s="83" t="str">
        <f aca="false">O1</f>
        <v>Uwagi, niepełnosprawność, diety</v>
      </c>
      <c r="P117" s="83" t="str">
        <f aca="false">P1</f>
        <v>Wiek jedynek, nianiek np. 40+</v>
      </c>
      <c r="Q117" s="83" t="str">
        <f aca="false">Q1</f>
        <v>Środek transportu (własny samochód lub brak)</v>
      </c>
      <c r="S117" s="129"/>
      <c r="T117" s="68"/>
      <c r="U117" s="68"/>
      <c r="V117" s="68"/>
      <c r="W117" s="68"/>
      <c r="X117" s="68"/>
    </row>
    <row r="118" s="68" customFormat="true" ht="23.25" hidden="false" customHeight="true" outlineLevel="0" collapsed="false">
      <c r="A118" s="26" t="s">
        <v>18</v>
      </c>
      <c r="B118" s="27" t="str">
        <f aca="false">$B$117</f>
        <v>Lublin Poczekajka 2</v>
      </c>
      <c r="C118" s="91"/>
      <c r="D118" s="208" t="s">
        <v>115</v>
      </c>
      <c r="E118" s="29" t="s">
        <v>21</v>
      </c>
      <c r="F118" s="30" t="str">
        <f aca="false">'Kwatery U Buzunów - Reg. 2018'!A106</f>
        <v>bud. B 2 piętro - p.26</v>
      </c>
      <c r="G118" s="31" t="n">
        <v>1</v>
      </c>
      <c r="H118" s="31"/>
      <c r="I118" s="92"/>
      <c r="J118" s="209"/>
      <c r="K118" s="209"/>
      <c r="L118" s="209"/>
      <c r="M118" s="209"/>
      <c r="N118" s="92"/>
      <c r="O118" s="210"/>
      <c r="P118" s="211"/>
      <c r="Q118" s="43"/>
      <c r="S118" s="129"/>
    </row>
    <row r="119" s="68" customFormat="true" ht="27.75" hidden="false" customHeight="true" outlineLevel="0" collapsed="false">
      <c r="A119" s="26" t="s">
        <v>19</v>
      </c>
      <c r="B119" s="27" t="str">
        <f aca="false">$B$117</f>
        <v>Lublin Poczekajka 2</v>
      </c>
      <c r="C119" s="88"/>
      <c r="D119" s="88" t="s">
        <v>116</v>
      </c>
      <c r="E119" s="169" t="s">
        <v>21</v>
      </c>
      <c r="F119" s="88" t="str">
        <f aca="false">'Kwatery obce - Reg. 2018'!A100</f>
        <v>Pod Bocianem - nr 14 (piętro)</v>
      </c>
      <c r="G119" s="26"/>
      <c r="H119" s="26" t="n">
        <v>2</v>
      </c>
      <c r="I119" s="26"/>
      <c r="J119" s="212"/>
      <c r="K119" s="212"/>
      <c r="L119" s="212"/>
      <c r="M119" s="212"/>
      <c r="N119" s="26"/>
      <c r="O119" s="213"/>
      <c r="P119" s="211"/>
      <c r="Q119" s="214"/>
      <c r="S119" s="129"/>
    </row>
    <row r="120" s="68" customFormat="true" ht="25.5" hidden="false" customHeight="false" outlineLevel="0" collapsed="false">
      <c r="A120" s="26" t="s">
        <v>23</v>
      </c>
      <c r="B120" s="27" t="str">
        <f aca="false">$B$117</f>
        <v>Lublin Poczekajka 2</v>
      </c>
      <c r="C120" s="76" t="s">
        <v>117</v>
      </c>
      <c r="D120" s="88" t="s">
        <v>118</v>
      </c>
      <c r="E120" s="169" t="s">
        <v>21</v>
      </c>
      <c r="F120" s="88" t="str">
        <f aca="false">'Kwatery obce - Reg. 2018'!A65</f>
        <v>Pod Bocianem - nr 1 (piętro)</v>
      </c>
      <c r="G120" s="26"/>
      <c r="H120" s="26" t="n">
        <v>2</v>
      </c>
      <c r="I120" s="26"/>
      <c r="J120" s="212"/>
      <c r="K120" s="212"/>
      <c r="L120" s="212"/>
      <c r="M120" s="212"/>
      <c r="N120" s="26"/>
      <c r="O120" s="215"/>
      <c r="P120" s="211"/>
      <c r="Q120" s="214"/>
      <c r="S120" s="129"/>
    </row>
    <row r="121" s="68" customFormat="true" ht="12.75" hidden="false" customHeight="false" outlineLevel="0" collapsed="false">
      <c r="A121" s="26" t="s">
        <v>26</v>
      </c>
      <c r="B121" s="27" t="str">
        <f aca="false">$B$117</f>
        <v>Lublin Poczekajka 2</v>
      </c>
      <c r="C121" s="88"/>
      <c r="D121" s="97" t="s">
        <v>119</v>
      </c>
      <c r="E121" s="100" t="s">
        <v>21</v>
      </c>
      <c r="F121" s="88" t="str">
        <f aca="false">'Kwatery obce - Reg. 2018'!A110</f>
        <v>Pod Bocianem - nr 18 (parter)</v>
      </c>
      <c r="G121" s="26"/>
      <c r="H121" s="26"/>
      <c r="I121" s="26"/>
      <c r="J121" s="212" t="n">
        <v>1</v>
      </c>
      <c r="K121" s="212"/>
      <c r="L121" s="212"/>
      <c r="M121" s="212"/>
      <c r="N121" s="26"/>
      <c r="O121" s="215"/>
      <c r="P121" s="211"/>
      <c r="Q121" s="43"/>
      <c r="S121" s="129"/>
    </row>
    <row r="122" s="68" customFormat="true" ht="12.75" hidden="false" customHeight="false" outlineLevel="0" collapsed="false">
      <c r="A122" s="26" t="s">
        <v>29</v>
      </c>
      <c r="B122" s="27" t="str">
        <f aca="false">$B$117</f>
        <v>Lublin Poczekajka 2</v>
      </c>
      <c r="C122" s="88"/>
      <c r="D122" s="97" t="s">
        <v>120</v>
      </c>
      <c r="E122" s="169" t="s">
        <v>21</v>
      </c>
      <c r="F122" s="88" t="str">
        <f aca="false">'Kwatery obce - Reg. 2018'!A97</f>
        <v>Pod Bocianem - nr 12 (piętro)</v>
      </c>
      <c r="G122" s="26"/>
      <c r="H122" s="26" t="n">
        <v>2</v>
      </c>
      <c r="I122" s="26"/>
      <c r="J122" s="212"/>
      <c r="K122" s="212"/>
      <c r="L122" s="212"/>
      <c r="M122" s="212"/>
      <c r="N122" s="26"/>
      <c r="O122" s="216"/>
      <c r="P122" s="211"/>
      <c r="Q122" s="214"/>
      <c r="S122" s="129"/>
    </row>
    <row r="123" s="68" customFormat="true" ht="12.75" hidden="false" customHeight="false" outlineLevel="0" collapsed="false">
      <c r="A123" s="26" t="s">
        <v>52</v>
      </c>
      <c r="B123" s="27" t="str">
        <f aca="false">$B$117</f>
        <v>Lublin Poczekajka 2</v>
      </c>
      <c r="C123" s="88"/>
      <c r="D123" s="97" t="s">
        <v>121</v>
      </c>
      <c r="E123" s="169" t="s">
        <v>21</v>
      </c>
      <c r="F123" s="91" t="str">
        <f aca="false">'Kwatery obce - Reg. 2018'!A67</f>
        <v>Pod Bocianem - nr 2 (piętro)</v>
      </c>
      <c r="G123" s="15"/>
      <c r="H123" s="15" t="n">
        <v>2</v>
      </c>
      <c r="I123" s="15"/>
      <c r="J123" s="93"/>
      <c r="K123" s="93"/>
      <c r="L123" s="93"/>
      <c r="M123" s="93"/>
      <c r="N123" s="15"/>
      <c r="O123" s="216"/>
      <c r="P123" s="211"/>
      <c r="Q123" s="214"/>
      <c r="S123" s="129"/>
    </row>
    <row r="124" s="68" customFormat="true" ht="27" hidden="false" customHeight="true" outlineLevel="0" collapsed="false">
      <c r="A124" s="26" t="s">
        <v>67</v>
      </c>
      <c r="B124" s="27" t="str">
        <f aca="false">$B$117</f>
        <v>Lublin Poczekajka 2</v>
      </c>
      <c r="C124" s="88"/>
      <c r="D124" s="97" t="s">
        <v>122</v>
      </c>
      <c r="E124" s="98" t="s">
        <v>21</v>
      </c>
      <c r="F124" s="91" t="str">
        <f aca="false">'Kwatery U Buzunów - Reg. 2018'!A14</f>
        <v>bud. A parter - p.5</v>
      </c>
      <c r="G124" s="15"/>
      <c r="H124" s="15"/>
      <c r="I124" s="15" t="n">
        <v>1</v>
      </c>
      <c r="J124" s="93"/>
      <c r="K124" s="93"/>
      <c r="L124" s="93"/>
      <c r="M124" s="93"/>
      <c r="N124" s="15"/>
      <c r="O124" s="213"/>
      <c r="P124" s="211"/>
      <c r="Q124" s="214"/>
      <c r="S124" s="129"/>
    </row>
    <row r="125" s="68" customFormat="true" ht="12.75" hidden="true" customHeight="false" outlineLevel="0" collapsed="false">
      <c r="A125" s="26" t="s">
        <v>52</v>
      </c>
      <c r="B125" s="27" t="str">
        <f aca="false">$B$117</f>
        <v>Lublin Poczekajka 2</v>
      </c>
      <c r="C125" s="88"/>
      <c r="D125" s="217"/>
      <c r="E125" s="159"/>
      <c r="F125" s="88"/>
      <c r="G125" s="26"/>
      <c r="H125" s="26"/>
      <c r="I125" s="26"/>
      <c r="J125" s="212"/>
      <c r="K125" s="212"/>
      <c r="L125" s="212"/>
      <c r="M125" s="212"/>
      <c r="N125" s="26"/>
      <c r="O125" s="213"/>
      <c r="P125" s="218"/>
      <c r="Q125" s="219"/>
      <c r="S125" s="129"/>
      <c r="T125" s="84"/>
      <c r="U125" s="84"/>
      <c r="V125" s="84"/>
    </row>
    <row r="126" s="68" customFormat="true" ht="13.5" hidden="true" customHeight="false" outlineLevel="0" collapsed="false">
      <c r="A126" s="48" t="s">
        <v>67</v>
      </c>
      <c r="B126" s="204" t="str">
        <f aca="false">$B$117</f>
        <v>Lublin Poczekajka 2</v>
      </c>
      <c r="C126" s="204"/>
      <c r="D126" s="220"/>
      <c r="E126" s="175"/>
      <c r="F126" s="52"/>
      <c r="G126" s="48"/>
      <c r="H126" s="48"/>
      <c r="I126" s="48"/>
      <c r="J126" s="221"/>
      <c r="K126" s="221"/>
      <c r="L126" s="221"/>
      <c r="M126" s="221"/>
      <c r="N126" s="48"/>
      <c r="O126" s="222"/>
      <c r="P126" s="223"/>
      <c r="Q126" s="224"/>
      <c r="S126" s="129"/>
      <c r="T126" s="84"/>
      <c r="U126" s="84"/>
      <c r="V126" s="84"/>
    </row>
    <row r="127" s="68" customFormat="true" ht="12.75" hidden="false" customHeight="false" outlineLevel="0" collapsed="false">
      <c r="A127" s="179" t="n">
        <v>43376</v>
      </c>
      <c r="B127" s="180" t="str">
        <f aca="false">B117</f>
        <v>Lublin Poczekajka 2</v>
      </c>
      <c r="C127" s="70"/>
      <c r="D127" s="111" t="n">
        <f aca="false">SUM(G127:J127)</f>
        <v>11</v>
      </c>
      <c r="E127" s="112"/>
      <c r="F127" s="113" t="str">
        <f aca="false">F7</f>
        <v>razem bracia (bez niemowląt, dzieci i nianiek)</v>
      </c>
      <c r="G127" s="111" t="n">
        <f aca="false">SUM(G118:G126)</f>
        <v>1</v>
      </c>
      <c r="H127" s="111" t="n">
        <f aca="false">SUM(H118:H126)</f>
        <v>8</v>
      </c>
      <c r="I127" s="111" t="n">
        <f aca="false">SUM(I118:I126)</f>
        <v>1</v>
      </c>
      <c r="J127" s="111" t="n">
        <f aca="false">SUM(J118:J126)</f>
        <v>1</v>
      </c>
      <c r="K127" s="147" t="n">
        <f aca="false">SUM(K118:K126)</f>
        <v>0</v>
      </c>
      <c r="L127" s="147" t="n">
        <f aca="false">SUM(L118:L126)</f>
        <v>0</v>
      </c>
      <c r="M127" s="147" t="n">
        <f aca="false">SUM(M118:M126)</f>
        <v>0</v>
      </c>
      <c r="N127" s="147" t="n">
        <f aca="false">SUM(N118:N126)</f>
        <v>0</v>
      </c>
      <c r="O127" s="225"/>
      <c r="P127" s="226"/>
      <c r="Q127" s="226"/>
      <c r="R127" s="95"/>
      <c r="S127" s="96"/>
      <c r="T127" s="96"/>
      <c r="V127" s="84"/>
      <c r="W127" s="84"/>
    </row>
    <row r="128" s="68" customFormat="true" ht="12.75" hidden="false" customHeight="false" outlineLevel="0" collapsed="false">
      <c r="A128" s="179"/>
      <c r="B128" s="180"/>
      <c r="C128" s="70"/>
      <c r="D128" s="71" t="n">
        <f aca="false">SUM(K128:L128)</f>
        <v>0</v>
      </c>
      <c r="E128" s="112"/>
      <c r="F128" s="116" t="str">
        <f aca="false">F8</f>
        <v>razem niemowlęta i dzieci</v>
      </c>
      <c r="G128" s="117" t="n">
        <f aca="false">G127</f>
        <v>1</v>
      </c>
      <c r="H128" s="117" t="n">
        <f aca="false">H127</f>
        <v>8</v>
      </c>
      <c r="I128" s="117" t="n">
        <f aca="false">I127</f>
        <v>1</v>
      </c>
      <c r="J128" s="117" t="n">
        <f aca="false">J127</f>
        <v>1</v>
      </c>
      <c r="K128" s="71" t="n">
        <f aca="false">K127</f>
        <v>0</v>
      </c>
      <c r="L128" s="71" t="n">
        <f aca="false">L127</f>
        <v>0</v>
      </c>
      <c r="M128" s="117" t="n">
        <f aca="false">M127</f>
        <v>0</v>
      </c>
      <c r="N128" s="117" t="n">
        <f aca="false">N127</f>
        <v>0</v>
      </c>
      <c r="O128" s="225"/>
      <c r="P128" s="67" t="n">
        <v>8</v>
      </c>
      <c r="Q128" s="226"/>
      <c r="R128" s="95"/>
      <c r="S128" s="96"/>
      <c r="T128" s="96"/>
    </row>
    <row r="129" s="68" customFormat="true" ht="12.75" hidden="false" customHeight="false" outlineLevel="0" collapsed="false">
      <c r="A129" s="179"/>
      <c r="B129" s="180"/>
      <c r="C129" s="70"/>
      <c r="D129" s="71" t="n">
        <f aca="false">SUM(M129:N129)</f>
        <v>0</v>
      </c>
      <c r="E129" s="112"/>
      <c r="F129" s="116" t="str">
        <f aca="false">F9</f>
        <v>razem niańki</v>
      </c>
      <c r="G129" s="117" t="n">
        <f aca="false">G127</f>
        <v>1</v>
      </c>
      <c r="H129" s="117" t="n">
        <f aca="false">H127</f>
        <v>8</v>
      </c>
      <c r="I129" s="117" t="n">
        <f aca="false">I127</f>
        <v>1</v>
      </c>
      <c r="J129" s="117" t="n">
        <f aca="false">J127</f>
        <v>1</v>
      </c>
      <c r="K129" s="117" t="n">
        <f aca="false">K127</f>
        <v>0</v>
      </c>
      <c r="L129" s="117" t="n">
        <f aca="false">L127</f>
        <v>0</v>
      </c>
      <c r="M129" s="71" t="n">
        <f aca="false">M127</f>
        <v>0</v>
      </c>
      <c r="N129" s="71" t="n">
        <f aca="false">N127</f>
        <v>0</v>
      </c>
      <c r="O129" s="225"/>
      <c r="P129" s="226"/>
      <c r="Q129" s="226"/>
      <c r="R129" s="95"/>
      <c r="S129" s="96"/>
      <c r="T129" s="96"/>
    </row>
    <row r="130" s="68" customFormat="true" ht="22.5" hidden="false" customHeight="false" outlineLevel="0" collapsed="false">
      <c r="A130" s="179"/>
      <c r="B130" s="180"/>
      <c r="C130" s="70"/>
      <c r="D130" s="71" t="n">
        <f aca="false">SUM(G130:N130)-K130</f>
        <v>11</v>
      </c>
      <c r="E130" s="112"/>
      <c r="F130" s="116" t="str">
        <f aca="false">F10</f>
        <v>razem na salę gimn. (krzesła - z nianiami i dziećmi)</v>
      </c>
      <c r="G130" s="71" t="n">
        <f aca="false">G127</f>
        <v>1</v>
      </c>
      <c r="H130" s="71" t="n">
        <f aca="false">H127</f>
        <v>8</v>
      </c>
      <c r="I130" s="71" t="n">
        <f aca="false">I127</f>
        <v>1</v>
      </c>
      <c r="J130" s="71" t="n">
        <f aca="false">J127</f>
        <v>1</v>
      </c>
      <c r="K130" s="117" t="n">
        <f aca="false">K127</f>
        <v>0</v>
      </c>
      <c r="L130" s="71" t="n">
        <f aca="false">L127</f>
        <v>0</v>
      </c>
      <c r="M130" s="71" t="n">
        <f aca="false">M127</f>
        <v>0</v>
      </c>
      <c r="N130" s="71" t="n">
        <f aca="false">N127</f>
        <v>0</v>
      </c>
      <c r="O130" s="225"/>
      <c r="P130" s="226"/>
      <c r="Q130" s="226"/>
      <c r="R130" s="96"/>
      <c r="S130" s="96"/>
      <c r="T130" s="96"/>
    </row>
    <row r="131" s="68" customFormat="true" ht="12.75" hidden="false" customHeight="false" outlineLevel="0" collapsed="false">
      <c r="A131" s="179"/>
      <c r="B131" s="180"/>
      <c r="C131" s="70"/>
      <c r="D131" s="71" t="n">
        <f aca="false">SUM(G131:N131)-K131</f>
        <v>9</v>
      </c>
      <c r="E131" s="112"/>
      <c r="F131" s="116" t="str">
        <f aca="false">F11</f>
        <v>razem do wyżywienia (z  dziećmi)</v>
      </c>
      <c r="G131" s="71" t="n">
        <f aca="false">G127</f>
        <v>1</v>
      </c>
      <c r="H131" s="71" t="n">
        <f aca="false">H127-H120</f>
        <v>6</v>
      </c>
      <c r="I131" s="71" t="n">
        <f aca="false">I127</f>
        <v>1</v>
      </c>
      <c r="J131" s="71" t="n">
        <f aca="false">J127</f>
        <v>1</v>
      </c>
      <c r="K131" s="117" t="n">
        <f aca="false">K127</f>
        <v>0</v>
      </c>
      <c r="L131" s="71" t="n">
        <f aca="false">L127</f>
        <v>0</v>
      </c>
      <c r="M131" s="71" t="n">
        <f aca="false">M127</f>
        <v>0</v>
      </c>
      <c r="N131" s="71" t="n">
        <f aca="false">N127</f>
        <v>0</v>
      </c>
      <c r="O131" s="225"/>
      <c r="P131" s="226"/>
      <c r="Q131" s="226"/>
      <c r="R131" s="96"/>
      <c r="S131" s="96"/>
      <c r="T131" s="96"/>
    </row>
    <row r="132" s="68" customFormat="true" ht="13.5" hidden="false" customHeight="false" outlineLevel="0" collapsed="false">
      <c r="A132" s="179"/>
      <c r="B132" s="180"/>
      <c r="C132" s="118"/>
      <c r="D132" s="78" t="n">
        <f aca="false">SUM(G132:N132)-K132</f>
        <v>11</v>
      </c>
      <c r="E132" s="112"/>
      <c r="F132" s="116" t="str">
        <f aca="false">F12</f>
        <v>razem do zakwaterowania (z dziećmi)</v>
      </c>
      <c r="G132" s="78" t="n">
        <f aca="false">G127</f>
        <v>1</v>
      </c>
      <c r="H132" s="78" t="n">
        <f aca="false">H127</f>
        <v>8</v>
      </c>
      <c r="I132" s="78" t="n">
        <f aca="false">I127</f>
        <v>1</v>
      </c>
      <c r="J132" s="78" t="n">
        <f aca="false">J127</f>
        <v>1</v>
      </c>
      <c r="K132" s="120" t="n">
        <f aca="false">K127</f>
        <v>0</v>
      </c>
      <c r="L132" s="78" t="n">
        <f aca="false">L127</f>
        <v>0</v>
      </c>
      <c r="M132" s="78" t="n">
        <f aca="false">M127</f>
        <v>0</v>
      </c>
      <c r="N132" s="78" t="n">
        <f aca="false">N127</f>
        <v>0</v>
      </c>
      <c r="O132" s="225"/>
      <c r="P132" s="226"/>
      <c r="Q132" s="226"/>
      <c r="R132" s="96"/>
      <c r="S132" s="96"/>
      <c r="T132" s="96"/>
    </row>
    <row r="133" s="84" customFormat="true" ht="39.95" hidden="false" customHeight="true" outlineLevel="0" collapsed="false">
      <c r="A133" s="138" t="str">
        <f aca="false">A1</f>
        <v>Lp.</v>
      </c>
      <c r="B133" s="82" t="s">
        <v>123</v>
      </c>
      <c r="C133" s="82" t="str">
        <f aca="false">C1</f>
        <v>Obecność</v>
      </c>
      <c r="D133" s="83" t="str">
        <f aca="false">D1</f>
        <v>Nazwisko i imię (małżeństwa razem, dzieci osobno)</v>
      </c>
      <c r="E133" s="83" t="str">
        <f aca="false">E1</f>
        <v>Przydział</v>
      </c>
      <c r="F133" s="83" t="str">
        <f aca="false">F1</f>
        <v>Zakwaterowanie</v>
      </c>
      <c r="G133" s="83" t="str">
        <f aca="false">G1</f>
        <v>Prezbiterzy</v>
      </c>
      <c r="H133" s="83" t="str">
        <f aca="false">H1</f>
        <v>Małżeństwa (il. osób)</v>
      </c>
      <c r="I133" s="83" t="str">
        <f aca="false">I1</f>
        <v>Kobiety (1)</v>
      </c>
      <c r="J133" s="83" t="str">
        <f aca="false">J1</f>
        <v>Mężczyźni (1)</v>
      </c>
      <c r="K133" s="83" t="str">
        <f aca="false">K1</f>
        <v>Niemowlęta i dzieci (bez dodatkowego łóżka i posiłku)</v>
      </c>
      <c r="L133" s="83" t="str">
        <f aca="false">L1</f>
        <v>Dzieci większe (z łóżkiem i posiłkiem)</v>
      </c>
      <c r="M133" s="83" t="str">
        <f aca="false">M1</f>
        <v>Niania z rodziny - mieszkanie z rodziną</v>
      </c>
      <c r="N133" s="83" t="str">
        <f aca="false">N1</f>
        <v>Niania obca lub z rodziny - mieszkanie osobne</v>
      </c>
      <c r="O133" s="83" t="str">
        <f aca="false">O1</f>
        <v>Uwagi, niepełnosprawność, diety</v>
      </c>
      <c r="P133" s="83" t="str">
        <f aca="false">P1</f>
        <v>Wiek jedynek, nianiek np. 40+</v>
      </c>
      <c r="Q133" s="139" t="str">
        <f aca="false">Q1</f>
        <v>Środek transportu (własny samochód lub brak)</v>
      </c>
      <c r="S133" s="96"/>
      <c r="T133" s="96"/>
      <c r="U133" s="96"/>
      <c r="V133" s="68"/>
      <c r="W133" s="68"/>
      <c r="X133" s="68"/>
    </row>
    <row r="134" s="68" customFormat="true" ht="24" hidden="false" customHeight="true" outlineLevel="0" collapsed="false">
      <c r="A134" s="183" t="s">
        <v>18</v>
      </c>
      <c r="B134" s="30" t="str">
        <f aca="false">$B$133</f>
        <v>Lublin Poczekajka 3</v>
      </c>
      <c r="C134" s="30"/>
      <c r="D134" s="227" t="s">
        <v>124</v>
      </c>
      <c r="E134" s="29" t="s">
        <v>21</v>
      </c>
      <c r="F134" s="228" t="str">
        <f aca="false">'Kwatery U Buzunów - Reg. 2018'!A106</f>
        <v>bud. B 2 piętro - p.26</v>
      </c>
      <c r="G134" s="92" t="n">
        <v>1</v>
      </c>
      <c r="H134" s="229"/>
      <c r="I134" s="229"/>
      <c r="J134" s="229"/>
      <c r="K134" s="230"/>
      <c r="L134" s="231"/>
      <c r="M134" s="231"/>
      <c r="N134" s="231"/>
      <c r="O134" s="215"/>
      <c r="P134" s="232"/>
      <c r="Q134" s="233" t="s">
        <v>125</v>
      </c>
    </row>
    <row r="135" s="68" customFormat="true" ht="24" hidden="false" customHeight="true" outlineLevel="0" collapsed="false">
      <c r="A135" s="26" t="s">
        <v>19</v>
      </c>
      <c r="B135" s="88" t="str">
        <f aca="false">$B$133</f>
        <v>Lublin Poczekajka 3</v>
      </c>
      <c r="C135" s="76" t="s">
        <v>117</v>
      </c>
      <c r="D135" s="161" t="s">
        <v>126</v>
      </c>
      <c r="E135" s="169" t="s">
        <v>21</v>
      </c>
      <c r="F135" s="88" t="str">
        <f aca="false">'Kwatery obce - Reg. 2018'!A123</f>
        <v>Nowosad Wiesława_1</v>
      </c>
      <c r="G135" s="26"/>
      <c r="H135" s="163" t="n">
        <v>2</v>
      </c>
      <c r="I135" s="163"/>
      <c r="J135" s="163"/>
      <c r="K135" s="234"/>
      <c r="L135" s="234"/>
      <c r="M135" s="234"/>
      <c r="N135" s="234"/>
      <c r="O135" s="215"/>
      <c r="P135" s="232"/>
      <c r="Q135" s="233" t="s">
        <v>125</v>
      </c>
    </row>
    <row r="136" s="68" customFormat="true" ht="24" hidden="false" customHeight="true" outlineLevel="0" collapsed="false">
      <c r="A136" s="26" t="s">
        <v>23</v>
      </c>
      <c r="B136" s="91" t="str">
        <f aca="false">$B$133</f>
        <v>Lublin Poczekajka 3</v>
      </c>
      <c r="C136" s="91"/>
      <c r="D136" s="161" t="s">
        <v>127</v>
      </c>
      <c r="E136" s="169" t="s">
        <v>21</v>
      </c>
      <c r="F136" s="88" t="str">
        <f aca="false">'Kwatery obce - Reg. 2018'!A125</f>
        <v>Nowosad Wiesława_2</v>
      </c>
      <c r="G136" s="46"/>
      <c r="H136" s="163" t="n">
        <v>2</v>
      </c>
      <c r="I136" s="163"/>
      <c r="J136" s="163"/>
      <c r="K136" s="235"/>
      <c r="L136" s="234"/>
      <c r="M136" s="234"/>
      <c r="N136" s="236"/>
      <c r="O136" s="213"/>
      <c r="P136" s="237"/>
      <c r="Q136" s="233" t="s">
        <v>125</v>
      </c>
    </row>
    <row r="137" s="68" customFormat="true" ht="24" hidden="false" customHeight="true" outlineLevel="0" collapsed="false">
      <c r="A137" s="26" t="s">
        <v>26</v>
      </c>
      <c r="B137" s="91" t="str">
        <f aca="false">$B$133</f>
        <v>Lublin Poczekajka 3</v>
      </c>
      <c r="C137" s="91"/>
      <c r="D137" s="161" t="s">
        <v>128</v>
      </c>
      <c r="E137" s="169" t="s">
        <v>21</v>
      </c>
      <c r="F137" s="97" t="str">
        <f aca="false">'Kwatery obce - Reg. 2018'!A70</f>
        <v>Pod Bocianem - nr 3 (piętro)</v>
      </c>
      <c r="G137" s="39"/>
      <c r="H137" s="163" t="n">
        <v>2</v>
      </c>
      <c r="I137" s="163"/>
      <c r="J137" s="163"/>
      <c r="K137" s="235"/>
      <c r="L137" s="234"/>
      <c r="M137" s="234"/>
      <c r="N137" s="234"/>
      <c r="O137" s="215"/>
      <c r="P137" s="232"/>
      <c r="Q137" s="233" t="s">
        <v>129</v>
      </c>
    </row>
    <row r="138" s="68" customFormat="true" ht="13.5" hidden="true" customHeight="false" outlineLevel="0" collapsed="false">
      <c r="A138" s="26" t="s">
        <v>29</v>
      </c>
      <c r="B138" s="91" t="str">
        <f aca="false">$B$133</f>
        <v>Lublin Poczekajka 3</v>
      </c>
      <c r="C138" s="91"/>
      <c r="D138" s="161"/>
      <c r="E138" s="99"/>
      <c r="F138" s="97"/>
      <c r="G138" s="46"/>
      <c r="H138" s="163"/>
      <c r="I138" s="163"/>
      <c r="J138" s="163"/>
      <c r="K138" s="235"/>
      <c r="L138" s="234"/>
      <c r="M138" s="234"/>
      <c r="N138" s="234"/>
      <c r="O138" s="215"/>
      <c r="P138" s="232"/>
      <c r="Q138" s="238"/>
    </row>
    <row r="139" s="68" customFormat="true" ht="13.5" hidden="true" customHeight="false" outlineLevel="0" collapsed="false">
      <c r="A139" s="26" t="s">
        <v>52</v>
      </c>
      <c r="B139" s="91" t="str">
        <f aca="false">$B$133</f>
        <v>Lublin Poczekajka 3</v>
      </c>
      <c r="C139" s="91"/>
      <c r="D139" s="161"/>
      <c r="E139" s="99"/>
      <c r="F139" s="88"/>
      <c r="G139" s="46"/>
      <c r="H139" s="163"/>
      <c r="I139" s="163"/>
      <c r="J139" s="163"/>
      <c r="K139" s="235"/>
      <c r="L139" s="234"/>
      <c r="M139" s="234"/>
      <c r="N139" s="234"/>
      <c r="O139" s="213"/>
      <c r="P139" s="232"/>
      <c r="Q139" s="238"/>
    </row>
    <row r="140" s="68" customFormat="true" ht="13.5" hidden="true" customHeight="false" outlineLevel="0" collapsed="false">
      <c r="A140" s="26" t="s">
        <v>67</v>
      </c>
      <c r="B140" s="91" t="str">
        <f aca="false">$B$133</f>
        <v>Lublin Poczekajka 3</v>
      </c>
      <c r="C140" s="91"/>
      <c r="D140" s="161"/>
      <c r="E140" s="159"/>
      <c r="F140" s="88"/>
      <c r="G140" s="46"/>
      <c r="H140" s="163"/>
      <c r="I140" s="163"/>
      <c r="J140" s="163"/>
      <c r="K140" s="235"/>
      <c r="L140" s="234"/>
      <c r="M140" s="234"/>
      <c r="N140" s="234"/>
      <c r="O140" s="239"/>
      <c r="P140" s="240"/>
      <c r="Q140" s="241"/>
      <c r="S140" s="129"/>
    </row>
    <row r="141" s="68" customFormat="true" ht="14.25" hidden="false" customHeight="true" outlineLevel="0" collapsed="false">
      <c r="A141" s="179" t="n">
        <v>43376</v>
      </c>
      <c r="B141" s="110" t="str">
        <f aca="false">B133</f>
        <v>Lublin Poczekajka 3</v>
      </c>
      <c r="C141" s="61"/>
      <c r="D141" s="62" t="n">
        <f aca="false">SUM(G141:J141)</f>
        <v>7</v>
      </c>
      <c r="E141" s="63"/>
      <c r="F141" s="137" t="str">
        <f aca="false">F7</f>
        <v>razem bracia (bez niemowląt, dzieci i nianiek)</v>
      </c>
      <c r="G141" s="62" t="n">
        <f aca="false">SUM(G134:G140)</f>
        <v>1</v>
      </c>
      <c r="H141" s="62" t="n">
        <f aca="false">SUM(H134:H140)</f>
        <v>6</v>
      </c>
      <c r="I141" s="62" t="n">
        <f aca="false">SUM(I134:I140)</f>
        <v>0</v>
      </c>
      <c r="J141" s="62" t="n">
        <f aca="false">SUM(J134:J140)</f>
        <v>0</v>
      </c>
      <c r="K141" s="114" t="n">
        <f aca="false">SUM(K134:K140)</f>
        <v>0</v>
      </c>
      <c r="L141" s="114" t="n">
        <f aca="false">SUM(L134:L140)</f>
        <v>0</v>
      </c>
      <c r="M141" s="114" t="n">
        <f aca="false">SUM(M134:M140)</f>
        <v>0</v>
      </c>
      <c r="N141" s="114" t="n">
        <f aca="false">SUM(N134:N140)</f>
        <v>0</v>
      </c>
      <c r="O141" s="65"/>
      <c r="P141" s="67"/>
      <c r="Q141" s="67"/>
      <c r="R141" s="129"/>
      <c r="V141" s="84"/>
      <c r="W141" s="84"/>
    </row>
    <row r="142" s="68" customFormat="true" ht="14.25" hidden="false" customHeight="true" outlineLevel="0" collapsed="false">
      <c r="A142" s="179"/>
      <c r="B142" s="110"/>
      <c r="C142" s="70"/>
      <c r="D142" s="71" t="n">
        <f aca="false">SUM(K142:L142)</f>
        <v>0</v>
      </c>
      <c r="E142" s="63"/>
      <c r="F142" s="116" t="str">
        <f aca="false">F8</f>
        <v>razem niemowlęta i dzieci</v>
      </c>
      <c r="G142" s="147" t="n">
        <f aca="false">G141</f>
        <v>1</v>
      </c>
      <c r="H142" s="147" t="n">
        <f aca="false">H141</f>
        <v>6</v>
      </c>
      <c r="I142" s="147" t="n">
        <f aca="false">I141</f>
        <v>0</v>
      </c>
      <c r="J142" s="147" t="n">
        <f aca="false">J141</f>
        <v>0</v>
      </c>
      <c r="K142" s="111" t="n">
        <f aca="false">K141</f>
        <v>0</v>
      </c>
      <c r="L142" s="111" t="n">
        <f aca="false">L141</f>
        <v>0</v>
      </c>
      <c r="M142" s="147" t="n">
        <f aca="false">M141</f>
        <v>0</v>
      </c>
      <c r="N142" s="147" t="n">
        <f aca="false">N141</f>
        <v>0</v>
      </c>
      <c r="O142" s="65"/>
      <c r="P142" s="67" t="n">
        <v>9</v>
      </c>
      <c r="Q142" s="67"/>
      <c r="R142" s="129"/>
    </row>
    <row r="143" s="68" customFormat="true" ht="14.25" hidden="false" customHeight="true" outlineLevel="0" collapsed="false">
      <c r="A143" s="179"/>
      <c r="B143" s="110"/>
      <c r="C143" s="70"/>
      <c r="D143" s="71" t="n">
        <f aca="false">SUM(M143:N143)</f>
        <v>0</v>
      </c>
      <c r="E143" s="63"/>
      <c r="F143" s="116" t="str">
        <f aca="false">F9</f>
        <v>razem niańki</v>
      </c>
      <c r="G143" s="147" t="n">
        <f aca="false">G141</f>
        <v>1</v>
      </c>
      <c r="H143" s="147" t="n">
        <f aca="false">H141</f>
        <v>6</v>
      </c>
      <c r="I143" s="147" t="n">
        <f aca="false">I141</f>
        <v>0</v>
      </c>
      <c r="J143" s="147" t="n">
        <f aca="false">J141</f>
        <v>0</v>
      </c>
      <c r="K143" s="147" t="n">
        <f aca="false">K141</f>
        <v>0</v>
      </c>
      <c r="L143" s="147" t="n">
        <f aca="false">L141</f>
        <v>0</v>
      </c>
      <c r="M143" s="111" t="n">
        <f aca="false">M141</f>
        <v>0</v>
      </c>
      <c r="N143" s="111" t="n">
        <f aca="false">N141</f>
        <v>0</v>
      </c>
      <c r="O143" s="65"/>
      <c r="P143" s="67"/>
      <c r="Q143" s="67"/>
      <c r="R143" s="129"/>
    </row>
    <row r="144" s="68" customFormat="true" ht="14.25" hidden="false" customHeight="true" outlineLevel="0" collapsed="false">
      <c r="A144" s="179"/>
      <c r="B144" s="110"/>
      <c r="C144" s="70"/>
      <c r="D144" s="71" t="n">
        <f aca="false">SUM(G144:N144)-K144</f>
        <v>7</v>
      </c>
      <c r="E144" s="63"/>
      <c r="F144" s="116" t="str">
        <f aca="false">F10</f>
        <v>razem na salę gimn. (krzesła - z nianiami i dziećmi)</v>
      </c>
      <c r="G144" s="111" t="n">
        <f aca="false">G141</f>
        <v>1</v>
      </c>
      <c r="H144" s="111" t="n">
        <f aca="false">H141</f>
        <v>6</v>
      </c>
      <c r="I144" s="111" t="n">
        <f aca="false">I141</f>
        <v>0</v>
      </c>
      <c r="J144" s="111" t="n">
        <f aca="false">J141</f>
        <v>0</v>
      </c>
      <c r="K144" s="147" t="n">
        <f aca="false">K141</f>
        <v>0</v>
      </c>
      <c r="L144" s="111" t="n">
        <f aca="false">L141</f>
        <v>0</v>
      </c>
      <c r="M144" s="111" t="n">
        <f aca="false">M141</f>
        <v>0</v>
      </c>
      <c r="N144" s="111" t="n">
        <f aca="false">N141</f>
        <v>0</v>
      </c>
      <c r="O144" s="65"/>
      <c r="P144" s="67"/>
      <c r="Q144" s="67"/>
      <c r="R144" s="129"/>
    </row>
    <row r="145" s="68" customFormat="true" ht="14.25" hidden="false" customHeight="true" outlineLevel="0" collapsed="false">
      <c r="A145" s="179"/>
      <c r="B145" s="110"/>
      <c r="C145" s="70"/>
      <c r="D145" s="71" t="n">
        <f aca="false">SUM(G145:N145)-K145</f>
        <v>5</v>
      </c>
      <c r="E145" s="63"/>
      <c r="F145" s="116" t="str">
        <f aca="false">F11</f>
        <v>razem do wyżywienia (z  dziećmi)</v>
      </c>
      <c r="G145" s="111" t="n">
        <f aca="false">G141</f>
        <v>1</v>
      </c>
      <c r="H145" s="111" t="n">
        <f aca="false">H141-H135</f>
        <v>4</v>
      </c>
      <c r="I145" s="111" t="n">
        <f aca="false">I141</f>
        <v>0</v>
      </c>
      <c r="J145" s="111" t="n">
        <f aca="false">J141</f>
        <v>0</v>
      </c>
      <c r="K145" s="147" t="n">
        <f aca="false">K141</f>
        <v>0</v>
      </c>
      <c r="L145" s="111" t="n">
        <f aca="false">L141</f>
        <v>0</v>
      </c>
      <c r="M145" s="111" t="n">
        <f aca="false">M141</f>
        <v>0</v>
      </c>
      <c r="N145" s="111" t="n">
        <f aca="false">N141</f>
        <v>0</v>
      </c>
      <c r="O145" s="65"/>
      <c r="P145" s="67"/>
      <c r="Q145" s="67"/>
      <c r="R145" s="129"/>
    </row>
    <row r="146" s="68" customFormat="true" ht="14.25" hidden="false" customHeight="true" outlineLevel="0" collapsed="false">
      <c r="A146" s="179"/>
      <c r="B146" s="110"/>
      <c r="C146" s="118"/>
      <c r="D146" s="78" t="n">
        <f aca="false">SUM(G146:N146)-K146</f>
        <v>7</v>
      </c>
      <c r="E146" s="63"/>
      <c r="F146" s="116" t="str">
        <f aca="false">F12</f>
        <v>razem do zakwaterowania (z dziećmi)</v>
      </c>
      <c r="G146" s="148" t="n">
        <f aca="false">G141</f>
        <v>1</v>
      </c>
      <c r="H146" s="148" t="n">
        <f aca="false">H141</f>
        <v>6</v>
      </c>
      <c r="I146" s="148" t="n">
        <f aca="false">I141</f>
        <v>0</v>
      </c>
      <c r="J146" s="148" t="n">
        <f aca="false">J141</f>
        <v>0</v>
      </c>
      <c r="K146" s="149" t="n">
        <f aca="false">K141</f>
        <v>0</v>
      </c>
      <c r="L146" s="148" t="n">
        <f aca="false">L141</f>
        <v>0</v>
      </c>
      <c r="M146" s="148" t="n">
        <f aca="false">M141</f>
        <v>0</v>
      </c>
      <c r="N146" s="148" t="n">
        <f aca="false">N141</f>
        <v>0</v>
      </c>
      <c r="O146" s="65"/>
      <c r="P146" s="150"/>
      <c r="Q146" s="67"/>
      <c r="R146" s="129"/>
    </row>
    <row r="147" s="84" customFormat="true" ht="28.5" hidden="false" customHeight="true" outlineLevel="0" collapsed="false">
      <c r="A147" s="160" t="str">
        <f aca="false">A1</f>
        <v>Lp.</v>
      </c>
      <c r="B147" s="82" t="s">
        <v>130</v>
      </c>
      <c r="C147" s="82" t="str">
        <f aca="false">C1</f>
        <v>Obecność</v>
      </c>
      <c r="D147" s="83" t="str">
        <f aca="false">D1</f>
        <v>Nazwisko i imię (małżeństwa razem, dzieci osobno)</v>
      </c>
      <c r="E147" s="83" t="str">
        <f aca="false">E1</f>
        <v>Przydział</v>
      </c>
      <c r="F147" s="83" t="str">
        <f aca="false">F1</f>
        <v>Zakwaterowanie</v>
      </c>
      <c r="G147" s="83" t="str">
        <f aca="false">G1</f>
        <v>Prezbiterzy</v>
      </c>
      <c r="H147" s="83" t="str">
        <f aca="false">H1</f>
        <v>Małżeństwa (il. osób)</v>
      </c>
      <c r="I147" s="83" t="str">
        <f aca="false">I1</f>
        <v>Kobiety (1)</v>
      </c>
      <c r="J147" s="83" t="str">
        <f aca="false">J1</f>
        <v>Mężczyźni (1)</v>
      </c>
      <c r="K147" s="83" t="str">
        <f aca="false">K1</f>
        <v>Niemowlęta i dzieci (bez dodatkowego łóżka i posiłku)</v>
      </c>
      <c r="L147" s="83" t="str">
        <f aca="false">L1</f>
        <v>Dzieci większe (z łóżkiem i posiłkiem)</v>
      </c>
      <c r="M147" s="83" t="str">
        <f aca="false">M1</f>
        <v>Niania z rodziny - mieszkanie z rodziną</v>
      </c>
      <c r="N147" s="83" t="str">
        <f aca="false">N1</f>
        <v>Niania obca lub z rodziny - mieszkanie osobne</v>
      </c>
      <c r="O147" s="83" t="str">
        <f aca="false">O1</f>
        <v>Uwagi, niepełnosprawność, diety</v>
      </c>
      <c r="P147" s="83" t="str">
        <f aca="false">P1</f>
        <v>Wiek jedynek, nianiek np. 40+</v>
      </c>
      <c r="Q147" s="83"/>
      <c r="S147" s="129"/>
      <c r="T147" s="68"/>
      <c r="U147" s="68"/>
      <c r="V147" s="68"/>
      <c r="W147" s="68"/>
      <c r="X147" s="68"/>
    </row>
    <row r="148" s="68" customFormat="true" ht="25.5" hidden="false" customHeight="true" outlineLevel="0" collapsed="false">
      <c r="A148" s="26" t="s">
        <v>18</v>
      </c>
      <c r="B148" s="242" t="str">
        <f aca="false">$B$147</f>
        <v>Lublin Poczekajka 4</v>
      </c>
      <c r="C148" s="49"/>
      <c r="D148" s="243" t="s">
        <v>131</v>
      </c>
      <c r="E148" s="244" t="s">
        <v>21</v>
      </c>
      <c r="F148" s="245" t="str">
        <f aca="false">'Kwatery obce - Reg. 2018'!A73</f>
        <v>Pod Bocianem - nr 4 (piętro)</v>
      </c>
      <c r="G148" s="246"/>
      <c r="H148" s="246" t="n">
        <v>2</v>
      </c>
      <c r="I148" s="246"/>
      <c r="J148" s="246"/>
      <c r="K148" s="246"/>
      <c r="L148" s="246"/>
      <c r="M148" s="246"/>
      <c r="N148" s="246"/>
      <c r="O148" s="246"/>
      <c r="P148" s="246"/>
      <c r="Q148" s="247" t="s">
        <v>132</v>
      </c>
      <c r="S148" s="129"/>
    </row>
    <row r="149" s="68" customFormat="true" ht="25.5" hidden="false" customHeight="true" outlineLevel="0" collapsed="false">
      <c r="A149" s="26" t="s">
        <v>19</v>
      </c>
      <c r="B149" s="88" t="str">
        <f aca="false">$B$147</f>
        <v>Lublin Poczekajka 4</v>
      </c>
      <c r="C149" s="88"/>
      <c r="D149" s="245" t="s">
        <v>133</v>
      </c>
      <c r="E149" s="244" t="s">
        <v>21</v>
      </c>
      <c r="F149" s="245" t="str">
        <f aca="false">'Kwatery obce - Reg. 2018'!A76</f>
        <v>Pod Bocianem - nr 5 (piętro)</v>
      </c>
      <c r="G149" s="246"/>
      <c r="H149" s="246" t="n">
        <v>2</v>
      </c>
      <c r="I149" s="246"/>
      <c r="J149" s="246"/>
      <c r="K149" s="246"/>
      <c r="L149" s="246"/>
      <c r="M149" s="246"/>
      <c r="N149" s="246"/>
      <c r="O149" s="246"/>
      <c r="P149" s="246"/>
      <c r="Q149" s="247" t="s">
        <v>132</v>
      </c>
      <c r="S149" s="129"/>
    </row>
    <row r="150" s="68" customFormat="true" ht="38.25" hidden="false" customHeight="true" outlineLevel="0" collapsed="false">
      <c r="A150" s="26" t="s">
        <v>23</v>
      </c>
      <c r="B150" s="248" t="str">
        <f aca="false">$B$147</f>
        <v>Lublin Poczekajka 4</v>
      </c>
      <c r="C150" s="248"/>
      <c r="D150" s="249" t="s">
        <v>134</v>
      </c>
      <c r="E150" s="250"/>
      <c r="F150" s="245"/>
      <c r="G150" s="246"/>
      <c r="H150" s="246"/>
      <c r="I150" s="246"/>
      <c r="J150" s="246"/>
      <c r="K150" s="246"/>
      <c r="L150" s="246"/>
      <c r="M150" s="246"/>
      <c r="N150" s="246"/>
      <c r="O150" s="246"/>
      <c r="P150" s="246" t="n">
        <v>30</v>
      </c>
      <c r="Q150" s="247"/>
      <c r="S150" s="129"/>
    </row>
    <row r="151" s="68" customFormat="true" ht="25.5" hidden="false" customHeight="true" outlineLevel="0" collapsed="false">
      <c r="A151" s="26" t="s">
        <v>26</v>
      </c>
      <c r="B151" s="248" t="str">
        <f aca="false">$B$147</f>
        <v>Lublin Poczekajka 4</v>
      </c>
      <c r="C151" s="248"/>
      <c r="D151" s="249" t="s">
        <v>135</v>
      </c>
      <c r="E151" s="250"/>
      <c r="F151" s="245"/>
      <c r="G151" s="246"/>
      <c r="H151" s="246"/>
      <c r="I151" s="246"/>
      <c r="J151" s="246"/>
      <c r="K151" s="246"/>
      <c r="L151" s="246"/>
      <c r="M151" s="246"/>
      <c r="N151" s="246"/>
      <c r="O151" s="246"/>
      <c r="P151" s="246" t="n">
        <v>30</v>
      </c>
      <c r="Q151" s="247" t="s">
        <v>132</v>
      </c>
      <c r="S151" s="129"/>
    </row>
    <row r="152" s="68" customFormat="true" ht="25.5" hidden="false" customHeight="true" outlineLevel="0" collapsed="false">
      <c r="A152" s="26" t="s">
        <v>29</v>
      </c>
      <c r="B152" s="88" t="str">
        <f aca="false">$B$147</f>
        <v>Lublin Poczekajka 4</v>
      </c>
      <c r="C152" s="88"/>
      <c r="D152" s="245" t="s">
        <v>136</v>
      </c>
      <c r="E152" s="251" t="s">
        <v>21</v>
      </c>
      <c r="F152" s="245" t="str">
        <f aca="false">'Kwatery U Buzunów - Reg. 2018'!A118</f>
        <v>Domek nr 1 - 
na parterze</v>
      </c>
      <c r="G152" s="246"/>
      <c r="H152" s="246"/>
      <c r="I152" s="246" t="n">
        <v>1</v>
      </c>
      <c r="J152" s="246"/>
      <c r="K152" s="246"/>
      <c r="L152" s="246"/>
      <c r="M152" s="246"/>
      <c r="N152" s="246"/>
      <c r="O152" s="246" t="s">
        <v>137</v>
      </c>
      <c r="P152" s="246" t="n">
        <v>30</v>
      </c>
      <c r="Q152" s="247"/>
      <c r="S152" s="129"/>
    </row>
    <row r="153" s="68" customFormat="true" ht="25.5" hidden="false" customHeight="true" outlineLevel="0" collapsed="false">
      <c r="A153" s="26" t="s">
        <v>52</v>
      </c>
      <c r="B153" s="88" t="str">
        <f aca="false">$B$147</f>
        <v>Lublin Poczekajka 4</v>
      </c>
      <c r="C153" s="88"/>
      <c r="D153" s="245" t="s">
        <v>138</v>
      </c>
      <c r="E153" s="252" t="s">
        <v>21</v>
      </c>
      <c r="F153" s="245" t="str">
        <f aca="false">'Kwatery U Buzunów - Reg. 2018'!A118</f>
        <v>Domek nr 1 - 
na parterze</v>
      </c>
      <c r="G153" s="246"/>
      <c r="H153" s="246"/>
      <c r="I153" s="246" t="n">
        <v>1</v>
      </c>
      <c r="J153" s="246"/>
      <c r="K153" s="246"/>
      <c r="L153" s="246"/>
      <c r="M153" s="246"/>
      <c r="N153" s="246"/>
      <c r="O153" s="246"/>
      <c r="P153" s="246" t="n">
        <v>40</v>
      </c>
      <c r="Q153" s="247"/>
      <c r="S153" s="129"/>
    </row>
    <row r="154" s="68" customFormat="true" ht="25.5" hidden="false" customHeight="true" outlineLevel="0" collapsed="false">
      <c r="A154" s="26" t="s">
        <v>67</v>
      </c>
      <c r="B154" s="88" t="str">
        <f aca="false">$B$147</f>
        <v>Lublin Poczekajka 4</v>
      </c>
      <c r="C154" s="88"/>
      <c r="D154" s="243" t="s">
        <v>139</v>
      </c>
      <c r="E154" s="253" t="s">
        <v>21</v>
      </c>
      <c r="F154" s="245" t="str">
        <f aca="false">'Kwatery U Buzunów - Reg. 2018'!A21</f>
        <v>bud. A 1 piętro - p.11</v>
      </c>
      <c r="G154" s="246"/>
      <c r="H154" s="246" t="n">
        <v>2</v>
      </c>
      <c r="I154" s="246"/>
      <c r="J154" s="246"/>
      <c r="K154" s="246" t="n">
        <v>1</v>
      </c>
      <c r="L154" s="246"/>
      <c r="M154" s="246"/>
      <c r="N154" s="246"/>
      <c r="O154" s="246"/>
      <c r="P154" s="246"/>
      <c r="Q154" s="247" t="s">
        <v>132</v>
      </c>
      <c r="S154" s="129"/>
    </row>
    <row r="155" s="68" customFormat="true" ht="25.5" hidden="false" customHeight="true" outlineLevel="0" collapsed="false">
      <c r="A155" s="26" t="s">
        <v>92</v>
      </c>
      <c r="B155" s="88" t="str">
        <f aca="false">$B$147</f>
        <v>Lublin Poczekajka 4</v>
      </c>
      <c r="C155" s="88"/>
      <c r="D155" s="243" t="s">
        <v>140</v>
      </c>
      <c r="E155" s="254" t="s">
        <v>21</v>
      </c>
      <c r="F155" s="245" t="str">
        <f aca="false">'Kwatery U Buzunów - Reg. 2018'!A122</f>
        <v>Domek nr 2 - 
na parterze</v>
      </c>
      <c r="G155" s="246"/>
      <c r="H155" s="246"/>
      <c r="I155" s="246"/>
      <c r="J155" s="246"/>
      <c r="K155" s="246"/>
      <c r="L155" s="246"/>
      <c r="M155" s="246"/>
      <c r="N155" s="246" t="n">
        <v>1</v>
      </c>
      <c r="O155" s="246"/>
      <c r="P155" s="246" t="n">
        <v>20</v>
      </c>
      <c r="Q155" s="247"/>
      <c r="S155" s="129"/>
    </row>
    <row r="156" s="68" customFormat="true" ht="25.5" hidden="false" customHeight="true" outlineLevel="0" collapsed="false">
      <c r="A156" s="26" t="s">
        <v>82</v>
      </c>
      <c r="B156" s="88" t="str">
        <f aca="false">$B$147</f>
        <v>Lublin Poczekajka 4</v>
      </c>
      <c r="C156" s="88"/>
      <c r="D156" s="245" t="s">
        <v>141</v>
      </c>
      <c r="E156" s="253" t="s">
        <v>21</v>
      </c>
      <c r="F156" s="245" t="str">
        <f aca="false">'Kwatery U Buzunów - Reg. 2018'!A39</f>
        <v>bud. A 1 piętro - p.16</v>
      </c>
      <c r="G156" s="246"/>
      <c r="H156" s="246" t="n">
        <v>2</v>
      </c>
      <c r="I156" s="246"/>
      <c r="J156" s="246"/>
      <c r="K156" s="246" t="n">
        <v>1</v>
      </c>
      <c r="L156" s="246"/>
      <c r="M156" s="246"/>
      <c r="N156" s="246"/>
      <c r="O156" s="246"/>
      <c r="P156" s="246"/>
      <c r="Q156" s="247" t="s">
        <v>132</v>
      </c>
      <c r="S156" s="129"/>
    </row>
    <row r="157" s="68" customFormat="true" ht="25.5" hidden="false" customHeight="true" outlineLevel="0" collapsed="false">
      <c r="A157" s="26" t="s">
        <v>93</v>
      </c>
      <c r="B157" s="88" t="str">
        <f aca="false">$B$147</f>
        <v>Lublin Poczekajka 4</v>
      </c>
      <c r="C157" s="88"/>
      <c r="D157" s="245" t="s">
        <v>142</v>
      </c>
      <c r="E157" s="254" t="s">
        <v>21</v>
      </c>
      <c r="F157" s="245" t="str">
        <f aca="false">'Kwatery U Buzunów - Reg. 2018'!A131</f>
        <v>Domek nr 4 - 
na piętrze</v>
      </c>
      <c r="G157" s="246"/>
      <c r="H157" s="246"/>
      <c r="I157" s="246"/>
      <c r="J157" s="246"/>
      <c r="K157" s="246"/>
      <c r="L157" s="246"/>
      <c r="M157" s="246"/>
      <c r="N157" s="246" t="n">
        <v>1</v>
      </c>
      <c r="O157" s="246"/>
      <c r="P157" s="246" t="n">
        <v>16</v>
      </c>
      <c r="Q157" s="247"/>
      <c r="S157" s="129"/>
    </row>
    <row r="158" s="68" customFormat="true" ht="25.5" hidden="false" customHeight="true" outlineLevel="0" collapsed="false">
      <c r="A158" s="26" t="s">
        <v>143</v>
      </c>
      <c r="B158" s="88" t="str">
        <f aca="false">$B$147</f>
        <v>Lublin Poczekajka 4</v>
      </c>
      <c r="C158" s="88"/>
      <c r="D158" s="245" t="s">
        <v>144</v>
      </c>
      <c r="E158" s="253" t="s">
        <v>21</v>
      </c>
      <c r="F158" s="245" t="str">
        <f aca="false">'Kwatery U Buzunów - Reg. 2018'!A65</f>
        <v>bud. A 3 piętro - p.31</v>
      </c>
      <c r="G158" s="246"/>
      <c r="H158" s="246" t="n">
        <v>2</v>
      </c>
      <c r="I158" s="246"/>
      <c r="J158" s="246"/>
      <c r="K158" s="246" t="n">
        <v>1</v>
      </c>
      <c r="L158" s="246"/>
      <c r="M158" s="246"/>
      <c r="N158" s="246"/>
      <c r="O158" s="246"/>
      <c r="P158" s="246"/>
      <c r="Q158" s="247"/>
      <c r="S158" s="129"/>
    </row>
    <row r="159" s="68" customFormat="true" ht="25.5" hidden="false" customHeight="true" outlineLevel="0" collapsed="false">
      <c r="A159" s="26" t="s">
        <v>145</v>
      </c>
      <c r="B159" s="88" t="str">
        <f aca="false">$B$147</f>
        <v>Lublin Poczekajka 4</v>
      </c>
      <c r="C159" s="88"/>
      <c r="D159" s="245" t="s">
        <v>146</v>
      </c>
      <c r="E159" s="254" t="s">
        <v>21</v>
      </c>
      <c r="F159" s="245" t="str">
        <f aca="false">'Kwatery U Buzunów - Reg. 2018'!A122</f>
        <v>Domek nr 2 - 
na parterze</v>
      </c>
      <c r="G159" s="246"/>
      <c r="H159" s="246"/>
      <c r="I159" s="246"/>
      <c r="J159" s="246"/>
      <c r="K159" s="246"/>
      <c r="L159" s="246"/>
      <c r="M159" s="246"/>
      <c r="N159" s="246" t="n">
        <v>1</v>
      </c>
      <c r="O159" s="163"/>
      <c r="P159" s="163" t="n">
        <v>20</v>
      </c>
      <c r="Q159" s="163"/>
      <c r="S159" s="129"/>
    </row>
    <row r="160" s="68" customFormat="true" ht="13.5" hidden="true" customHeight="false" outlineLevel="0" collapsed="false">
      <c r="A160" s="26" t="s">
        <v>147</v>
      </c>
      <c r="B160" s="131" t="str">
        <f aca="false">$B$147</f>
        <v>Lublin Poczekajka 4</v>
      </c>
      <c r="C160" s="131"/>
      <c r="D160" s="161"/>
      <c r="E160" s="164"/>
      <c r="F160" s="161"/>
      <c r="G160" s="163"/>
      <c r="H160" s="163"/>
      <c r="I160" s="163"/>
      <c r="J160" s="163"/>
      <c r="K160" s="163"/>
      <c r="L160" s="163"/>
      <c r="M160" s="163"/>
      <c r="N160" s="163"/>
      <c r="O160" s="164"/>
      <c r="P160" s="163"/>
      <c r="Q160" s="247"/>
      <c r="S160" s="129"/>
    </row>
    <row r="161" s="68" customFormat="true" ht="18" hidden="true" customHeight="true" outlineLevel="0" collapsed="false">
      <c r="A161" s="26" t="s">
        <v>148</v>
      </c>
      <c r="B161" s="131" t="str">
        <f aca="false">$B$147</f>
        <v>Lublin Poczekajka 4</v>
      </c>
      <c r="C161" s="131"/>
      <c r="D161" s="161"/>
      <c r="E161" s="164"/>
      <c r="F161" s="161"/>
      <c r="G161" s="163"/>
      <c r="H161" s="163"/>
      <c r="I161" s="163"/>
      <c r="J161" s="163"/>
      <c r="K161" s="163"/>
      <c r="L161" s="163"/>
      <c r="M161" s="163"/>
      <c r="N161" s="163"/>
      <c r="O161" s="164"/>
      <c r="P161" s="163"/>
      <c r="Q161" s="165"/>
      <c r="S161" s="129"/>
    </row>
    <row r="162" s="68" customFormat="true" ht="18" hidden="true" customHeight="true" outlineLevel="0" collapsed="false">
      <c r="A162" s="26" t="s">
        <v>149</v>
      </c>
      <c r="B162" s="131" t="str">
        <f aca="false">$B$147</f>
        <v>Lublin Poczekajka 4</v>
      </c>
      <c r="C162" s="131"/>
      <c r="D162" s="161"/>
      <c r="E162" s="164"/>
      <c r="F162" s="161"/>
      <c r="G162" s="163"/>
      <c r="H162" s="163"/>
      <c r="I162" s="163"/>
      <c r="J162" s="163"/>
      <c r="K162" s="163"/>
      <c r="L162" s="163"/>
      <c r="M162" s="163"/>
      <c r="N162" s="255"/>
      <c r="O162" s="164"/>
      <c r="P162" s="163"/>
      <c r="Q162" s="165"/>
      <c r="S162" s="129"/>
    </row>
    <row r="163" s="68" customFormat="true" ht="18" hidden="true" customHeight="true" outlineLevel="0" collapsed="false">
      <c r="A163" s="26" t="s">
        <v>150</v>
      </c>
      <c r="B163" s="131" t="str">
        <f aca="false">$B$147</f>
        <v>Lublin Poczekajka 4</v>
      </c>
      <c r="C163" s="131"/>
      <c r="D163" s="161"/>
      <c r="E163" s="164"/>
      <c r="F163" s="161"/>
      <c r="G163" s="163"/>
      <c r="H163" s="163"/>
      <c r="I163" s="163"/>
      <c r="J163" s="163"/>
      <c r="K163" s="163"/>
      <c r="L163" s="163"/>
      <c r="M163" s="255"/>
      <c r="N163" s="163"/>
      <c r="O163" s="163"/>
      <c r="P163" s="163"/>
      <c r="Q163" s="165"/>
      <c r="S163" s="129"/>
    </row>
    <row r="164" s="68" customFormat="true" ht="18" hidden="true" customHeight="true" outlineLevel="0" collapsed="false">
      <c r="A164" s="26" t="s">
        <v>151</v>
      </c>
      <c r="B164" s="131" t="str">
        <f aca="false">$B$147</f>
        <v>Lublin Poczekajka 4</v>
      </c>
      <c r="C164" s="131"/>
      <c r="D164" s="161"/>
      <c r="E164" s="164"/>
      <c r="F164" s="161"/>
      <c r="G164" s="163"/>
      <c r="H164" s="163"/>
      <c r="I164" s="163"/>
      <c r="J164" s="163"/>
      <c r="K164" s="163"/>
      <c r="L164" s="163"/>
      <c r="M164" s="163"/>
      <c r="N164" s="163"/>
      <c r="O164" s="164"/>
      <c r="P164" s="163"/>
      <c r="Q164" s="165"/>
      <c r="S164" s="129"/>
    </row>
    <row r="165" s="68" customFormat="true" ht="18" hidden="true" customHeight="true" outlineLevel="0" collapsed="false">
      <c r="A165" s="26" t="s">
        <v>152</v>
      </c>
      <c r="B165" s="131" t="str">
        <f aca="false">$B$147</f>
        <v>Lublin Poczekajka 4</v>
      </c>
      <c r="C165" s="131"/>
      <c r="D165" s="161"/>
      <c r="E165" s="164"/>
      <c r="F165" s="161"/>
      <c r="G165" s="163"/>
      <c r="H165" s="163"/>
      <c r="I165" s="163"/>
      <c r="J165" s="163"/>
      <c r="K165" s="163"/>
      <c r="L165" s="163"/>
      <c r="M165" s="163"/>
      <c r="N165" s="163"/>
      <c r="O165" s="164"/>
      <c r="P165" s="163"/>
      <c r="Q165" s="165"/>
      <c r="S165" s="129"/>
    </row>
    <row r="166" s="68" customFormat="true" ht="18" hidden="true" customHeight="true" outlineLevel="0" collapsed="false">
      <c r="A166" s="26" t="s">
        <v>153</v>
      </c>
      <c r="B166" s="131" t="str">
        <f aca="false">$B$147</f>
        <v>Lublin Poczekajka 4</v>
      </c>
      <c r="C166" s="131"/>
      <c r="D166" s="161"/>
      <c r="E166" s="164"/>
      <c r="F166" s="161"/>
      <c r="G166" s="163"/>
      <c r="H166" s="163"/>
      <c r="I166" s="163"/>
      <c r="J166" s="163"/>
      <c r="K166" s="163"/>
      <c r="L166" s="163"/>
      <c r="M166" s="163"/>
      <c r="N166" s="163"/>
      <c r="O166" s="177"/>
      <c r="P166" s="176"/>
      <c r="Q166" s="178"/>
      <c r="S166" s="5"/>
      <c r="T166" s="12"/>
      <c r="U166" s="12"/>
      <c r="V166" s="12"/>
      <c r="W166" s="12"/>
      <c r="X166" s="12"/>
    </row>
    <row r="167" s="68" customFormat="true" ht="22.5" hidden="false" customHeight="true" outlineLevel="0" collapsed="false">
      <c r="A167" s="179" t="n">
        <v>43376</v>
      </c>
      <c r="B167" s="110" t="str">
        <f aca="false">$B$147</f>
        <v>Lublin Poczekajka 4</v>
      </c>
      <c r="C167" s="61"/>
      <c r="D167" s="62" t="n">
        <f aca="false">SUM(G167:J167)</f>
        <v>12</v>
      </c>
      <c r="E167" s="63"/>
      <c r="F167" s="137" t="str">
        <f aca="false">F7</f>
        <v>razem bracia (bez niemowląt, dzieci i nianiek)</v>
      </c>
      <c r="G167" s="62" t="n">
        <f aca="false">SUM(G148:G166)</f>
        <v>0</v>
      </c>
      <c r="H167" s="62" t="n">
        <f aca="false">SUM(H148:H166)</f>
        <v>10</v>
      </c>
      <c r="I167" s="62" t="n">
        <f aca="false">SUM(I148:I166)</f>
        <v>2</v>
      </c>
      <c r="J167" s="62" t="n">
        <f aca="false">SUM(J148:J166)</f>
        <v>0</v>
      </c>
      <c r="K167" s="114" t="n">
        <f aca="false">SUM(K148:K166)</f>
        <v>3</v>
      </c>
      <c r="L167" s="114" t="n">
        <f aca="false">SUM(L148:L166)</f>
        <v>0</v>
      </c>
      <c r="M167" s="114" t="n">
        <f aca="false">SUM(M148:M166)</f>
        <v>0</v>
      </c>
      <c r="N167" s="114" t="n">
        <f aca="false">SUM(N148:N166)</f>
        <v>3</v>
      </c>
      <c r="O167" s="65"/>
      <c r="P167" s="67"/>
      <c r="Q167" s="67"/>
      <c r="R167" s="129"/>
      <c r="V167" s="84"/>
      <c r="W167" s="84"/>
    </row>
    <row r="168" s="68" customFormat="true" ht="12.75" hidden="false" customHeight="false" outlineLevel="0" collapsed="false">
      <c r="A168" s="179"/>
      <c r="B168" s="110"/>
      <c r="C168" s="70"/>
      <c r="D168" s="71" t="n">
        <f aca="false">SUM(K168:L168)</f>
        <v>3</v>
      </c>
      <c r="E168" s="63"/>
      <c r="F168" s="116" t="str">
        <f aca="false">F8</f>
        <v>razem niemowlęta i dzieci</v>
      </c>
      <c r="G168" s="117" t="n">
        <f aca="false">G167</f>
        <v>0</v>
      </c>
      <c r="H168" s="117" t="n">
        <f aca="false">H167</f>
        <v>10</v>
      </c>
      <c r="I168" s="117" t="n">
        <f aca="false">I167</f>
        <v>2</v>
      </c>
      <c r="J168" s="117" t="n">
        <f aca="false">J167</f>
        <v>0</v>
      </c>
      <c r="K168" s="71" t="n">
        <f aca="false">K167</f>
        <v>3</v>
      </c>
      <c r="L168" s="71" t="n">
        <f aca="false">L167</f>
        <v>0</v>
      </c>
      <c r="M168" s="117" t="n">
        <f aca="false">M167</f>
        <v>0</v>
      </c>
      <c r="N168" s="117" t="n">
        <f aca="false">N167</f>
        <v>3</v>
      </c>
      <c r="O168" s="65"/>
      <c r="P168" s="67" t="n">
        <v>10</v>
      </c>
      <c r="Q168" s="67"/>
      <c r="R168" s="129"/>
    </row>
    <row r="169" s="68" customFormat="true" ht="12.75" hidden="false" customHeight="false" outlineLevel="0" collapsed="false">
      <c r="A169" s="179"/>
      <c r="B169" s="110"/>
      <c r="C169" s="70"/>
      <c r="D169" s="71" t="n">
        <f aca="false">SUM(M169:N169)</f>
        <v>3</v>
      </c>
      <c r="E169" s="63"/>
      <c r="F169" s="116" t="str">
        <f aca="false">F9</f>
        <v>razem niańki</v>
      </c>
      <c r="G169" s="117" t="n">
        <f aca="false">G167</f>
        <v>0</v>
      </c>
      <c r="H169" s="117" t="n">
        <f aca="false">H167</f>
        <v>10</v>
      </c>
      <c r="I169" s="117" t="n">
        <f aca="false">I167</f>
        <v>2</v>
      </c>
      <c r="J169" s="117" t="n">
        <f aca="false">J167</f>
        <v>0</v>
      </c>
      <c r="K169" s="117" t="n">
        <f aca="false">K167</f>
        <v>3</v>
      </c>
      <c r="L169" s="117" t="n">
        <f aca="false">L167</f>
        <v>0</v>
      </c>
      <c r="M169" s="71" t="n">
        <f aca="false">M167</f>
        <v>0</v>
      </c>
      <c r="N169" s="71" t="n">
        <f aca="false">N167</f>
        <v>3</v>
      </c>
      <c r="O169" s="65"/>
      <c r="P169" s="67"/>
      <c r="Q169" s="67"/>
      <c r="R169" s="129"/>
    </row>
    <row r="170" s="68" customFormat="true" ht="22.5" hidden="false" customHeight="false" outlineLevel="0" collapsed="false">
      <c r="A170" s="179"/>
      <c r="B170" s="110"/>
      <c r="C170" s="70"/>
      <c r="D170" s="71" t="n">
        <f aca="false">SUM(G170:N170)-K170</f>
        <v>15</v>
      </c>
      <c r="E170" s="63"/>
      <c r="F170" s="116" t="str">
        <f aca="false">F10</f>
        <v>razem na salę gimn. (krzesła - z nianiami i dziećmi)</v>
      </c>
      <c r="G170" s="71" t="n">
        <f aca="false">G167</f>
        <v>0</v>
      </c>
      <c r="H170" s="71" t="n">
        <f aca="false">H167</f>
        <v>10</v>
      </c>
      <c r="I170" s="71" t="n">
        <f aca="false">I167</f>
        <v>2</v>
      </c>
      <c r="J170" s="71" t="n">
        <f aca="false">J167</f>
        <v>0</v>
      </c>
      <c r="K170" s="117" t="n">
        <f aca="false">K167</f>
        <v>3</v>
      </c>
      <c r="L170" s="71" t="n">
        <f aca="false">L167</f>
        <v>0</v>
      </c>
      <c r="M170" s="71" t="n">
        <f aca="false">M167</f>
        <v>0</v>
      </c>
      <c r="N170" s="71" t="n">
        <f aca="false">N167</f>
        <v>3</v>
      </c>
      <c r="O170" s="65"/>
      <c r="P170" s="67"/>
      <c r="Q170" s="67"/>
      <c r="R170" s="129"/>
    </row>
    <row r="171" s="68" customFormat="true" ht="12.75" hidden="false" customHeight="false" outlineLevel="0" collapsed="false">
      <c r="A171" s="179"/>
      <c r="B171" s="110"/>
      <c r="C171" s="70"/>
      <c r="D171" s="71" t="n">
        <f aca="false">SUM(G171:N171)-K171</f>
        <v>15</v>
      </c>
      <c r="E171" s="63"/>
      <c r="F171" s="116" t="str">
        <f aca="false">F11</f>
        <v>razem do wyżywienia (z  dziećmi)</v>
      </c>
      <c r="G171" s="71" t="n">
        <f aca="false">G167</f>
        <v>0</v>
      </c>
      <c r="H171" s="71" t="n">
        <f aca="false">H167</f>
        <v>10</v>
      </c>
      <c r="I171" s="71" t="n">
        <f aca="false">I167</f>
        <v>2</v>
      </c>
      <c r="J171" s="71" t="n">
        <f aca="false">J167</f>
        <v>0</v>
      </c>
      <c r="K171" s="117" t="n">
        <f aca="false">K167</f>
        <v>3</v>
      </c>
      <c r="L171" s="71" t="n">
        <f aca="false">L167</f>
        <v>0</v>
      </c>
      <c r="M171" s="71" t="n">
        <f aca="false">M167</f>
        <v>0</v>
      </c>
      <c r="N171" s="71" t="n">
        <f aca="false">N167</f>
        <v>3</v>
      </c>
      <c r="O171" s="65"/>
      <c r="P171" s="67"/>
      <c r="Q171" s="67"/>
      <c r="R171" s="129"/>
    </row>
    <row r="172" s="68" customFormat="true" ht="13.5" hidden="false" customHeight="false" outlineLevel="0" collapsed="false">
      <c r="A172" s="179"/>
      <c r="B172" s="110"/>
      <c r="C172" s="118"/>
      <c r="D172" s="78" t="n">
        <f aca="false">SUM(G172:N172)-K172</f>
        <v>15</v>
      </c>
      <c r="E172" s="63"/>
      <c r="F172" s="116" t="str">
        <f aca="false">F12</f>
        <v>razem do zakwaterowania (z dziećmi)</v>
      </c>
      <c r="G172" s="78" t="n">
        <f aca="false">G167</f>
        <v>0</v>
      </c>
      <c r="H172" s="78" t="n">
        <f aca="false">H167</f>
        <v>10</v>
      </c>
      <c r="I172" s="78" t="n">
        <f aca="false">I167</f>
        <v>2</v>
      </c>
      <c r="J172" s="78" t="n">
        <f aca="false">J167</f>
        <v>0</v>
      </c>
      <c r="K172" s="120" t="n">
        <f aca="false">K167</f>
        <v>3</v>
      </c>
      <c r="L172" s="78" t="n">
        <f aca="false">L167</f>
        <v>0</v>
      </c>
      <c r="M172" s="78" t="n">
        <f aca="false">M167</f>
        <v>0</v>
      </c>
      <c r="N172" s="78" t="n">
        <f aca="false">N167</f>
        <v>3</v>
      </c>
      <c r="O172" s="65"/>
      <c r="P172" s="67"/>
      <c r="Q172" s="67"/>
      <c r="R172" s="129"/>
    </row>
    <row r="173" s="84" customFormat="true" ht="39.95" hidden="false" customHeight="true" outlineLevel="0" collapsed="false">
      <c r="A173" s="160" t="str">
        <f aca="false">A1</f>
        <v>Lp.</v>
      </c>
      <c r="B173" s="181" t="s">
        <v>154</v>
      </c>
      <c r="C173" s="181" t="str">
        <f aca="false">C1</f>
        <v>Obecność</v>
      </c>
      <c r="D173" s="83" t="str">
        <f aca="false">D1</f>
        <v>Nazwisko i imię (małżeństwa razem, dzieci osobno)</v>
      </c>
      <c r="E173" s="83" t="str">
        <f aca="false">E1</f>
        <v>Przydział</v>
      </c>
      <c r="F173" s="83" t="str">
        <f aca="false">F1</f>
        <v>Zakwaterowanie</v>
      </c>
      <c r="G173" s="83" t="str">
        <f aca="false">G1</f>
        <v>Prezbiterzy</v>
      </c>
      <c r="H173" s="83" t="str">
        <f aca="false">H1</f>
        <v>Małżeństwa (il. osób)</v>
      </c>
      <c r="I173" s="83" t="str">
        <f aca="false">I1</f>
        <v>Kobiety (1)</v>
      </c>
      <c r="J173" s="83" t="str">
        <f aca="false">J1</f>
        <v>Mężczyźni (1)</v>
      </c>
      <c r="K173" s="83" t="str">
        <f aca="false">K1</f>
        <v>Niemowlęta i dzieci (bez dodatkowego łóżka i posiłku)</v>
      </c>
      <c r="L173" s="83" t="str">
        <f aca="false">L1</f>
        <v>Dzieci większe (z łóżkiem i posiłkiem)</v>
      </c>
      <c r="M173" s="83" t="str">
        <f aca="false">M1</f>
        <v>Niania z rodziny - mieszkanie z rodziną</v>
      </c>
      <c r="N173" s="83" t="str">
        <f aca="false">N1</f>
        <v>Niania obca lub z rodziny - mieszkanie osobne</v>
      </c>
      <c r="O173" s="83" t="str">
        <f aca="false">O1</f>
        <v>Uwagi, niepełnosprawność, diety</v>
      </c>
      <c r="P173" s="83" t="str">
        <f aca="false">P1</f>
        <v>Wiek jedynek, nianiek np. 40+</v>
      </c>
      <c r="Q173" s="83" t="str">
        <f aca="false">Q1</f>
        <v>Środek transportu (własny samochód lub brak)</v>
      </c>
      <c r="S173" s="129"/>
      <c r="T173" s="68"/>
      <c r="U173" s="68"/>
      <c r="V173" s="68"/>
      <c r="W173" s="68"/>
      <c r="X173" s="68"/>
    </row>
    <row r="174" s="68" customFormat="true" ht="25.5" hidden="false" customHeight="false" outlineLevel="0" collapsed="false">
      <c r="A174" s="26" t="s">
        <v>18</v>
      </c>
      <c r="B174" s="88" t="str">
        <f aca="false">$B$173</f>
        <v>Lublin Poczekajka 5</v>
      </c>
      <c r="C174" s="88"/>
      <c r="D174" s="256" t="s">
        <v>155</v>
      </c>
      <c r="E174" s="166" t="s">
        <v>21</v>
      </c>
      <c r="F174" s="184" t="str">
        <f aca="false">'Kwatery U Buzunów - Reg. 2018'!A43</f>
        <v>bud. A 2 piętro - p.21</v>
      </c>
      <c r="G174" s="20"/>
      <c r="H174" s="202" t="n">
        <v>2</v>
      </c>
      <c r="I174" s="202"/>
      <c r="J174" s="202"/>
      <c r="K174" s="202" t="n">
        <v>1</v>
      </c>
      <c r="L174" s="202"/>
      <c r="M174" s="202"/>
      <c r="N174" s="202"/>
      <c r="O174" s="257" t="s">
        <v>156</v>
      </c>
      <c r="P174" s="202"/>
      <c r="Q174" s="258" t="s">
        <v>51</v>
      </c>
      <c r="S174" s="129"/>
    </row>
    <row r="175" s="68" customFormat="true" ht="24" hidden="false" customHeight="true" outlineLevel="0" collapsed="false">
      <c r="A175" s="26" t="s">
        <v>19</v>
      </c>
      <c r="B175" s="88" t="str">
        <f aca="false">$B$173</f>
        <v>Lublin Poczekajka 5</v>
      </c>
      <c r="C175" s="88"/>
      <c r="D175" s="256" t="s">
        <v>157</v>
      </c>
      <c r="E175" s="259" t="s">
        <v>21</v>
      </c>
      <c r="F175" s="260" t="str">
        <f aca="false">'Kwatery U Buzunów - Reg. 2018'!A131</f>
        <v>Domek nr 4 - 
na piętrze</v>
      </c>
      <c r="G175" s="15"/>
      <c r="H175" s="202"/>
      <c r="I175" s="202"/>
      <c r="J175" s="202"/>
      <c r="K175" s="202"/>
      <c r="L175" s="202"/>
      <c r="M175" s="202"/>
      <c r="N175" s="202" t="n">
        <v>1</v>
      </c>
      <c r="O175" s="257"/>
      <c r="P175" s="202"/>
      <c r="Q175" s="258" t="s">
        <v>51</v>
      </c>
      <c r="S175" s="129"/>
    </row>
    <row r="176" s="68" customFormat="true" ht="27" hidden="false" customHeight="true" outlineLevel="0" collapsed="false">
      <c r="A176" s="26" t="s">
        <v>23</v>
      </c>
      <c r="B176" s="88" t="str">
        <f aca="false">$B$173</f>
        <v>Lublin Poczekajka 5</v>
      </c>
      <c r="C176" s="88"/>
      <c r="D176" s="261" t="s">
        <v>158</v>
      </c>
      <c r="E176" s="262" t="s">
        <v>21</v>
      </c>
      <c r="F176" s="260" t="str">
        <f aca="false">'Kwatery obce - Reg. 2018'!A127</f>
        <v>Nowosad Wiesława_3</v>
      </c>
      <c r="G176" s="15"/>
      <c r="H176" s="202" t="n">
        <v>2</v>
      </c>
      <c r="I176" s="202"/>
      <c r="J176" s="202"/>
      <c r="K176" s="202"/>
      <c r="L176" s="202"/>
      <c r="M176" s="202"/>
      <c r="N176" s="202"/>
      <c r="O176" s="257"/>
      <c r="P176" s="202"/>
      <c r="Q176" s="258" t="s">
        <v>51</v>
      </c>
      <c r="S176" s="129"/>
    </row>
    <row r="177" s="68" customFormat="true" ht="25.5" hidden="false" customHeight="false" outlineLevel="0" collapsed="false">
      <c r="A177" s="26" t="s">
        <v>26</v>
      </c>
      <c r="B177" s="88" t="str">
        <f aca="false">$B$173</f>
        <v>Lublin Poczekajka 5</v>
      </c>
      <c r="C177" s="88"/>
      <c r="D177" s="256" t="s">
        <v>159</v>
      </c>
      <c r="E177" s="166" t="s">
        <v>21</v>
      </c>
      <c r="F177" s="260" t="str">
        <f aca="false">'Kwatery U Buzunów - Reg. 2018'!A36</f>
        <v>bud. A 1 piętro - p.15</v>
      </c>
      <c r="G177" s="15"/>
      <c r="H177" s="202" t="n">
        <v>2</v>
      </c>
      <c r="I177" s="202"/>
      <c r="J177" s="202"/>
      <c r="K177" s="202" t="n">
        <v>1</v>
      </c>
      <c r="L177" s="202"/>
      <c r="M177" s="202"/>
      <c r="N177" s="202"/>
      <c r="O177" s="257" t="s">
        <v>160</v>
      </c>
      <c r="P177" s="202"/>
      <c r="Q177" s="258" t="s">
        <v>125</v>
      </c>
      <c r="S177" s="129"/>
    </row>
    <row r="178" s="68" customFormat="true" ht="21" hidden="false" customHeight="true" outlineLevel="0" collapsed="false">
      <c r="A178" s="26" t="s">
        <v>29</v>
      </c>
      <c r="B178" s="88" t="str">
        <f aca="false">$B$173</f>
        <v>Lublin Poczekajka 5</v>
      </c>
      <c r="C178" s="88"/>
      <c r="D178" s="256" t="s">
        <v>161</v>
      </c>
      <c r="E178" s="259" t="s">
        <v>21</v>
      </c>
      <c r="F178" s="260" t="str">
        <f aca="false">'Kwatery U Buzunów - Reg. 2018'!A36</f>
        <v>bud. A 1 piętro - p.15</v>
      </c>
      <c r="G178" s="15"/>
      <c r="H178" s="202"/>
      <c r="I178" s="202"/>
      <c r="J178" s="202"/>
      <c r="K178" s="202"/>
      <c r="L178" s="202"/>
      <c r="M178" s="202" t="n">
        <v>1</v>
      </c>
      <c r="N178" s="202"/>
      <c r="O178" s="257"/>
      <c r="P178" s="202" t="n">
        <v>15</v>
      </c>
      <c r="Q178" s="258" t="s">
        <v>125</v>
      </c>
      <c r="S178" s="129"/>
    </row>
    <row r="179" s="68" customFormat="true" ht="38.25" hidden="false" customHeight="false" outlineLevel="0" collapsed="false">
      <c r="A179" s="26" t="s">
        <v>52</v>
      </c>
      <c r="B179" s="88" t="str">
        <f aca="false">$B$173</f>
        <v>Lublin Poczekajka 5</v>
      </c>
      <c r="C179" s="88"/>
      <c r="D179" s="256" t="s">
        <v>162</v>
      </c>
      <c r="E179" s="166" t="s">
        <v>21</v>
      </c>
      <c r="F179" s="260" t="str">
        <f aca="false">'Kwatery U Buzunów - Reg. 2018'!A28</f>
        <v>bud. A 1 piętro - p.13</v>
      </c>
      <c r="G179" s="15"/>
      <c r="H179" s="202" t="n">
        <v>2</v>
      </c>
      <c r="I179" s="202"/>
      <c r="J179" s="202"/>
      <c r="K179" s="263" t="n">
        <v>1</v>
      </c>
      <c r="L179" s="263" t="n">
        <v>1</v>
      </c>
      <c r="M179" s="202"/>
      <c r="N179" s="202"/>
      <c r="O179" s="257" t="s">
        <v>160</v>
      </c>
      <c r="P179" s="202"/>
      <c r="Q179" s="258" t="s">
        <v>125</v>
      </c>
      <c r="S179" s="129"/>
    </row>
    <row r="180" s="68" customFormat="true" ht="25.5" hidden="false" customHeight="false" outlineLevel="0" collapsed="false">
      <c r="A180" s="26" t="s">
        <v>67</v>
      </c>
      <c r="B180" s="88" t="str">
        <f aca="false">$B$173</f>
        <v>Lublin Poczekajka 5</v>
      </c>
      <c r="C180" s="88"/>
      <c r="D180" s="256" t="s">
        <v>163</v>
      </c>
      <c r="E180" s="259" t="s">
        <v>21</v>
      </c>
      <c r="F180" s="115" t="str">
        <f aca="false">'Kwatery U Buzunów - Reg. 2018'!A122</f>
        <v>Domek nr 2 - 
na parterze</v>
      </c>
      <c r="G180" s="26"/>
      <c r="H180" s="202"/>
      <c r="I180" s="202"/>
      <c r="J180" s="202"/>
      <c r="K180" s="202"/>
      <c r="L180" s="202"/>
      <c r="M180" s="202"/>
      <c r="N180" s="202" t="n">
        <v>1</v>
      </c>
      <c r="O180" s="257"/>
      <c r="P180" s="202" t="n">
        <v>17</v>
      </c>
      <c r="Q180" s="258" t="s">
        <v>125</v>
      </c>
      <c r="S180" s="129"/>
    </row>
    <row r="181" s="68" customFormat="true" ht="25.5" hidden="false" customHeight="false" outlineLevel="0" collapsed="false">
      <c r="A181" s="26" t="s">
        <v>92</v>
      </c>
      <c r="B181" s="88" t="str">
        <f aca="false">$B$173</f>
        <v>Lublin Poczekajka 5</v>
      </c>
      <c r="C181" s="131"/>
      <c r="D181" s="256" t="s">
        <v>164</v>
      </c>
      <c r="E181" s="162" t="s">
        <v>21</v>
      </c>
      <c r="F181" s="115" t="str">
        <f aca="false">'Kwatery U Buzunów - Reg. 2018'!A122</f>
        <v>Domek nr 2 - 
na parterze</v>
      </c>
      <c r="G181" s="26"/>
      <c r="H181" s="202"/>
      <c r="I181" s="202"/>
      <c r="J181" s="202" t="n">
        <v>1</v>
      </c>
      <c r="K181" s="202"/>
      <c r="L181" s="202"/>
      <c r="M181" s="202"/>
      <c r="N181" s="202"/>
      <c r="O181" s="257"/>
      <c r="P181" s="202"/>
      <c r="Q181" s="258" t="s">
        <v>125</v>
      </c>
      <c r="S181" s="129"/>
    </row>
    <row r="182" s="68" customFormat="true" ht="26.25" hidden="false" customHeight="false" outlineLevel="0" collapsed="false">
      <c r="A182" s="264" t="s">
        <v>82</v>
      </c>
      <c r="B182" s="131" t="str">
        <f aca="false">$B$173</f>
        <v>Lublin Poczekajka 5</v>
      </c>
      <c r="C182" s="131"/>
      <c r="D182" s="115" t="s">
        <v>165</v>
      </c>
      <c r="E182" s="100" t="s">
        <v>21</v>
      </c>
      <c r="F182" s="115" t="str">
        <f aca="false">'Kwatery U Buzunów - Reg. 2018'!A122</f>
        <v>Domek nr 2 - 
na parterze</v>
      </c>
      <c r="G182" s="26"/>
      <c r="H182" s="26"/>
      <c r="I182" s="26"/>
      <c r="J182" s="26" t="n">
        <v>1</v>
      </c>
      <c r="K182" s="26"/>
      <c r="L182" s="26"/>
      <c r="M182" s="26"/>
      <c r="N182" s="26"/>
      <c r="O182" s="33"/>
      <c r="P182" s="15"/>
      <c r="Q182" s="146"/>
      <c r="S182" s="129"/>
    </row>
    <row r="183" s="68" customFormat="true" ht="22.5" hidden="false" customHeight="true" outlineLevel="0" collapsed="false">
      <c r="A183" s="179" t="n">
        <v>43376</v>
      </c>
      <c r="B183" s="110" t="str">
        <f aca="false">B173</f>
        <v>Lublin Poczekajka 5</v>
      </c>
      <c r="C183" s="61"/>
      <c r="D183" s="62" t="n">
        <f aca="false">SUM(G183:J183)</f>
        <v>10</v>
      </c>
      <c r="E183" s="63"/>
      <c r="F183" s="137" t="str">
        <f aca="false">F7</f>
        <v>razem bracia (bez niemowląt, dzieci i nianiek)</v>
      </c>
      <c r="G183" s="62" t="n">
        <f aca="false">SUM(G174:G182)</f>
        <v>0</v>
      </c>
      <c r="H183" s="62" t="n">
        <f aca="false">SUM(H174:H182)</f>
        <v>8</v>
      </c>
      <c r="I183" s="62" t="n">
        <f aca="false">SUM(I174:I182)</f>
        <v>0</v>
      </c>
      <c r="J183" s="62" t="n">
        <f aca="false">SUM(J174:J182)</f>
        <v>2</v>
      </c>
      <c r="K183" s="114" t="n">
        <f aca="false">SUM(K174:K182)</f>
        <v>3</v>
      </c>
      <c r="L183" s="114" t="n">
        <f aca="false">SUM(L174:L182)</f>
        <v>1</v>
      </c>
      <c r="M183" s="114" t="n">
        <f aca="false">SUM(M174:M182)</f>
        <v>1</v>
      </c>
      <c r="N183" s="114" t="n">
        <f aca="false">SUM(N174:N182)</f>
        <v>2</v>
      </c>
      <c r="O183" s="65"/>
      <c r="P183" s="67"/>
      <c r="Q183" s="67"/>
      <c r="R183" s="129"/>
      <c r="V183" s="84"/>
      <c r="W183" s="84"/>
    </row>
    <row r="184" s="68" customFormat="true" ht="15" hidden="false" customHeight="true" outlineLevel="0" collapsed="false">
      <c r="A184" s="179"/>
      <c r="B184" s="110"/>
      <c r="C184" s="70"/>
      <c r="D184" s="71" t="n">
        <f aca="false">SUM(K184:L184)</f>
        <v>4</v>
      </c>
      <c r="E184" s="63"/>
      <c r="F184" s="116" t="str">
        <f aca="false">F8</f>
        <v>razem niemowlęta i dzieci</v>
      </c>
      <c r="G184" s="117" t="n">
        <f aca="false">G183</f>
        <v>0</v>
      </c>
      <c r="H184" s="117" t="n">
        <f aca="false">H183</f>
        <v>8</v>
      </c>
      <c r="I184" s="117" t="n">
        <f aca="false">I183</f>
        <v>0</v>
      </c>
      <c r="J184" s="117" t="n">
        <f aca="false">J183</f>
        <v>2</v>
      </c>
      <c r="K184" s="71" t="n">
        <f aca="false">K183</f>
        <v>3</v>
      </c>
      <c r="L184" s="71" t="n">
        <f aca="false">L183</f>
        <v>1</v>
      </c>
      <c r="M184" s="117" t="n">
        <f aca="false">M183</f>
        <v>1</v>
      </c>
      <c r="N184" s="117" t="n">
        <f aca="false">N183</f>
        <v>2</v>
      </c>
      <c r="O184" s="65"/>
      <c r="P184" s="265" t="n">
        <v>11</v>
      </c>
      <c r="Q184" s="67"/>
      <c r="R184" s="129"/>
    </row>
    <row r="185" s="68" customFormat="true" ht="15" hidden="false" customHeight="true" outlineLevel="0" collapsed="false">
      <c r="A185" s="179"/>
      <c r="B185" s="110"/>
      <c r="C185" s="70"/>
      <c r="D185" s="71" t="n">
        <f aca="false">SUM(M185:N185)</f>
        <v>3</v>
      </c>
      <c r="E185" s="63"/>
      <c r="F185" s="116" t="str">
        <f aca="false">F9</f>
        <v>razem niańki</v>
      </c>
      <c r="G185" s="117" t="n">
        <f aca="false">G183</f>
        <v>0</v>
      </c>
      <c r="H185" s="117" t="n">
        <f aca="false">H183</f>
        <v>8</v>
      </c>
      <c r="I185" s="117" t="n">
        <f aca="false">I183</f>
        <v>0</v>
      </c>
      <c r="J185" s="117" t="n">
        <f aca="false">J183</f>
        <v>2</v>
      </c>
      <c r="K185" s="117" t="n">
        <f aca="false">K183</f>
        <v>3</v>
      </c>
      <c r="L185" s="117" t="n">
        <f aca="false">L183</f>
        <v>1</v>
      </c>
      <c r="M185" s="71" t="n">
        <f aca="false">M183</f>
        <v>1</v>
      </c>
      <c r="N185" s="71" t="n">
        <f aca="false">N183</f>
        <v>2</v>
      </c>
      <c r="O185" s="65"/>
      <c r="P185" s="67"/>
      <c r="Q185" s="67"/>
      <c r="R185" s="129"/>
    </row>
    <row r="186" s="68" customFormat="true" ht="15" hidden="false" customHeight="true" outlineLevel="0" collapsed="false">
      <c r="A186" s="179"/>
      <c r="B186" s="110"/>
      <c r="C186" s="70"/>
      <c r="D186" s="71" t="n">
        <f aca="false">SUM(G186:N186)-K186</f>
        <v>14</v>
      </c>
      <c r="E186" s="63"/>
      <c r="F186" s="116" t="str">
        <f aca="false">F10</f>
        <v>razem na salę gimn. (krzesła - z nianiami i dziećmi)</v>
      </c>
      <c r="G186" s="71" t="n">
        <f aca="false">G183</f>
        <v>0</v>
      </c>
      <c r="H186" s="71" t="n">
        <f aca="false">H183</f>
        <v>8</v>
      </c>
      <c r="I186" s="71" t="n">
        <f aca="false">I183</f>
        <v>0</v>
      </c>
      <c r="J186" s="71" t="n">
        <f aca="false">J183</f>
        <v>2</v>
      </c>
      <c r="K186" s="117" t="n">
        <f aca="false">K183</f>
        <v>3</v>
      </c>
      <c r="L186" s="71" t="n">
        <f aca="false">L183</f>
        <v>1</v>
      </c>
      <c r="M186" s="71" t="n">
        <f aca="false">M183</f>
        <v>1</v>
      </c>
      <c r="N186" s="71" t="n">
        <f aca="false">N183</f>
        <v>2</v>
      </c>
      <c r="O186" s="65"/>
      <c r="P186" s="67"/>
      <c r="Q186" s="67"/>
      <c r="R186" s="129"/>
    </row>
    <row r="187" s="68" customFormat="true" ht="15" hidden="false" customHeight="true" outlineLevel="0" collapsed="false">
      <c r="A187" s="179"/>
      <c r="B187" s="110"/>
      <c r="C187" s="70"/>
      <c r="D187" s="71" t="n">
        <f aca="false">SUM(G187:N187)-K187</f>
        <v>14</v>
      </c>
      <c r="E187" s="63"/>
      <c r="F187" s="116" t="str">
        <f aca="false">F11</f>
        <v>razem do wyżywienia (z  dziećmi)</v>
      </c>
      <c r="G187" s="71" t="n">
        <f aca="false">G183</f>
        <v>0</v>
      </c>
      <c r="H187" s="71" t="n">
        <f aca="false">H183</f>
        <v>8</v>
      </c>
      <c r="I187" s="71" t="n">
        <f aca="false">I183</f>
        <v>0</v>
      </c>
      <c r="J187" s="71" t="n">
        <f aca="false">J183</f>
        <v>2</v>
      </c>
      <c r="K187" s="117" t="n">
        <f aca="false">K183</f>
        <v>3</v>
      </c>
      <c r="L187" s="71" t="n">
        <f aca="false">L183</f>
        <v>1</v>
      </c>
      <c r="M187" s="71" t="n">
        <f aca="false">M183</f>
        <v>1</v>
      </c>
      <c r="N187" s="71" t="n">
        <f aca="false">N183</f>
        <v>2</v>
      </c>
      <c r="O187" s="65"/>
      <c r="P187" s="67"/>
      <c r="Q187" s="67"/>
      <c r="R187" s="129"/>
    </row>
    <row r="188" s="68" customFormat="true" ht="15.75" hidden="false" customHeight="true" outlineLevel="0" collapsed="false">
      <c r="A188" s="179"/>
      <c r="B188" s="110"/>
      <c r="C188" s="118"/>
      <c r="D188" s="78" t="n">
        <f aca="false">SUM(G188:N188)-K188</f>
        <v>14</v>
      </c>
      <c r="E188" s="63"/>
      <c r="F188" s="116" t="str">
        <f aca="false">F12</f>
        <v>razem do zakwaterowania (z dziećmi)</v>
      </c>
      <c r="G188" s="78" t="n">
        <f aca="false">G183</f>
        <v>0</v>
      </c>
      <c r="H188" s="78" t="n">
        <f aca="false">H183</f>
        <v>8</v>
      </c>
      <c r="I188" s="78" t="n">
        <f aca="false">I183</f>
        <v>0</v>
      </c>
      <c r="J188" s="78" t="n">
        <f aca="false">J183</f>
        <v>2</v>
      </c>
      <c r="K188" s="120" t="n">
        <f aca="false">K183</f>
        <v>3</v>
      </c>
      <c r="L188" s="78" t="n">
        <f aca="false">L183</f>
        <v>1</v>
      </c>
      <c r="M188" s="78" t="n">
        <f aca="false">M183</f>
        <v>1</v>
      </c>
      <c r="N188" s="78" t="n">
        <f aca="false">N183</f>
        <v>2</v>
      </c>
      <c r="O188" s="65"/>
      <c r="P188" s="67"/>
      <c r="Q188" s="67"/>
      <c r="R188" s="129"/>
    </row>
    <row r="189" s="84" customFormat="true" ht="39.95" hidden="false" customHeight="true" outlineLevel="0" collapsed="false">
      <c r="A189" s="81" t="str">
        <f aca="false">A1</f>
        <v>Lp.</v>
      </c>
      <c r="B189" s="82" t="s">
        <v>166</v>
      </c>
      <c r="C189" s="82" t="str">
        <f aca="false">C1</f>
        <v>Obecność</v>
      </c>
      <c r="D189" s="83" t="str">
        <f aca="false">D1</f>
        <v>Nazwisko i imię (małżeństwa razem, dzieci osobno)</v>
      </c>
      <c r="E189" s="83" t="str">
        <f aca="false">E1</f>
        <v>Przydział</v>
      </c>
      <c r="F189" s="83" t="str">
        <f aca="false">F1</f>
        <v>Zakwaterowanie</v>
      </c>
      <c r="G189" s="83" t="str">
        <f aca="false">G1</f>
        <v>Prezbiterzy</v>
      </c>
      <c r="H189" s="83" t="str">
        <f aca="false">H1</f>
        <v>Małżeństwa (il. osób)</v>
      </c>
      <c r="I189" s="83" t="str">
        <f aca="false">I1</f>
        <v>Kobiety (1)</v>
      </c>
      <c r="J189" s="83" t="str">
        <f aca="false">J1</f>
        <v>Mężczyźni (1)</v>
      </c>
      <c r="K189" s="83" t="str">
        <f aca="false">K1</f>
        <v>Niemowlęta i dzieci (bez dodatkowego łóżka i posiłku)</v>
      </c>
      <c r="L189" s="83" t="str">
        <f aca="false">L1</f>
        <v>Dzieci większe (z łóżkiem i posiłkiem)</v>
      </c>
      <c r="M189" s="83" t="str">
        <f aca="false">M1</f>
        <v>Niania z rodziny - mieszkanie z rodziną</v>
      </c>
      <c r="N189" s="83" t="str">
        <f aca="false">N1</f>
        <v>Niania obca lub z rodziny - mieszkanie osobne</v>
      </c>
      <c r="O189" s="83" t="str">
        <f aca="false">O1</f>
        <v>Uwagi, niepełnosprawność, diety</v>
      </c>
      <c r="P189" s="83" t="str">
        <f aca="false">P1</f>
        <v>Wiek jedynek, nianiek np. 40+</v>
      </c>
      <c r="Q189" s="83" t="str">
        <f aca="false">Q1</f>
        <v>Środek transportu (własny samochód lub brak)</v>
      </c>
      <c r="S189" s="129"/>
      <c r="T189" s="68"/>
      <c r="U189" s="68"/>
      <c r="V189" s="68"/>
      <c r="W189" s="68"/>
      <c r="X189" s="68"/>
    </row>
    <row r="190" s="68" customFormat="true" ht="12.75" hidden="false" customHeight="false" outlineLevel="0" collapsed="false">
      <c r="A190" s="130" t="s">
        <v>18</v>
      </c>
      <c r="B190" s="131" t="str">
        <f aca="false">$B$189</f>
        <v>Lublin Poczekajka 6</v>
      </c>
      <c r="C190" s="88"/>
      <c r="D190" s="266" t="s">
        <v>167</v>
      </c>
      <c r="E190" s="169" t="s">
        <v>21</v>
      </c>
      <c r="F190" s="38" t="str">
        <f aca="false">'Kwatery obce - Reg. 2018'!A82</f>
        <v>Pod Bocianem - nr 7 (piętro)</v>
      </c>
      <c r="G190" s="41"/>
      <c r="H190" s="267" t="n">
        <v>2</v>
      </c>
      <c r="I190" s="267"/>
      <c r="J190" s="267"/>
      <c r="K190" s="267"/>
      <c r="L190" s="267"/>
      <c r="M190" s="267"/>
      <c r="N190" s="267"/>
      <c r="O190" s="268"/>
      <c r="P190" s="267"/>
      <c r="Q190" s="269" t="s">
        <v>51</v>
      </c>
      <c r="S190" s="129"/>
    </row>
    <row r="191" s="68" customFormat="true" ht="25.5" hidden="false" customHeight="false" outlineLevel="0" collapsed="false">
      <c r="A191" s="130" t="s">
        <v>19</v>
      </c>
      <c r="B191" s="131" t="str">
        <f aca="false">$B$189</f>
        <v>Lublin Poczekajka 6</v>
      </c>
      <c r="C191" s="88"/>
      <c r="D191" s="270" t="s">
        <v>168</v>
      </c>
      <c r="E191" s="136" t="s">
        <v>21</v>
      </c>
      <c r="F191" s="38" t="str">
        <f aca="false">'Kwatery U Buzunów - Reg. 2018'!A50</f>
        <v>bud. A 2 piętro - p.23</v>
      </c>
      <c r="G191" s="41"/>
      <c r="H191" s="267" t="n">
        <v>2</v>
      </c>
      <c r="I191" s="267"/>
      <c r="J191" s="267"/>
      <c r="K191" s="267" t="n">
        <v>1</v>
      </c>
      <c r="L191" s="267"/>
      <c r="M191" s="267"/>
      <c r="N191" s="267"/>
      <c r="O191" s="268"/>
      <c r="P191" s="267"/>
      <c r="Q191" s="269"/>
      <c r="S191" s="129"/>
    </row>
    <row r="192" s="68" customFormat="true" ht="25.5" hidden="false" customHeight="false" outlineLevel="0" collapsed="false">
      <c r="A192" s="130"/>
      <c r="B192" s="131" t="str">
        <f aca="false">$B$189</f>
        <v>Lublin Poczekajka 6</v>
      </c>
      <c r="C192" s="88"/>
      <c r="D192" s="270" t="s">
        <v>169</v>
      </c>
      <c r="E192" s="271" t="s">
        <v>21</v>
      </c>
      <c r="F192" s="38" t="str">
        <f aca="false">'Kwatery U Buzunów - Reg. 2018'!A122</f>
        <v>Domek nr 2 - 
na parterze</v>
      </c>
      <c r="G192" s="41"/>
      <c r="H192" s="267"/>
      <c r="I192" s="267"/>
      <c r="J192" s="267"/>
      <c r="K192" s="267"/>
      <c r="L192" s="267"/>
      <c r="M192" s="267"/>
      <c r="N192" s="267" t="n">
        <v>1</v>
      </c>
      <c r="O192" s="268"/>
      <c r="P192" s="267"/>
      <c r="Q192" s="269"/>
      <c r="S192" s="129"/>
    </row>
    <row r="193" s="68" customFormat="true" ht="12.75" hidden="false" customHeight="false" outlineLevel="0" collapsed="false">
      <c r="A193" s="130" t="s">
        <v>23</v>
      </c>
      <c r="B193" s="131" t="str">
        <f aca="false">$B$189</f>
        <v>Lublin Poczekajka 6</v>
      </c>
      <c r="C193" s="88"/>
      <c r="D193" s="266" t="s">
        <v>170</v>
      </c>
      <c r="E193" s="100" t="s">
        <v>21</v>
      </c>
      <c r="F193" s="88" t="str">
        <f aca="false">'Kwatery obce - Reg. 2018'!A110</f>
        <v>Pod Bocianem - nr 18 (parter)</v>
      </c>
      <c r="G193" s="41"/>
      <c r="H193" s="267"/>
      <c r="I193" s="267"/>
      <c r="J193" s="267" t="n">
        <v>1</v>
      </c>
      <c r="K193" s="267"/>
      <c r="L193" s="267"/>
      <c r="M193" s="267"/>
      <c r="N193" s="267"/>
      <c r="O193" s="268"/>
      <c r="P193" s="267"/>
      <c r="Q193" s="269" t="s">
        <v>171</v>
      </c>
      <c r="S193" s="129"/>
      <c r="T193" s="84"/>
      <c r="U193" s="84"/>
      <c r="V193" s="84"/>
    </row>
    <row r="194" s="68" customFormat="true" ht="12.75" hidden="false" customHeight="false" outlineLevel="0" collapsed="false">
      <c r="A194" s="130" t="s">
        <v>26</v>
      </c>
      <c r="B194" s="131" t="str">
        <f aca="false">$B$189</f>
        <v>Lublin Poczekajka 6</v>
      </c>
      <c r="C194" s="88"/>
      <c r="D194" s="266" t="s">
        <v>172</v>
      </c>
      <c r="E194" s="98" t="s">
        <v>21</v>
      </c>
      <c r="F194" s="88" t="str">
        <f aca="false">'Kwatery obce - Reg. 2018'!A93</f>
        <v>Pod Bocianem - nr 11 (piętro)</v>
      </c>
      <c r="G194" s="41"/>
      <c r="H194" s="267"/>
      <c r="I194" s="267" t="n">
        <v>1</v>
      </c>
      <c r="J194" s="267"/>
      <c r="K194" s="267"/>
      <c r="L194" s="267"/>
      <c r="M194" s="267"/>
      <c r="N194" s="267"/>
      <c r="O194" s="268"/>
      <c r="P194" s="267"/>
      <c r="Q194" s="269" t="s">
        <v>51</v>
      </c>
      <c r="S194" s="129"/>
      <c r="T194" s="84"/>
      <c r="U194" s="84"/>
      <c r="V194" s="84"/>
    </row>
    <row r="195" s="68" customFormat="true" ht="25.5" hidden="false" customHeight="false" outlineLevel="0" collapsed="false">
      <c r="A195" s="130" t="s">
        <v>29</v>
      </c>
      <c r="B195" s="131" t="str">
        <f aca="false">$B$189</f>
        <v>Lublin Poczekajka 6</v>
      </c>
      <c r="C195" s="88"/>
      <c r="D195" s="266" t="s">
        <v>173</v>
      </c>
      <c r="E195" s="100" t="s">
        <v>21</v>
      </c>
      <c r="F195" s="88" t="str">
        <f aca="false">'Kwatery U Buzunów - Reg. 2018'!A131</f>
        <v>Domek nr 4 - 
na piętrze</v>
      </c>
      <c r="G195" s="41"/>
      <c r="H195" s="267"/>
      <c r="I195" s="267"/>
      <c r="J195" s="267" t="n">
        <v>1</v>
      </c>
      <c r="K195" s="267"/>
      <c r="L195" s="267"/>
      <c r="M195" s="267"/>
      <c r="N195" s="267"/>
      <c r="O195" s="268"/>
      <c r="P195" s="267"/>
      <c r="Q195" s="269" t="s">
        <v>174</v>
      </c>
      <c r="S195" s="129"/>
      <c r="T195" s="84"/>
      <c r="U195" s="84"/>
      <c r="V195" s="84"/>
    </row>
    <row r="196" s="68" customFormat="true" ht="13.5" hidden="false" customHeight="false" outlineLevel="0" collapsed="false">
      <c r="A196" s="130" t="s">
        <v>52</v>
      </c>
      <c r="B196" s="131" t="str">
        <f aca="false">$B$189</f>
        <v>Lublin Poczekajka 6</v>
      </c>
      <c r="C196" s="86"/>
      <c r="D196" s="272" t="s">
        <v>175</v>
      </c>
      <c r="E196" s="100" t="s">
        <v>21</v>
      </c>
      <c r="F196" s="88" t="str">
        <f aca="false">'Kwatery obce - Reg. 2018'!A120</f>
        <v>Pod Bocianem - nr 22 (parter)</v>
      </c>
      <c r="G196" s="41"/>
      <c r="H196" s="267"/>
      <c r="I196" s="267"/>
      <c r="J196" s="267" t="n">
        <v>1</v>
      </c>
      <c r="K196" s="267"/>
      <c r="L196" s="267"/>
      <c r="M196" s="267"/>
      <c r="N196" s="267"/>
      <c r="O196" s="273"/>
      <c r="P196" s="274"/>
      <c r="Q196" s="275"/>
      <c r="S196" s="129"/>
    </row>
    <row r="197" s="68" customFormat="true" ht="22.5" hidden="false" customHeight="true" outlineLevel="0" collapsed="false">
      <c r="A197" s="109" t="n">
        <v>43388</v>
      </c>
      <c r="B197" s="110" t="str">
        <f aca="false">B189</f>
        <v>Lublin Poczekajka 6</v>
      </c>
      <c r="C197" s="61"/>
      <c r="D197" s="62" t="n">
        <f aca="false">SUM(G197:J197)</f>
        <v>8</v>
      </c>
      <c r="E197" s="63"/>
      <c r="F197" s="137" t="str">
        <f aca="false">F7</f>
        <v>razem bracia (bez niemowląt, dzieci i nianiek)</v>
      </c>
      <c r="G197" s="62" t="n">
        <f aca="false">SUM(G190:G196)</f>
        <v>0</v>
      </c>
      <c r="H197" s="62" t="n">
        <f aca="false">SUM(H190:H196)</f>
        <v>4</v>
      </c>
      <c r="I197" s="62" t="n">
        <f aca="false">SUM(I190:I196)</f>
        <v>1</v>
      </c>
      <c r="J197" s="62" t="n">
        <f aca="false">SUM(J190:J196)</f>
        <v>3</v>
      </c>
      <c r="K197" s="114" t="n">
        <f aca="false">SUM(K190:K196)</f>
        <v>1</v>
      </c>
      <c r="L197" s="114" t="n">
        <f aca="false">SUM(L190:L196)</f>
        <v>0</v>
      </c>
      <c r="M197" s="114" t="n">
        <f aca="false">SUM(M190:M196)</f>
        <v>0</v>
      </c>
      <c r="N197" s="114" t="n">
        <f aca="false">SUM(N190:N196)</f>
        <v>1</v>
      </c>
      <c r="O197" s="65"/>
      <c r="P197" s="67"/>
      <c r="Q197" s="67"/>
      <c r="R197" s="129"/>
      <c r="V197" s="84"/>
      <c r="W197" s="84"/>
    </row>
    <row r="198" s="68" customFormat="true" ht="15" hidden="false" customHeight="true" outlineLevel="0" collapsed="false">
      <c r="A198" s="109"/>
      <c r="B198" s="110"/>
      <c r="C198" s="70"/>
      <c r="D198" s="71" t="n">
        <f aca="false">SUM(K198:L198)</f>
        <v>1</v>
      </c>
      <c r="E198" s="63"/>
      <c r="F198" s="116" t="str">
        <f aca="false">F8</f>
        <v>razem niemowlęta i dzieci</v>
      </c>
      <c r="G198" s="117" t="n">
        <f aca="false">G197</f>
        <v>0</v>
      </c>
      <c r="H198" s="117" t="n">
        <f aca="false">H197</f>
        <v>4</v>
      </c>
      <c r="I198" s="117" t="n">
        <f aca="false">I197</f>
        <v>1</v>
      </c>
      <c r="J198" s="117" t="n">
        <f aca="false">J197</f>
        <v>3</v>
      </c>
      <c r="K198" s="71" t="n">
        <f aca="false">K197</f>
        <v>1</v>
      </c>
      <c r="L198" s="71" t="n">
        <f aca="false">L197</f>
        <v>0</v>
      </c>
      <c r="M198" s="117" t="n">
        <f aca="false">M197</f>
        <v>0</v>
      </c>
      <c r="N198" s="117" t="n">
        <f aca="false">N197</f>
        <v>1</v>
      </c>
      <c r="O198" s="65"/>
      <c r="P198" s="67" t="n">
        <v>12</v>
      </c>
      <c r="Q198" s="67"/>
      <c r="R198" s="129"/>
    </row>
    <row r="199" s="68" customFormat="true" ht="15" hidden="false" customHeight="true" outlineLevel="0" collapsed="false">
      <c r="A199" s="109"/>
      <c r="B199" s="110"/>
      <c r="C199" s="70"/>
      <c r="D199" s="71" t="n">
        <f aca="false">SUM(M199:N199)</f>
        <v>1</v>
      </c>
      <c r="E199" s="63"/>
      <c r="F199" s="116" t="str">
        <f aca="false">F9</f>
        <v>razem niańki</v>
      </c>
      <c r="G199" s="117" t="n">
        <f aca="false">G197</f>
        <v>0</v>
      </c>
      <c r="H199" s="117" t="n">
        <f aca="false">H197</f>
        <v>4</v>
      </c>
      <c r="I199" s="117" t="n">
        <f aca="false">I197</f>
        <v>1</v>
      </c>
      <c r="J199" s="117" t="n">
        <f aca="false">J197</f>
        <v>3</v>
      </c>
      <c r="K199" s="117" t="n">
        <f aca="false">K197</f>
        <v>1</v>
      </c>
      <c r="L199" s="117" t="n">
        <f aca="false">L197</f>
        <v>0</v>
      </c>
      <c r="M199" s="71" t="n">
        <f aca="false">M197</f>
        <v>0</v>
      </c>
      <c r="N199" s="71" t="n">
        <f aca="false">N197</f>
        <v>1</v>
      </c>
      <c r="O199" s="65"/>
      <c r="P199" s="67"/>
      <c r="Q199" s="67"/>
      <c r="R199" s="129"/>
    </row>
    <row r="200" s="68" customFormat="true" ht="15" hidden="false" customHeight="true" outlineLevel="0" collapsed="false">
      <c r="A200" s="109"/>
      <c r="B200" s="110"/>
      <c r="C200" s="70"/>
      <c r="D200" s="71" t="n">
        <f aca="false">SUM(G200:N200)-K200</f>
        <v>9</v>
      </c>
      <c r="E200" s="63"/>
      <c r="F200" s="116" t="str">
        <f aca="false">F10</f>
        <v>razem na salę gimn. (krzesła - z nianiami i dziećmi)</v>
      </c>
      <c r="G200" s="71" t="n">
        <f aca="false">G197</f>
        <v>0</v>
      </c>
      <c r="H200" s="71" t="n">
        <f aca="false">H197</f>
        <v>4</v>
      </c>
      <c r="I200" s="71" t="n">
        <f aca="false">I197</f>
        <v>1</v>
      </c>
      <c r="J200" s="71" t="n">
        <f aca="false">J197</f>
        <v>3</v>
      </c>
      <c r="K200" s="117" t="n">
        <f aca="false">K197</f>
        <v>1</v>
      </c>
      <c r="L200" s="71" t="n">
        <f aca="false">L197</f>
        <v>0</v>
      </c>
      <c r="M200" s="71" t="n">
        <f aca="false">M197</f>
        <v>0</v>
      </c>
      <c r="N200" s="71" t="n">
        <f aca="false">N197</f>
        <v>1</v>
      </c>
      <c r="O200" s="65"/>
      <c r="P200" s="67"/>
      <c r="Q200" s="67"/>
      <c r="R200" s="129"/>
    </row>
    <row r="201" s="68" customFormat="true" ht="15" hidden="false" customHeight="true" outlineLevel="0" collapsed="false">
      <c r="A201" s="109"/>
      <c r="B201" s="110"/>
      <c r="C201" s="70"/>
      <c r="D201" s="71" t="n">
        <f aca="false">SUM(G201:N201)-K201</f>
        <v>9</v>
      </c>
      <c r="E201" s="63"/>
      <c r="F201" s="116" t="str">
        <f aca="false">F11</f>
        <v>razem do wyżywienia (z  dziećmi)</v>
      </c>
      <c r="G201" s="71" t="n">
        <f aca="false">G197</f>
        <v>0</v>
      </c>
      <c r="H201" s="71" t="n">
        <f aca="false">H197</f>
        <v>4</v>
      </c>
      <c r="I201" s="71" t="n">
        <f aca="false">I197</f>
        <v>1</v>
      </c>
      <c r="J201" s="71" t="n">
        <f aca="false">J197</f>
        <v>3</v>
      </c>
      <c r="K201" s="117" t="n">
        <f aca="false">K197</f>
        <v>1</v>
      </c>
      <c r="L201" s="71" t="n">
        <f aca="false">L197</f>
        <v>0</v>
      </c>
      <c r="M201" s="71" t="n">
        <f aca="false">M197</f>
        <v>0</v>
      </c>
      <c r="N201" s="71" t="n">
        <f aca="false">N197</f>
        <v>1</v>
      </c>
      <c r="O201" s="65"/>
      <c r="P201" s="67"/>
      <c r="Q201" s="67"/>
      <c r="R201" s="129"/>
    </row>
    <row r="202" s="68" customFormat="true" ht="15.75" hidden="false" customHeight="true" outlineLevel="0" collapsed="false">
      <c r="A202" s="109"/>
      <c r="B202" s="110"/>
      <c r="C202" s="118"/>
      <c r="D202" s="78" t="n">
        <f aca="false">SUM(G202:N202)-K202</f>
        <v>9</v>
      </c>
      <c r="E202" s="63"/>
      <c r="F202" s="116" t="str">
        <f aca="false">F12</f>
        <v>razem do zakwaterowania (z dziećmi)</v>
      </c>
      <c r="G202" s="78" t="n">
        <f aca="false">G197</f>
        <v>0</v>
      </c>
      <c r="H202" s="78" t="n">
        <f aca="false">H197</f>
        <v>4</v>
      </c>
      <c r="I202" s="78" t="n">
        <f aca="false">I197</f>
        <v>1</v>
      </c>
      <c r="J202" s="78" t="n">
        <f aca="false">J197</f>
        <v>3</v>
      </c>
      <c r="K202" s="120" t="n">
        <f aca="false">K197</f>
        <v>1</v>
      </c>
      <c r="L202" s="78" t="n">
        <f aca="false">L197</f>
        <v>0</v>
      </c>
      <c r="M202" s="78" t="n">
        <f aca="false">M197</f>
        <v>0</v>
      </c>
      <c r="N202" s="78" t="n">
        <f aca="false">N197</f>
        <v>1</v>
      </c>
      <c r="O202" s="65"/>
      <c r="P202" s="67"/>
      <c r="Q202" s="67"/>
      <c r="R202" s="129"/>
    </row>
    <row r="203" s="84" customFormat="true" ht="39.95" hidden="false" customHeight="true" outlineLevel="0" collapsed="false">
      <c r="A203" s="160" t="str">
        <f aca="false">A1</f>
        <v>Lp.</v>
      </c>
      <c r="B203" s="82" t="s">
        <v>176</v>
      </c>
      <c r="C203" s="82" t="str">
        <f aca="false">C1</f>
        <v>Obecność</v>
      </c>
      <c r="D203" s="83" t="str">
        <f aca="false">D1</f>
        <v>Nazwisko i imię (małżeństwa razem, dzieci osobno)</v>
      </c>
      <c r="E203" s="83" t="str">
        <f aca="false">E1</f>
        <v>Przydział</v>
      </c>
      <c r="F203" s="83" t="str">
        <f aca="false">F1</f>
        <v>Zakwaterowanie</v>
      </c>
      <c r="G203" s="83" t="str">
        <f aca="false">G1</f>
        <v>Prezbiterzy</v>
      </c>
      <c r="H203" s="83" t="str">
        <f aca="false">H1</f>
        <v>Małżeństwa (il. osób)</v>
      </c>
      <c r="I203" s="83" t="str">
        <f aca="false">I1</f>
        <v>Kobiety (1)</v>
      </c>
      <c r="J203" s="83" t="str">
        <f aca="false">J1</f>
        <v>Mężczyźni (1)</v>
      </c>
      <c r="K203" s="83" t="str">
        <f aca="false">K1</f>
        <v>Niemowlęta i dzieci (bez dodatkowego łóżka i posiłku)</v>
      </c>
      <c r="L203" s="83" t="str">
        <f aca="false">L1</f>
        <v>Dzieci większe (z łóżkiem i posiłkiem)</v>
      </c>
      <c r="M203" s="83" t="str">
        <f aca="false">M1</f>
        <v>Niania z rodziny - mieszkanie z rodziną</v>
      </c>
      <c r="N203" s="83" t="str">
        <f aca="false">N1</f>
        <v>Niania obca lub z rodziny - mieszkanie osobne</v>
      </c>
      <c r="O203" s="83" t="str">
        <f aca="false">O1</f>
        <v>Uwagi, niepełnosprawność, diety</v>
      </c>
      <c r="P203" s="83" t="str">
        <f aca="false">P1</f>
        <v>Wiek jedynek, nianiek np. 40+</v>
      </c>
      <c r="Q203" s="83" t="str">
        <f aca="false">Q1</f>
        <v>Środek transportu (własny samochód lub brak)</v>
      </c>
      <c r="S203" s="129"/>
      <c r="T203" s="68"/>
      <c r="U203" s="68"/>
      <c r="V203" s="68"/>
      <c r="W203" s="68"/>
      <c r="X203" s="68"/>
    </row>
    <row r="204" s="68" customFormat="true" ht="12.75" hidden="false" customHeight="false" outlineLevel="0" collapsed="false">
      <c r="A204" s="20" t="s">
        <v>18</v>
      </c>
      <c r="B204" s="16" t="str">
        <f aca="false">$B$203</f>
        <v>Lublin Poczekajka 7</v>
      </c>
      <c r="C204" s="27"/>
      <c r="D204" s="161" t="s">
        <v>177</v>
      </c>
      <c r="E204" s="262" t="s">
        <v>21</v>
      </c>
      <c r="F204" s="161" t="str">
        <f aca="false">'Kwatery obce - Reg. 2018'!A79</f>
        <v>Pod Bocianem - nr 6 (piętro)</v>
      </c>
      <c r="G204" s="163"/>
      <c r="H204" s="163" t="n">
        <v>2</v>
      </c>
      <c r="I204" s="163"/>
      <c r="J204" s="163"/>
      <c r="K204" s="163"/>
      <c r="L204" s="163"/>
      <c r="M204" s="163"/>
      <c r="N204" s="163"/>
      <c r="O204" s="276"/>
      <c r="P204" s="163"/>
      <c r="Q204" s="165" t="s">
        <v>51</v>
      </c>
      <c r="S204" s="129"/>
    </row>
    <row r="205" s="68" customFormat="true" ht="12.75" hidden="false" customHeight="false" outlineLevel="0" collapsed="false">
      <c r="A205" s="15" t="s">
        <v>19</v>
      </c>
      <c r="B205" s="27" t="str">
        <f aca="false">$B$203</f>
        <v>Lublin Poczekajka 7</v>
      </c>
      <c r="C205" s="88"/>
      <c r="D205" s="245" t="s">
        <v>178</v>
      </c>
      <c r="E205" s="98" t="s">
        <v>21</v>
      </c>
      <c r="F205" s="245" t="str">
        <f aca="false">'Kwatery obce - Reg. 2018'!A93</f>
        <v>Pod Bocianem - nr 11 (piętro)</v>
      </c>
      <c r="G205" s="246"/>
      <c r="H205" s="246"/>
      <c r="I205" s="246" t="n">
        <v>1</v>
      </c>
      <c r="J205" s="246"/>
      <c r="K205" s="246"/>
      <c r="L205" s="246"/>
      <c r="M205" s="246"/>
      <c r="N205" s="246"/>
      <c r="O205" s="250"/>
      <c r="P205" s="163" t="s">
        <v>179</v>
      </c>
      <c r="Q205" s="163" t="s">
        <v>180</v>
      </c>
      <c r="S205" s="129"/>
    </row>
    <row r="206" s="68" customFormat="true" ht="25.5" hidden="false" customHeight="false" outlineLevel="0" collapsed="false">
      <c r="A206" s="15" t="s">
        <v>23</v>
      </c>
      <c r="B206" s="27" t="str">
        <f aca="false">$B$203</f>
        <v>Lublin Poczekajka 7</v>
      </c>
      <c r="C206" s="27"/>
      <c r="D206" s="161" t="s">
        <v>181</v>
      </c>
      <c r="E206" s="100" t="s">
        <v>21</v>
      </c>
      <c r="F206" s="161" t="str">
        <f aca="false">'Kwatery U Buzunów - Reg. 2018'!A122</f>
        <v>Domek nr 2 - 
na parterze</v>
      </c>
      <c r="G206" s="163"/>
      <c r="H206" s="163"/>
      <c r="I206" s="163"/>
      <c r="J206" s="163" t="n">
        <v>1</v>
      </c>
      <c r="K206" s="163"/>
      <c r="L206" s="163"/>
      <c r="M206" s="163"/>
      <c r="N206" s="163"/>
      <c r="O206" s="164"/>
      <c r="P206" s="163" t="n">
        <v>20</v>
      </c>
      <c r="Q206" s="163" t="s">
        <v>180</v>
      </c>
      <c r="S206" s="129"/>
    </row>
    <row r="207" s="68" customFormat="true" ht="12.75" hidden="false" customHeight="false" outlineLevel="0" collapsed="false">
      <c r="A207" s="15" t="s">
        <v>26</v>
      </c>
      <c r="B207" s="27" t="str">
        <f aca="false">$B$203</f>
        <v>Lublin Poczekajka 7</v>
      </c>
      <c r="C207" s="27"/>
      <c r="D207" s="161" t="s">
        <v>182</v>
      </c>
      <c r="E207" s="98" t="s">
        <v>21</v>
      </c>
      <c r="F207" s="161" t="str">
        <f aca="false">'Kwatery obce - Reg. 2018'!A93</f>
        <v>Pod Bocianem - nr 11 (piętro)</v>
      </c>
      <c r="G207" s="163"/>
      <c r="H207" s="163"/>
      <c r="I207" s="163" t="n">
        <v>1</v>
      </c>
      <c r="J207" s="163"/>
      <c r="K207" s="163"/>
      <c r="L207" s="163"/>
      <c r="M207" s="163"/>
      <c r="N207" s="163"/>
      <c r="O207" s="164"/>
      <c r="P207" s="163" t="s">
        <v>183</v>
      </c>
      <c r="Q207" s="163" t="s">
        <v>180</v>
      </c>
      <c r="S207" s="129"/>
    </row>
    <row r="208" s="68" customFormat="true" ht="26.25" hidden="false" customHeight="false" outlineLevel="0" collapsed="false">
      <c r="A208" s="15" t="s">
        <v>29</v>
      </c>
      <c r="B208" s="27" t="str">
        <f aca="false">$B$203</f>
        <v>Lublin Poczekajka 7</v>
      </c>
      <c r="C208" s="27"/>
      <c r="D208" s="161" t="s">
        <v>184</v>
      </c>
      <c r="E208" s="100" t="s">
        <v>21</v>
      </c>
      <c r="F208" s="161" t="str">
        <f aca="false">'Kwatery U Buzunów - Reg. 2018'!A131</f>
        <v>Domek nr 4 - 
na piętrze</v>
      </c>
      <c r="G208" s="163"/>
      <c r="H208" s="163"/>
      <c r="I208" s="163"/>
      <c r="J208" s="163" t="n">
        <v>1</v>
      </c>
      <c r="K208" s="163"/>
      <c r="L208" s="163"/>
      <c r="M208" s="163"/>
      <c r="N208" s="163"/>
      <c r="O208" s="164"/>
      <c r="P208" s="163" t="n">
        <v>17</v>
      </c>
      <c r="Q208" s="163" t="s">
        <v>180</v>
      </c>
      <c r="S208" s="129"/>
    </row>
    <row r="209" s="68" customFormat="true" ht="13.5" hidden="true" customHeight="false" outlineLevel="0" collapsed="false">
      <c r="A209" s="15" t="s">
        <v>52</v>
      </c>
      <c r="B209" s="27" t="str">
        <f aca="false">$B$203</f>
        <v>Lublin Poczekajka 7</v>
      </c>
      <c r="C209" s="27"/>
      <c r="D209" s="161"/>
      <c r="E209" s="99"/>
      <c r="F209" s="161"/>
      <c r="G209" s="163"/>
      <c r="H209" s="163"/>
      <c r="I209" s="163"/>
      <c r="J209" s="163"/>
      <c r="K209" s="163"/>
      <c r="L209" s="163"/>
      <c r="M209" s="163"/>
      <c r="N209" s="163"/>
      <c r="O209" s="164"/>
      <c r="P209" s="163"/>
      <c r="Q209" s="277"/>
      <c r="S209" s="129"/>
    </row>
    <row r="210" s="68" customFormat="true" ht="36" hidden="true" customHeight="true" outlineLevel="0" collapsed="false">
      <c r="A210" s="48" t="s">
        <v>52</v>
      </c>
      <c r="B210" s="27" t="str">
        <f aca="false">$B$203</f>
        <v>Lublin Poczekajka 7</v>
      </c>
      <c r="C210" s="27"/>
      <c r="D210" s="161"/>
      <c r="E210" s="99"/>
      <c r="F210" s="161"/>
      <c r="G210" s="163"/>
      <c r="H210" s="163"/>
      <c r="I210" s="163"/>
      <c r="J210" s="163"/>
      <c r="K210" s="163"/>
      <c r="L210" s="163"/>
      <c r="M210" s="163"/>
      <c r="N210" s="163"/>
      <c r="O210" s="278"/>
      <c r="P210" s="279"/>
      <c r="Q210" s="35"/>
      <c r="S210" s="129"/>
      <c r="T210" s="84"/>
      <c r="U210" s="84"/>
      <c r="V210" s="84"/>
    </row>
    <row r="211" s="68" customFormat="true" ht="22.5" hidden="false" customHeight="true" outlineLevel="0" collapsed="false">
      <c r="A211" s="179" t="n">
        <v>43376</v>
      </c>
      <c r="B211" s="110" t="str">
        <f aca="false">$B$203</f>
        <v>Lublin Poczekajka 7</v>
      </c>
      <c r="C211" s="61"/>
      <c r="D211" s="62" t="n">
        <f aca="false">SUM(G211:J211)</f>
        <v>6</v>
      </c>
      <c r="E211" s="63"/>
      <c r="F211" s="137" t="str">
        <f aca="false">F7</f>
        <v>razem bracia (bez niemowląt, dzieci i nianiek)</v>
      </c>
      <c r="G211" s="62" t="n">
        <f aca="false">SUM(G204:G210)</f>
        <v>0</v>
      </c>
      <c r="H211" s="62" t="n">
        <f aca="false">SUM(H204:H210)</f>
        <v>2</v>
      </c>
      <c r="I211" s="62" t="n">
        <f aca="false">SUM(I204:I210)</f>
        <v>2</v>
      </c>
      <c r="J211" s="62" t="n">
        <f aca="false">SUM(J204:J210)</f>
        <v>2</v>
      </c>
      <c r="K211" s="114" t="n">
        <f aca="false">SUM(K204:K210)</f>
        <v>0</v>
      </c>
      <c r="L211" s="114" t="n">
        <f aca="false">SUM(L204:L210)</f>
        <v>0</v>
      </c>
      <c r="M211" s="114" t="n">
        <f aca="false">SUM(M204:M210)</f>
        <v>0</v>
      </c>
      <c r="N211" s="114" t="n">
        <f aca="false">SUM(N204:N210)</f>
        <v>0</v>
      </c>
      <c r="O211" s="65"/>
      <c r="P211" s="67"/>
      <c r="Q211" s="67"/>
      <c r="R211" s="129"/>
      <c r="V211" s="84"/>
      <c r="W211" s="84"/>
    </row>
    <row r="212" s="68" customFormat="true" ht="15" hidden="false" customHeight="true" outlineLevel="0" collapsed="false">
      <c r="A212" s="179"/>
      <c r="B212" s="110"/>
      <c r="C212" s="70"/>
      <c r="D212" s="71" t="n">
        <f aca="false">SUM(K212:L212)</f>
        <v>0</v>
      </c>
      <c r="E212" s="63"/>
      <c r="F212" s="116" t="str">
        <f aca="false">F8</f>
        <v>razem niemowlęta i dzieci</v>
      </c>
      <c r="G212" s="117" t="n">
        <f aca="false">G211</f>
        <v>0</v>
      </c>
      <c r="H212" s="117" t="n">
        <f aca="false">H211</f>
        <v>2</v>
      </c>
      <c r="I212" s="117" t="n">
        <f aca="false">I211</f>
        <v>2</v>
      </c>
      <c r="J212" s="117" t="n">
        <f aca="false">J211</f>
        <v>2</v>
      </c>
      <c r="K212" s="71" t="n">
        <f aca="false">K211</f>
        <v>0</v>
      </c>
      <c r="L212" s="71" t="n">
        <f aca="false">L211</f>
        <v>0</v>
      </c>
      <c r="M212" s="117" t="n">
        <f aca="false">M211</f>
        <v>0</v>
      </c>
      <c r="N212" s="117" t="n">
        <f aca="false">N211</f>
        <v>0</v>
      </c>
      <c r="O212" s="65"/>
      <c r="P212" s="67" t="n">
        <v>13</v>
      </c>
      <c r="Q212" s="67"/>
      <c r="R212" s="129"/>
    </row>
    <row r="213" s="68" customFormat="true" ht="15" hidden="false" customHeight="true" outlineLevel="0" collapsed="false">
      <c r="A213" s="179"/>
      <c r="B213" s="110"/>
      <c r="C213" s="70"/>
      <c r="D213" s="71" t="n">
        <f aca="false">SUM(M213:N213)</f>
        <v>0</v>
      </c>
      <c r="E213" s="63"/>
      <c r="F213" s="116" t="str">
        <f aca="false">F9</f>
        <v>razem niańki</v>
      </c>
      <c r="G213" s="117" t="n">
        <f aca="false">G211</f>
        <v>0</v>
      </c>
      <c r="H213" s="117" t="n">
        <f aca="false">H211</f>
        <v>2</v>
      </c>
      <c r="I213" s="117" t="n">
        <f aca="false">I211</f>
        <v>2</v>
      </c>
      <c r="J213" s="117" t="n">
        <f aca="false">J211</f>
        <v>2</v>
      </c>
      <c r="K213" s="117" t="n">
        <f aca="false">K211</f>
        <v>0</v>
      </c>
      <c r="L213" s="117" t="n">
        <f aca="false">L211</f>
        <v>0</v>
      </c>
      <c r="M213" s="71" t="n">
        <f aca="false">M211</f>
        <v>0</v>
      </c>
      <c r="N213" s="71" t="n">
        <f aca="false">N211</f>
        <v>0</v>
      </c>
      <c r="O213" s="65"/>
      <c r="P213" s="67"/>
      <c r="Q213" s="67"/>
      <c r="R213" s="129"/>
    </row>
    <row r="214" s="68" customFormat="true" ht="15" hidden="false" customHeight="true" outlineLevel="0" collapsed="false">
      <c r="A214" s="179"/>
      <c r="B214" s="110"/>
      <c r="C214" s="70"/>
      <c r="D214" s="71" t="n">
        <f aca="false">SUM(G214:N214)-K214</f>
        <v>6</v>
      </c>
      <c r="E214" s="63"/>
      <c r="F214" s="116" t="str">
        <f aca="false">F10</f>
        <v>razem na salę gimn. (krzesła - z nianiami i dziećmi)</v>
      </c>
      <c r="G214" s="71" t="n">
        <f aca="false">G211</f>
        <v>0</v>
      </c>
      <c r="H214" s="71" t="n">
        <f aca="false">H211</f>
        <v>2</v>
      </c>
      <c r="I214" s="71" t="n">
        <f aca="false">I211</f>
        <v>2</v>
      </c>
      <c r="J214" s="71" t="n">
        <f aca="false">J211</f>
        <v>2</v>
      </c>
      <c r="K214" s="117" t="n">
        <f aca="false">K211</f>
        <v>0</v>
      </c>
      <c r="L214" s="71" t="n">
        <f aca="false">L211</f>
        <v>0</v>
      </c>
      <c r="M214" s="71" t="n">
        <f aca="false">M211</f>
        <v>0</v>
      </c>
      <c r="N214" s="71" t="n">
        <f aca="false">N211</f>
        <v>0</v>
      </c>
      <c r="O214" s="65"/>
      <c r="P214" s="67"/>
      <c r="Q214" s="67"/>
      <c r="R214" s="129"/>
    </row>
    <row r="215" s="68" customFormat="true" ht="15" hidden="false" customHeight="true" outlineLevel="0" collapsed="false">
      <c r="A215" s="179"/>
      <c r="B215" s="110"/>
      <c r="C215" s="70"/>
      <c r="D215" s="71" t="n">
        <f aca="false">SUM(G215:N215)-K215</f>
        <v>6</v>
      </c>
      <c r="E215" s="63"/>
      <c r="F215" s="116" t="str">
        <f aca="false">F11</f>
        <v>razem do wyżywienia (z  dziećmi)</v>
      </c>
      <c r="G215" s="71" t="n">
        <f aca="false">G211</f>
        <v>0</v>
      </c>
      <c r="H215" s="71" t="n">
        <f aca="false">H211</f>
        <v>2</v>
      </c>
      <c r="I215" s="71" t="n">
        <f aca="false">I211</f>
        <v>2</v>
      </c>
      <c r="J215" s="71" t="n">
        <f aca="false">J211</f>
        <v>2</v>
      </c>
      <c r="K215" s="117" t="n">
        <f aca="false">K211</f>
        <v>0</v>
      </c>
      <c r="L215" s="71" t="n">
        <f aca="false">L211</f>
        <v>0</v>
      </c>
      <c r="M215" s="71" t="n">
        <f aca="false">M211</f>
        <v>0</v>
      </c>
      <c r="N215" s="71" t="n">
        <f aca="false">N211</f>
        <v>0</v>
      </c>
      <c r="O215" s="65"/>
      <c r="P215" s="67"/>
      <c r="Q215" s="67"/>
      <c r="R215" s="129"/>
    </row>
    <row r="216" s="68" customFormat="true" ht="15.75" hidden="false" customHeight="true" outlineLevel="0" collapsed="false">
      <c r="A216" s="179"/>
      <c r="B216" s="110"/>
      <c r="C216" s="118"/>
      <c r="D216" s="78" t="n">
        <f aca="false">SUM(G216:N216)-K216</f>
        <v>6</v>
      </c>
      <c r="E216" s="63"/>
      <c r="F216" s="116" t="str">
        <f aca="false">F12</f>
        <v>razem do zakwaterowania (z dziećmi)</v>
      </c>
      <c r="G216" s="78" t="n">
        <f aca="false">G211</f>
        <v>0</v>
      </c>
      <c r="H216" s="78" t="n">
        <f aca="false">H211</f>
        <v>2</v>
      </c>
      <c r="I216" s="78" t="n">
        <f aca="false">I211</f>
        <v>2</v>
      </c>
      <c r="J216" s="78" t="n">
        <f aca="false">J211</f>
        <v>2</v>
      </c>
      <c r="K216" s="120" t="n">
        <f aca="false">K211</f>
        <v>0</v>
      </c>
      <c r="L216" s="78" t="n">
        <f aca="false">L211</f>
        <v>0</v>
      </c>
      <c r="M216" s="78" t="n">
        <f aca="false">M211</f>
        <v>0</v>
      </c>
      <c r="N216" s="78" t="n">
        <f aca="false">N211</f>
        <v>0</v>
      </c>
      <c r="O216" s="65"/>
      <c r="P216" s="67"/>
      <c r="Q216" s="67"/>
      <c r="R216" s="129"/>
    </row>
    <row r="217" s="84" customFormat="true" ht="39.95" hidden="false" customHeight="true" outlineLevel="0" collapsed="false">
      <c r="A217" s="160" t="str">
        <f aca="false">A1</f>
        <v>Lp.</v>
      </c>
      <c r="B217" s="82" t="s">
        <v>185</v>
      </c>
      <c r="C217" s="82" t="str">
        <f aca="false">C1</f>
        <v>Obecność</v>
      </c>
      <c r="D217" s="83" t="str">
        <f aca="false">D1</f>
        <v>Nazwisko i imię (małżeństwa razem, dzieci osobno)</v>
      </c>
      <c r="E217" s="83" t="str">
        <f aca="false">E1</f>
        <v>Przydział</v>
      </c>
      <c r="F217" s="83" t="str">
        <f aca="false">F1</f>
        <v>Zakwaterowanie</v>
      </c>
      <c r="G217" s="83" t="str">
        <f aca="false">G1</f>
        <v>Prezbiterzy</v>
      </c>
      <c r="H217" s="83" t="str">
        <f aca="false">H1</f>
        <v>Małżeństwa (il. osób)</v>
      </c>
      <c r="I217" s="83" t="str">
        <f aca="false">I1</f>
        <v>Kobiety (1)</v>
      </c>
      <c r="J217" s="83" t="str">
        <f aca="false">J1</f>
        <v>Mężczyźni (1)</v>
      </c>
      <c r="K217" s="83" t="str">
        <f aca="false">K1</f>
        <v>Niemowlęta i dzieci (bez dodatkowego łóżka i posiłku)</v>
      </c>
      <c r="L217" s="83" t="str">
        <f aca="false">L1</f>
        <v>Dzieci większe (z łóżkiem i posiłkiem)</v>
      </c>
      <c r="M217" s="83" t="str">
        <f aca="false">M1</f>
        <v>Niania z rodziny - mieszkanie z rodziną</v>
      </c>
      <c r="N217" s="83" t="str">
        <f aca="false">N1</f>
        <v>Niania obca lub z rodziny - mieszkanie osobne</v>
      </c>
      <c r="O217" s="83" t="str">
        <f aca="false">O1</f>
        <v>Uwagi, niepełnosprawność, diety</v>
      </c>
      <c r="P217" s="83" t="str">
        <f aca="false">P1</f>
        <v>Wiek jedynek, nianiek np. 40+</v>
      </c>
      <c r="Q217" s="83" t="str">
        <f aca="false">Q1</f>
        <v>Środek transportu (własny samochód lub brak)</v>
      </c>
      <c r="S217" s="129"/>
      <c r="T217" s="68"/>
      <c r="U217" s="68"/>
      <c r="V217" s="68"/>
      <c r="W217" s="68"/>
      <c r="X217" s="68"/>
    </row>
    <row r="218" s="282" customFormat="true" ht="21" hidden="false" customHeight="true" outlineLevel="0" collapsed="false">
      <c r="A218" s="280" t="s">
        <v>18</v>
      </c>
      <c r="B218" s="281" t="str">
        <f aca="false">$B$217</f>
        <v>Lublin Poczekajka 8</v>
      </c>
      <c r="C218" s="91"/>
      <c r="D218" s="129" t="s">
        <v>186</v>
      </c>
      <c r="E218" s="29" t="s">
        <v>21</v>
      </c>
      <c r="F218" s="228" t="str">
        <f aca="false">'Kwatery U Buzunów - Reg. 2018'!A101</f>
        <v>bud. B 2 piętro - p.25</v>
      </c>
      <c r="G218" s="20" t="n">
        <v>1</v>
      </c>
      <c r="H218" s="20"/>
      <c r="I218" s="20"/>
      <c r="J218" s="20"/>
      <c r="K218" s="20"/>
      <c r="L218" s="20"/>
      <c r="M218" s="20"/>
      <c r="N218" s="20"/>
      <c r="O218" s="22"/>
      <c r="P218" s="20"/>
      <c r="Q218" s="186" t="s">
        <v>51</v>
      </c>
      <c r="S218" s="283"/>
    </row>
    <row r="219" s="282" customFormat="true" ht="39" hidden="false" customHeight="true" outlineLevel="0" collapsed="false">
      <c r="A219" s="284" t="s">
        <v>19</v>
      </c>
      <c r="B219" s="285" t="str">
        <f aca="false">$B$217</f>
        <v>Lublin Poczekajka 8</v>
      </c>
      <c r="C219" s="88"/>
      <c r="D219" s="286" t="s">
        <v>187</v>
      </c>
      <c r="E219" s="100" t="s">
        <v>21</v>
      </c>
      <c r="F219" s="88" t="str">
        <f aca="false">'Kwatery obce - Reg. 2018'!A120</f>
        <v>Pod Bocianem - nr 22 (parter)</v>
      </c>
      <c r="G219" s="26"/>
      <c r="H219" s="26"/>
      <c r="I219" s="26"/>
      <c r="J219" s="26" t="n">
        <v>1</v>
      </c>
      <c r="K219" s="26"/>
      <c r="L219" s="26"/>
      <c r="M219" s="26"/>
      <c r="N219" s="26"/>
      <c r="O219" s="41"/>
      <c r="P219" s="26"/>
      <c r="Q219" s="141" t="s">
        <v>51</v>
      </c>
      <c r="S219" s="283"/>
    </row>
    <row r="220" s="282" customFormat="true" ht="39" hidden="false" customHeight="true" outlineLevel="0" collapsed="false">
      <c r="A220" s="284" t="s">
        <v>23</v>
      </c>
      <c r="B220" s="285" t="str">
        <f aca="false">$B$217</f>
        <v>Lublin Poczekajka 8</v>
      </c>
      <c r="C220" s="27"/>
      <c r="D220" s="115" t="s">
        <v>188</v>
      </c>
      <c r="E220" s="98" t="s">
        <v>21</v>
      </c>
      <c r="F220" s="88" t="str">
        <f aca="false">'Kwatery obce - Reg. 2018'!A116</f>
        <v>Pod Bocianem - nr 20 (parter)</v>
      </c>
      <c r="G220" s="26"/>
      <c r="H220" s="26"/>
      <c r="I220" s="26" t="n">
        <v>1</v>
      </c>
      <c r="J220" s="26"/>
      <c r="K220" s="26"/>
      <c r="L220" s="26"/>
      <c r="M220" s="26"/>
      <c r="N220" s="26"/>
      <c r="O220" s="41"/>
      <c r="P220" s="26"/>
      <c r="Q220" s="141" t="s">
        <v>51</v>
      </c>
      <c r="S220" s="283"/>
    </row>
    <row r="221" s="282" customFormat="true" ht="26.25" hidden="false" customHeight="true" outlineLevel="0" collapsed="false">
      <c r="A221" s="284" t="s">
        <v>26</v>
      </c>
      <c r="B221" s="285" t="str">
        <f aca="false">$B$217</f>
        <v>Lublin Poczekajka 8</v>
      </c>
      <c r="C221" s="27"/>
      <c r="D221" s="287" t="s">
        <v>189</v>
      </c>
      <c r="E221" s="169" t="s">
        <v>21</v>
      </c>
      <c r="F221" s="88" t="str">
        <f aca="false">'Kwatery obce - Reg. 2018'!A108</f>
        <v>Pod Bocianem - nr 17 (parter)</v>
      </c>
      <c r="G221" s="26"/>
      <c r="H221" s="26" t="n">
        <v>2</v>
      </c>
      <c r="I221" s="26"/>
      <c r="J221" s="26"/>
      <c r="K221" s="26"/>
      <c r="L221" s="26"/>
      <c r="M221" s="26"/>
      <c r="N221" s="26"/>
      <c r="O221" s="41"/>
      <c r="P221" s="26"/>
      <c r="Q221" s="141" t="s">
        <v>51</v>
      </c>
      <c r="S221" s="283"/>
    </row>
    <row r="222" s="282" customFormat="true" ht="26.25" hidden="false" customHeight="true" outlineLevel="0" collapsed="false">
      <c r="A222" s="284" t="s">
        <v>29</v>
      </c>
      <c r="B222" s="27" t="str">
        <f aca="false">$B$217</f>
        <v>Lublin Poczekajka 8</v>
      </c>
      <c r="C222" s="27"/>
      <c r="D222" s="288" t="s">
        <v>190</v>
      </c>
      <c r="E222" s="136" t="s">
        <v>21</v>
      </c>
      <c r="F222" s="88" t="str">
        <f aca="false">'Kwatery U Buzunów - Reg. 2018'!A58</f>
        <v>bud. A 2 piętro - p.25</v>
      </c>
      <c r="G222" s="26"/>
      <c r="H222" s="26" t="n">
        <v>2</v>
      </c>
      <c r="I222" s="26"/>
      <c r="J222" s="26"/>
      <c r="K222" s="26" t="n">
        <v>1</v>
      </c>
      <c r="L222" s="26"/>
      <c r="M222" s="26"/>
      <c r="N222" s="26"/>
      <c r="O222" s="41"/>
      <c r="P222" s="26"/>
      <c r="Q222" s="26" t="s">
        <v>51</v>
      </c>
      <c r="S222" s="283"/>
    </row>
    <row r="223" s="282" customFormat="true" ht="24" hidden="false" customHeight="true" outlineLevel="0" collapsed="false">
      <c r="A223" s="284" t="s">
        <v>52</v>
      </c>
      <c r="B223" s="285" t="str">
        <f aca="false">$B$217</f>
        <v>Lublin Poczekajka 8</v>
      </c>
      <c r="C223" s="27"/>
      <c r="D223" s="286" t="s">
        <v>191</v>
      </c>
      <c r="E223" s="271" t="s">
        <v>21</v>
      </c>
      <c r="F223" s="88" t="str">
        <f aca="false">'Kwatery U Buzunów - Reg. 2018'!A58</f>
        <v>bud. A 2 piętro - p.25</v>
      </c>
      <c r="G223" s="26"/>
      <c r="H223" s="26"/>
      <c r="I223" s="26"/>
      <c r="J223" s="26"/>
      <c r="K223" s="26"/>
      <c r="L223" s="26"/>
      <c r="M223" s="26" t="n">
        <v>1</v>
      </c>
      <c r="N223" s="26"/>
      <c r="O223" s="289"/>
      <c r="P223" s="26"/>
      <c r="Q223" s="26" t="s">
        <v>51</v>
      </c>
      <c r="S223" s="283"/>
    </row>
    <row r="224" s="282" customFormat="true" ht="13.5" hidden="false" customHeight="false" outlineLevel="0" collapsed="false">
      <c r="A224" s="284" t="s">
        <v>67</v>
      </c>
      <c r="B224" s="285" t="str">
        <f aca="false">$B$217</f>
        <v>Lublin Poczekajka 8</v>
      </c>
      <c r="C224" s="88"/>
      <c r="D224" s="290"/>
      <c r="E224" s="99"/>
      <c r="F224" s="88"/>
      <c r="G224" s="26"/>
      <c r="H224" s="26"/>
      <c r="I224" s="26"/>
      <c r="J224" s="26"/>
      <c r="K224" s="26"/>
      <c r="L224" s="26"/>
      <c r="M224" s="26"/>
      <c r="N224" s="26"/>
      <c r="O224" s="289"/>
      <c r="P224" s="26"/>
      <c r="Q224" s="141"/>
      <c r="S224" s="283"/>
    </row>
    <row r="225" s="282" customFormat="true" ht="13.5" hidden="true" customHeight="false" outlineLevel="0" collapsed="false">
      <c r="A225" s="284" t="s">
        <v>92</v>
      </c>
      <c r="B225" s="285" t="str">
        <f aca="false">$B$217</f>
        <v>Lublin Poczekajka 8</v>
      </c>
      <c r="C225" s="27"/>
      <c r="D225" s="115"/>
      <c r="E225" s="99"/>
      <c r="F225" s="88"/>
      <c r="G225" s="26"/>
      <c r="H225" s="26"/>
      <c r="I225" s="26"/>
      <c r="J225" s="26"/>
      <c r="K225" s="26"/>
      <c r="L225" s="26"/>
      <c r="M225" s="26"/>
      <c r="N225" s="26"/>
      <c r="O225" s="41"/>
      <c r="P225" s="26"/>
      <c r="Q225" s="141"/>
      <c r="S225" s="283"/>
    </row>
    <row r="226" s="68" customFormat="true" ht="22.5" hidden="false" customHeight="true" outlineLevel="0" collapsed="false">
      <c r="A226" s="291" t="n">
        <v>43382</v>
      </c>
      <c r="B226" s="292" t="str">
        <f aca="false">B217</f>
        <v>Lublin Poczekajka 8</v>
      </c>
      <c r="C226" s="61"/>
      <c r="D226" s="62" t="n">
        <f aca="false">SUM(G226:J226)</f>
        <v>7</v>
      </c>
      <c r="E226" s="293"/>
      <c r="F226" s="137" t="str">
        <f aca="false">F35</f>
        <v>razem bracia (bez niemowląt, dzieci i nianiek)</v>
      </c>
      <c r="G226" s="62" t="n">
        <f aca="false">SUM(G218:G225)</f>
        <v>1</v>
      </c>
      <c r="H226" s="62" t="n">
        <f aca="false">SUM(H218:H225)</f>
        <v>4</v>
      </c>
      <c r="I226" s="62" t="n">
        <f aca="false">SUM(I218:I225)</f>
        <v>1</v>
      </c>
      <c r="J226" s="62" t="n">
        <f aca="false">SUM(J218:J225)</f>
        <v>1</v>
      </c>
      <c r="K226" s="114" t="n">
        <f aca="false">SUM(K218:K225)</f>
        <v>1</v>
      </c>
      <c r="L226" s="114" t="n">
        <f aca="false">SUM(L218:L225)</f>
        <v>0</v>
      </c>
      <c r="M226" s="114" t="n">
        <f aca="false">SUM(M218:M225)</f>
        <v>1</v>
      </c>
      <c r="N226" s="114" t="n">
        <f aca="false">SUM(N218:N225)</f>
        <v>0</v>
      </c>
      <c r="O226" s="65"/>
      <c r="P226" s="67"/>
      <c r="Q226" s="67"/>
      <c r="R226" s="129"/>
      <c r="V226" s="84"/>
      <c r="W226" s="84"/>
    </row>
    <row r="227" s="68" customFormat="true" ht="15" hidden="false" customHeight="true" outlineLevel="0" collapsed="false">
      <c r="A227" s="291"/>
      <c r="B227" s="292"/>
      <c r="C227" s="70"/>
      <c r="D227" s="71" t="n">
        <f aca="false">SUM(K227:L227)</f>
        <v>1</v>
      </c>
      <c r="E227" s="293"/>
      <c r="F227" s="116" t="str">
        <f aca="false">F36</f>
        <v>razem niemowlęta i dzieci</v>
      </c>
      <c r="G227" s="117" t="n">
        <f aca="false">G226</f>
        <v>1</v>
      </c>
      <c r="H227" s="117" t="n">
        <f aca="false">H226</f>
        <v>4</v>
      </c>
      <c r="I227" s="117" t="n">
        <f aca="false">I226</f>
        <v>1</v>
      </c>
      <c r="J227" s="117" t="n">
        <f aca="false">J226</f>
        <v>1</v>
      </c>
      <c r="K227" s="71" t="n">
        <f aca="false">K226</f>
        <v>1</v>
      </c>
      <c r="L227" s="71" t="n">
        <f aca="false">L226</f>
        <v>0</v>
      </c>
      <c r="M227" s="117" t="n">
        <f aca="false">M226</f>
        <v>1</v>
      </c>
      <c r="N227" s="117" t="n">
        <f aca="false">N226</f>
        <v>0</v>
      </c>
      <c r="O227" s="65"/>
      <c r="P227" s="67" t="n">
        <v>14</v>
      </c>
      <c r="Q227" s="67"/>
      <c r="R227" s="129"/>
    </row>
    <row r="228" s="68" customFormat="true" ht="15" hidden="false" customHeight="true" outlineLevel="0" collapsed="false">
      <c r="A228" s="291"/>
      <c r="B228" s="292"/>
      <c r="C228" s="70"/>
      <c r="D228" s="71" t="n">
        <f aca="false">SUM(M228:N228)</f>
        <v>1</v>
      </c>
      <c r="E228" s="293"/>
      <c r="F228" s="116" t="str">
        <f aca="false">F37</f>
        <v>razem niańki</v>
      </c>
      <c r="G228" s="117" t="n">
        <f aca="false">G226</f>
        <v>1</v>
      </c>
      <c r="H228" s="117" t="n">
        <f aca="false">H226</f>
        <v>4</v>
      </c>
      <c r="I228" s="117" t="n">
        <f aca="false">I226</f>
        <v>1</v>
      </c>
      <c r="J228" s="117" t="n">
        <f aca="false">J226</f>
        <v>1</v>
      </c>
      <c r="K228" s="117" t="n">
        <f aca="false">K226</f>
        <v>1</v>
      </c>
      <c r="L228" s="117" t="n">
        <f aca="false">L226</f>
        <v>0</v>
      </c>
      <c r="M228" s="71" t="n">
        <f aca="false">M226</f>
        <v>1</v>
      </c>
      <c r="N228" s="71" t="n">
        <f aca="false">N226</f>
        <v>0</v>
      </c>
      <c r="O228" s="65"/>
      <c r="P228" s="67"/>
      <c r="Q228" s="67"/>
      <c r="R228" s="129"/>
    </row>
    <row r="229" s="68" customFormat="true" ht="15" hidden="false" customHeight="true" outlineLevel="0" collapsed="false">
      <c r="A229" s="291"/>
      <c r="B229" s="292"/>
      <c r="C229" s="70"/>
      <c r="D229" s="71" t="n">
        <f aca="false">SUM(G229:N229)-K229</f>
        <v>8</v>
      </c>
      <c r="E229" s="293"/>
      <c r="F229" s="116" t="str">
        <f aca="false">F38</f>
        <v>razem na salę gimn. (krzesła - z nianiami i dziećmi)</v>
      </c>
      <c r="G229" s="71" t="n">
        <f aca="false">G226</f>
        <v>1</v>
      </c>
      <c r="H229" s="71" t="n">
        <f aca="false">H226</f>
        <v>4</v>
      </c>
      <c r="I229" s="71" t="n">
        <f aca="false">I226</f>
        <v>1</v>
      </c>
      <c r="J229" s="71" t="n">
        <f aca="false">J226</f>
        <v>1</v>
      </c>
      <c r="K229" s="117" t="n">
        <f aca="false">K226</f>
        <v>1</v>
      </c>
      <c r="L229" s="71" t="n">
        <f aca="false">L226</f>
        <v>0</v>
      </c>
      <c r="M229" s="71" t="n">
        <f aca="false">M226</f>
        <v>1</v>
      </c>
      <c r="N229" s="71" t="n">
        <f aca="false">N226</f>
        <v>0</v>
      </c>
      <c r="O229" s="65"/>
      <c r="P229" s="67"/>
      <c r="Q229" s="67"/>
      <c r="R229" s="129"/>
    </row>
    <row r="230" s="68" customFormat="true" ht="15" hidden="false" customHeight="true" outlineLevel="0" collapsed="false">
      <c r="A230" s="291"/>
      <c r="B230" s="292"/>
      <c r="C230" s="70"/>
      <c r="D230" s="71" t="n">
        <f aca="false">SUM(G230:N230)-K230</f>
        <v>8</v>
      </c>
      <c r="E230" s="293"/>
      <c r="F230" s="116" t="str">
        <f aca="false">F39</f>
        <v>razem do wyżywienia (z  dziećmi)</v>
      </c>
      <c r="G230" s="71" t="n">
        <f aca="false">G226</f>
        <v>1</v>
      </c>
      <c r="H230" s="71" t="n">
        <f aca="false">H226</f>
        <v>4</v>
      </c>
      <c r="I230" s="71" t="n">
        <f aca="false">I226</f>
        <v>1</v>
      </c>
      <c r="J230" s="71" t="n">
        <f aca="false">J226</f>
        <v>1</v>
      </c>
      <c r="K230" s="117" t="n">
        <f aca="false">K226</f>
        <v>1</v>
      </c>
      <c r="L230" s="71" t="n">
        <f aca="false">L226</f>
        <v>0</v>
      </c>
      <c r="M230" s="71" t="n">
        <f aca="false">M226</f>
        <v>1</v>
      </c>
      <c r="N230" s="71" t="n">
        <f aca="false">N226</f>
        <v>0</v>
      </c>
      <c r="O230" s="65"/>
      <c r="P230" s="67"/>
      <c r="Q230" s="67"/>
      <c r="R230" s="129"/>
    </row>
    <row r="231" s="68" customFormat="true" ht="15.75" hidden="false" customHeight="true" outlineLevel="0" collapsed="false">
      <c r="A231" s="291"/>
      <c r="B231" s="292"/>
      <c r="C231" s="70"/>
      <c r="D231" s="294" t="n">
        <f aca="false">SUM(G231:N231)-K231</f>
        <v>8</v>
      </c>
      <c r="E231" s="293"/>
      <c r="F231" s="295" t="str">
        <f aca="false">F40</f>
        <v>razem do zakwaterowania (z dziećmi)</v>
      </c>
      <c r="G231" s="294" t="n">
        <f aca="false">G226</f>
        <v>1</v>
      </c>
      <c r="H231" s="294" t="n">
        <f aca="false">H226</f>
        <v>4</v>
      </c>
      <c r="I231" s="294" t="n">
        <f aca="false">I226</f>
        <v>1</v>
      </c>
      <c r="J231" s="294" t="n">
        <f aca="false">J226</f>
        <v>1</v>
      </c>
      <c r="K231" s="296" t="n">
        <f aca="false">K226</f>
        <v>1</v>
      </c>
      <c r="L231" s="294" t="n">
        <f aca="false">L226</f>
        <v>0</v>
      </c>
      <c r="M231" s="294" t="n">
        <f aca="false">M226</f>
        <v>1</v>
      </c>
      <c r="N231" s="294" t="n">
        <f aca="false">N226</f>
        <v>0</v>
      </c>
      <c r="O231" s="65"/>
      <c r="P231" s="67"/>
      <c r="Q231" s="67"/>
      <c r="R231" s="129"/>
    </row>
    <row r="232" s="298" customFormat="true" ht="39.95" hidden="false" customHeight="true" outlineLevel="0" collapsed="false">
      <c r="A232" s="138" t="str">
        <f aca="false">A1</f>
        <v>Lp.</v>
      </c>
      <c r="B232" s="82" t="s">
        <v>192</v>
      </c>
      <c r="C232" s="82" t="str">
        <f aca="false">C1</f>
        <v>Obecność</v>
      </c>
      <c r="D232" s="82" t="str">
        <f aca="false">D1</f>
        <v>Nazwisko i imię (małżeństwa razem, dzieci osobno)</v>
      </c>
      <c r="E232" s="82" t="str">
        <f aca="false">E1</f>
        <v>Przydział</v>
      </c>
      <c r="F232" s="82" t="str">
        <f aca="false">F1</f>
        <v>Zakwaterowanie</v>
      </c>
      <c r="G232" s="82" t="str">
        <f aca="false">G1</f>
        <v>Prezbiterzy</v>
      </c>
      <c r="H232" s="82" t="str">
        <f aca="false">H1</f>
        <v>Małżeństwa (il. osób)</v>
      </c>
      <c r="I232" s="82" t="str">
        <f aca="false">I1</f>
        <v>Kobiety (1)</v>
      </c>
      <c r="J232" s="82" t="str">
        <f aca="false">J1</f>
        <v>Mężczyźni (1)</v>
      </c>
      <c r="K232" s="82" t="str">
        <f aca="false">K1</f>
        <v>Niemowlęta i dzieci (bez dodatkowego łóżka i posiłku)</v>
      </c>
      <c r="L232" s="82" t="str">
        <f aca="false">L1</f>
        <v>Dzieci większe (z łóżkiem i posiłkiem)</v>
      </c>
      <c r="M232" s="82" t="str">
        <f aca="false">M1</f>
        <v>Niania z rodziny - mieszkanie z rodziną</v>
      </c>
      <c r="N232" s="82" t="str">
        <f aca="false">N1</f>
        <v>Niania obca lub z rodziny - mieszkanie osobne</v>
      </c>
      <c r="O232" s="82" t="str">
        <f aca="false">O1</f>
        <v>Uwagi, niepełnosprawność, diety</v>
      </c>
      <c r="P232" s="82" t="str">
        <f aca="false">P1</f>
        <v>Wiek jedynek, nianiek np. 40+</v>
      </c>
      <c r="Q232" s="297" t="str">
        <f aca="false">Q1</f>
        <v>Środek transportu (własny samochód lub brak)</v>
      </c>
      <c r="S232" s="290"/>
      <c r="T232" s="299"/>
      <c r="U232" s="299"/>
      <c r="V232" s="299"/>
      <c r="W232" s="299"/>
      <c r="X232" s="299"/>
    </row>
    <row r="233" s="282" customFormat="true" ht="25.5" hidden="false" customHeight="false" outlineLevel="0" collapsed="false">
      <c r="A233" s="300" t="s">
        <v>18</v>
      </c>
      <c r="B233" s="285" t="str">
        <f aca="false">$B$232</f>
        <v>Lublin Poczekajka 9</v>
      </c>
      <c r="C233" s="49"/>
      <c r="D233" s="301" t="s">
        <v>193</v>
      </c>
      <c r="E233" s="302" t="s">
        <v>21</v>
      </c>
      <c r="F233" s="301" t="str">
        <f aca="false">'Kwatery obce - Reg. 2018'!A172</f>
        <v>Olszewska Halina i Krzysztof - nr 4 (2 piętro)</v>
      </c>
      <c r="G233" s="31"/>
      <c r="H233" s="31"/>
      <c r="I233" s="31"/>
      <c r="J233" s="31" t="n">
        <v>1</v>
      </c>
      <c r="K233" s="31"/>
      <c r="L233" s="31"/>
      <c r="M233" s="15"/>
      <c r="N233" s="15"/>
      <c r="O233" s="33"/>
      <c r="P233" s="15" t="n">
        <v>24</v>
      </c>
      <c r="Q233" s="146" t="s">
        <v>194</v>
      </c>
      <c r="S233" s="283"/>
    </row>
    <row r="234" s="282" customFormat="true" ht="26.25" hidden="false" customHeight="false" outlineLevel="0" collapsed="false">
      <c r="A234" s="303" t="s">
        <v>19</v>
      </c>
      <c r="B234" s="285" t="str">
        <f aca="false">$B$232</f>
        <v>Lublin Poczekajka 9</v>
      </c>
      <c r="C234" s="88"/>
      <c r="D234" s="161" t="s">
        <v>195</v>
      </c>
      <c r="E234" s="100" t="s">
        <v>21</v>
      </c>
      <c r="F234" s="115" t="str">
        <f aca="false">'Kwatery obce - Reg. 2018'!A172</f>
        <v>Olszewska Halina i Krzysztof - nr 4 (2 piętro)</v>
      </c>
      <c r="G234" s="26"/>
      <c r="H234" s="26"/>
      <c r="I234" s="26"/>
      <c r="J234" s="26" t="n">
        <v>1</v>
      </c>
      <c r="K234" s="26"/>
      <c r="L234" s="26"/>
      <c r="M234" s="26"/>
      <c r="N234" s="26"/>
      <c r="O234" s="41"/>
      <c r="P234" s="26" t="s">
        <v>183</v>
      </c>
      <c r="Q234" s="304" t="s">
        <v>194</v>
      </c>
      <c r="S234" s="283"/>
    </row>
    <row r="235" s="282" customFormat="true" ht="12.75" hidden="true" customHeight="false" outlineLevel="0" collapsed="false">
      <c r="A235" s="303" t="s">
        <v>23</v>
      </c>
      <c r="B235" s="285" t="str">
        <f aca="false">$B$232</f>
        <v>Lublin Poczekajka 9</v>
      </c>
      <c r="C235" s="88"/>
      <c r="D235" s="260"/>
      <c r="E235" s="99"/>
      <c r="F235" s="115"/>
      <c r="G235" s="26"/>
      <c r="H235" s="26"/>
      <c r="I235" s="26"/>
      <c r="J235" s="26"/>
      <c r="K235" s="26"/>
      <c r="L235" s="26"/>
      <c r="M235" s="26"/>
      <c r="N235" s="26"/>
      <c r="O235" s="41"/>
      <c r="P235" s="26"/>
      <c r="Q235" s="304"/>
      <c r="S235" s="283"/>
    </row>
    <row r="236" s="282" customFormat="true" ht="13.5" hidden="true" customHeight="false" outlineLevel="0" collapsed="false">
      <c r="A236" s="305" t="s">
        <v>26</v>
      </c>
      <c r="B236" s="306" t="str">
        <f aca="false">$B$232</f>
        <v>Lublin Poczekajka 9</v>
      </c>
      <c r="C236" s="38"/>
      <c r="D236" s="307"/>
      <c r="E236" s="155"/>
      <c r="F236" s="307"/>
      <c r="G236" s="92"/>
      <c r="H236" s="92"/>
      <c r="I236" s="92"/>
      <c r="J236" s="92"/>
      <c r="K236" s="92"/>
      <c r="L236" s="127"/>
      <c r="M236" s="92"/>
      <c r="N236" s="92"/>
      <c r="O236" s="187"/>
      <c r="P236" s="48"/>
      <c r="Q236" s="188"/>
      <c r="S236" s="283"/>
    </row>
    <row r="237" s="68" customFormat="true" ht="22.5" hidden="false" customHeight="true" outlineLevel="0" collapsed="false">
      <c r="A237" s="109" t="n">
        <v>43387</v>
      </c>
      <c r="B237" s="308" t="str">
        <f aca="false">B232</f>
        <v>Lublin Poczekajka 9</v>
      </c>
      <c r="C237" s="184"/>
      <c r="D237" s="62" t="n">
        <f aca="false">SUM(G237:J237)</f>
        <v>2</v>
      </c>
      <c r="E237" s="63"/>
      <c r="F237" s="137" t="str">
        <f aca="false">F35</f>
        <v>razem bracia (bez niemowląt, dzieci i nianiek)</v>
      </c>
      <c r="G237" s="62" t="n">
        <f aca="false">SUM(G233:G236)</f>
        <v>0</v>
      </c>
      <c r="H237" s="62" t="n">
        <f aca="false">SUM(H233:H236)</f>
        <v>0</v>
      </c>
      <c r="I237" s="62" t="n">
        <f aca="false">SUM(I233:I236)</f>
        <v>0</v>
      </c>
      <c r="J237" s="62" t="n">
        <f aca="false">SUM(J233:J236)</f>
        <v>2</v>
      </c>
      <c r="K237" s="114" t="n">
        <f aca="false">SUM(K233:K236)</f>
        <v>0</v>
      </c>
      <c r="L237" s="114" t="n">
        <f aca="false">SUM(L233:L236)</f>
        <v>0</v>
      </c>
      <c r="M237" s="114" t="n">
        <f aca="false">SUM(M233:M236)</f>
        <v>0</v>
      </c>
      <c r="N237" s="309" t="n">
        <f aca="false">SUM(N233:N236)</f>
        <v>0</v>
      </c>
      <c r="O237" s="65"/>
      <c r="P237" s="67"/>
      <c r="Q237" s="67"/>
      <c r="R237" s="129"/>
      <c r="V237" s="84"/>
      <c r="W237" s="84"/>
    </row>
    <row r="238" s="68" customFormat="true" ht="15" hidden="false" customHeight="true" outlineLevel="0" collapsed="false">
      <c r="A238" s="109"/>
      <c r="B238" s="308"/>
      <c r="C238" s="115"/>
      <c r="D238" s="71" t="n">
        <f aca="false">SUM(K238:L238)</f>
        <v>0</v>
      </c>
      <c r="E238" s="63"/>
      <c r="F238" s="116" t="str">
        <f aca="false">F36</f>
        <v>razem niemowlęta i dzieci</v>
      </c>
      <c r="G238" s="117" t="n">
        <f aca="false">G237</f>
        <v>0</v>
      </c>
      <c r="H238" s="117" t="n">
        <f aca="false">H237</f>
        <v>0</v>
      </c>
      <c r="I238" s="117" t="n">
        <f aca="false">I237</f>
        <v>0</v>
      </c>
      <c r="J238" s="117" t="n">
        <f aca="false">J237</f>
        <v>2</v>
      </c>
      <c r="K238" s="71" t="n">
        <f aca="false">K237</f>
        <v>0</v>
      </c>
      <c r="L238" s="71" t="n">
        <f aca="false">L237</f>
        <v>0</v>
      </c>
      <c r="M238" s="117" t="n">
        <f aca="false">M237</f>
        <v>0</v>
      </c>
      <c r="N238" s="310" t="n">
        <f aca="false">N237</f>
        <v>0</v>
      </c>
      <c r="O238" s="65"/>
      <c r="P238" s="67" t="n">
        <v>15</v>
      </c>
      <c r="Q238" s="67"/>
      <c r="R238" s="129"/>
    </row>
    <row r="239" s="68" customFormat="true" ht="15" hidden="false" customHeight="true" outlineLevel="0" collapsed="false">
      <c r="A239" s="109"/>
      <c r="B239" s="308"/>
      <c r="C239" s="115"/>
      <c r="D239" s="71" t="n">
        <f aca="false">SUM(M239:N239)</f>
        <v>0</v>
      </c>
      <c r="E239" s="63"/>
      <c r="F239" s="116" t="str">
        <f aca="false">F37</f>
        <v>razem niańki</v>
      </c>
      <c r="G239" s="117" t="n">
        <f aca="false">G237</f>
        <v>0</v>
      </c>
      <c r="H239" s="117" t="n">
        <f aca="false">H237</f>
        <v>0</v>
      </c>
      <c r="I239" s="117" t="n">
        <f aca="false">I237</f>
        <v>0</v>
      </c>
      <c r="J239" s="117" t="n">
        <f aca="false">J237</f>
        <v>2</v>
      </c>
      <c r="K239" s="117" t="n">
        <f aca="false">K237</f>
        <v>0</v>
      </c>
      <c r="L239" s="117" t="n">
        <f aca="false">L237</f>
        <v>0</v>
      </c>
      <c r="M239" s="71" t="n">
        <f aca="false">M237</f>
        <v>0</v>
      </c>
      <c r="N239" s="311" t="n">
        <f aca="false">N237</f>
        <v>0</v>
      </c>
      <c r="O239" s="65"/>
      <c r="P239" s="67"/>
      <c r="Q239" s="67"/>
      <c r="R239" s="129"/>
    </row>
    <row r="240" s="68" customFormat="true" ht="15" hidden="false" customHeight="true" outlineLevel="0" collapsed="false">
      <c r="A240" s="109"/>
      <c r="B240" s="308"/>
      <c r="C240" s="115"/>
      <c r="D240" s="71" t="n">
        <f aca="false">SUM(G240:N240)-K240</f>
        <v>2</v>
      </c>
      <c r="E240" s="63"/>
      <c r="F240" s="116" t="str">
        <f aca="false">F38</f>
        <v>razem na salę gimn. (krzesła - z nianiami i dziećmi)</v>
      </c>
      <c r="G240" s="71" t="n">
        <f aca="false">G237</f>
        <v>0</v>
      </c>
      <c r="H240" s="71" t="n">
        <f aca="false">H237</f>
        <v>0</v>
      </c>
      <c r="I240" s="71" t="n">
        <f aca="false">I237</f>
        <v>0</v>
      </c>
      <c r="J240" s="71" t="n">
        <f aca="false">J237</f>
        <v>2</v>
      </c>
      <c r="K240" s="117" t="n">
        <f aca="false">K237</f>
        <v>0</v>
      </c>
      <c r="L240" s="71" t="n">
        <f aca="false">L237</f>
        <v>0</v>
      </c>
      <c r="M240" s="71" t="n">
        <f aca="false">M237</f>
        <v>0</v>
      </c>
      <c r="N240" s="311" t="n">
        <f aca="false">N237</f>
        <v>0</v>
      </c>
      <c r="O240" s="65"/>
      <c r="P240" s="67"/>
      <c r="Q240" s="67"/>
      <c r="R240" s="129"/>
    </row>
    <row r="241" s="68" customFormat="true" ht="15" hidden="false" customHeight="true" outlineLevel="0" collapsed="false">
      <c r="A241" s="109"/>
      <c r="B241" s="308"/>
      <c r="C241" s="115"/>
      <c r="D241" s="71" t="n">
        <f aca="false">SUM(G241:N241)-K241</f>
        <v>2</v>
      </c>
      <c r="E241" s="63"/>
      <c r="F241" s="116" t="str">
        <f aca="false">F39</f>
        <v>razem do wyżywienia (z  dziećmi)</v>
      </c>
      <c r="G241" s="71" t="n">
        <f aca="false">G237</f>
        <v>0</v>
      </c>
      <c r="H241" s="71" t="n">
        <f aca="false">H237</f>
        <v>0</v>
      </c>
      <c r="I241" s="71" t="n">
        <f aca="false">I237</f>
        <v>0</v>
      </c>
      <c r="J241" s="71" t="n">
        <f aca="false">J237</f>
        <v>2</v>
      </c>
      <c r="K241" s="117" t="n">
        <f aca="false">K237</f>
        <v>0</v>
      </c>
      <c r="L241" s="71" t="n">
        <f aca="false">L237</f>
        <v>0</v>
      </c>
      <c r="M241" s="71" t="n">
        <f aca="false">M237</f>
        <v>0</v>
      </c>
      <c r="N241" s="311" t="n">
        <f aca="false">N237</f>
        <v>0</v>
      </c>
      <c r="O241" s="65"/>
      <c r="P241" s="67"/>
      <c r="Q241" s="67"/>
      <c r="R241" s="129"/>
    </row>
    <row r="242" s="68" customFormat="true" ht="15.75" hidden="false" customHeight="true" outlineLevel="0" collapsed="false">
      <c r="A242" s="109"/>
      <c r="B242" s="308"/>
      <c r="C242" s="158"/>
      <c r="D242" s="78" t="n">
        <f aca="false">SUM(G242:N242)-K242</f>
        <v>2</v>
      </c>
      <c r="E242" s="63"/>
      <c r="F242" s="119" t="str">
        <f aca="false">F40</f>
        <v>razem do zakwaterowania (z dziećmi)</v>
      </c>
      <c r="G242" s="78" t="n">
        <f aca="false">G237</f>
        <v>0</v>
      </c>
      <c r="H242" s="78" t="n">
        <f aca="false">H237</f>
        <v>0</v>
      </c>
      <c r="I242" s="78" t="n">
        <f aca="false">I237</f>
        <v>0</v>
      </c>
      <c r="J242" s="78" t="n">
        <f aca="false">J237</f>
        <v>2</v>
      </c>
      <c r="K242" s="120" t="n">
        <f aca="false">K237</f>
        <v>0</v>
      </c>
      <c r="L242" s="78" t="n">
        <f aca="false">L237</f>
        <v>0</v>
      </c>
      <c r="M242" s="78" t="n">
        <f aca="false">M237</f>
        <v>0</v>
      </c>
      <c r="N242" s="312" t="n">
        <f aca="false">N237</f>
        <v>0</v>
      </c>
      <c r="O242" s="65"/>
      <c r="P242" s="67"/>
      <c r="Q242" s="67"/>
      <c r="R242" s="129"/>
    </row>
    <row r="243" s="84" customFormat="true" ht="39.95" hidden="false" customHeight="true" outlineLevel="0" collapsed="false">
      <c r="A243" s="313" t="str">
        <f aca="false">A1</f>
        <v>Lp.</v>
      </c>
      <c r="B243" s="314" t="s">
        <v>196</v>
      </c>
      <c r="C243" s="314" t="str">
        <f aca="false">C1</f>
        <v>Obecność</v>
      </c>
      <c r="D243" s="122" t="str">
        <f aca="false">D1</f>
        <v>Nazwisko i imię (małżeństwa razem, dzieci osobno)</v>
      </c>
      <c r="E243" s="122" t="str">
        <f aca="false">E1</f>
        <v>Przydział</v>
      </c>
      <c r="F243" s="122" t="str">
        <f aca="false">F1</f>
        <v>Zakwaterowanie</v>
      </c>
      <c r="G243" s="122" t="str">
        <f aca="false">G1</f>
        <v>Prezbiterzy</v>
      </c>
      <c r="H243" s="122" t="str">
        <f aca="false">H1</f>
        <v>Małżeństwa (il. osób)</v>
      </c>
      <c r="I243" s="122" t="str">
        <f aca="false">I1</f>
        <v>Kobiety (1)</v>
      </c>
      <c r="J243" s="122" t="str">
        <f aca="false">J1</f>
        <v>Mężczyźni (1)</v>
      </c>
      <c r="K243" s="122" t="str">
        <f aca="false">K1</f>
        <v>Niemowlęta i dzieci (bez dodatkowego łóżka i posiłku)</v>
      </c>
      <c r="L243" s="122" t="str">
        <f aca="false">L1</f>
        <v>Dzieci większe (z łóżkiem i posiłkiem)</v>
      </c>
      <c r="M243" s="122" t="str">
        <f aca="false">M1</f>
        <v>Niania z rodziny - mieszkanie z rodziną</v>
      </c>
      <c r="N243" s="122" t="str">
        <f aca="false">N1</f>
        <v>Niania obca lub z rodziny - mieszkanie osobne</v>
      </c>
      <c r="O243" s="122" t="str">
        <f aca="false">O1</f>
        <v>Uwagi, niepełnosprawność, diety</v>
      </c>
      <c r="P243" s="122" t="str">
        <f aca="false">P1</f>
        <v>Wiek jedynek, nianiek np. 40+</v>
      </c>
      <c r="Q243" s="122" t="str">
        <f aca="false">Q1</f>
        <v>Środek transportu (własny samochód lub brak)</v>
      </c>
      <c r="S243" s="129"/>
      <c r="T243" s="68"/>
      <c r="U243" s="68"/>
      <c r="V243" s="68"/>
      <c r="W243" s="68"/>
      <c r="X243" s="68"/>
    </row>
    <row r="244" s="282" customFormat="true" ht="32.25" hidden="false" customHeight="true" outlineLevel="0" collapsed="false">
      <c r="A244" s="315" t="s">
        <v>18</v>
      </c>
      <c r="B244" s="242" t="str">
        <f aca="false">$B$243</f>
        <v>Lublin Różańcowa 1</v>
      </c>
      <c r="C244" s="242"/>
      <c r="D244" s="316" t="s">
        <v>197</v>
      </c>
      <c r="E244" s="317" t="s">
        <v>21</v>
      </c>
      <c r="F244" s="316" t="str">
        <f aca="false">'Kwatery obce - Reg. 2018'!A165</f>
        <v>Lucyna Truszkowska - p. nr 8</v>
      </c>
      <c r="G244" s="318"/>
      <c r="H244" s="318" t="n">
        <v>2</v>
      </c>
      <c r="I244" s="318"/>
      <c r="J244" s="318"/>
      <c r="K244" s="318"/>
      <c r="L244" s="318"/>
      <c r="M244" s="20"/>
      <c r="N244" s="20"/>
      <c r="O244" s="22"/>
      <c r="P244" s="20"/>
      <c r="Q244" s="186" t="s">
        <v>132</v>
      </c>
      <c r="S244" s="283"/>
    </row>
    <row r="245" s="282" customFormat="true" ht="12.75" hidden="false" customHeight="false" outlineLevel="0" collapsed="false">
      <c r="A245" s="303" t="s">
        <v>19</v>
      </c>
      <c r="B245" s="88" t="str">
        <f aca="false">$B$243</f>
        <v>Lublin Różańcowa 1</v>
      </c>
      <c r="C245" s="88"/>
      <c r="D245" s="161" t="s">
        <v>198</v>
      </c>
      <c r="E245" s="100" t="s">
        <v>21</v>
      </c>
      <c r="F245" s="115" t="str">
        <f aca="false">'Kwatery obce - Reg. 2018'!A150</f>
        <v>Lucyna Truszkowska - p. nr 3 (piętro)</v>
      </c>
      <c r="G245" s="26"/>
      <c r="H245" s="26"/>
      <c r="I245" s="26"/>
      <c r="J245" s="26" t="n">
        <v>1</v>
      </c>
      <c r="K245" s="26"/>
      <c r="L245" s="26"/>
      <c r="M245" s="26"/>
      <c r="N245" s="26"/>
      <c r="O245" s="41"/>
      <c r="P245" s="26" t="n">
        <v>40</v>
      </c>
      <c r="Q245" s="304" t="s">
        <v>199</v>
      </c>
      <c r="S245" s="283"/>
    </row>
    <row r="246" s="282" customFormat="true" ht="32.25" hidden="false" customHeight="true" outlineLevel="0" collapsed="false">
      <c r="A246" s="303" t="s">
        <v>23</v>
      </c>
      <c r="B246" s="88" t="str">
        <f aca="false">$B$243</f>
        <v>Lublin Różańcowa 1</v>
      </c>
      <c r="C246" s="88"/>
      <c r="D246" s="260" t="s">
        <v>200</v>
      </c>
      <c r="E246" s="169" t="s">
        <v>21</v>
      </c>
      <c r="F246" s="115" t="str">
        <f aca="false">'Kwatery obce - Reg. 2018'!A160</f>
        <v>Lucyna Truszkowska - p. nr 14</v>
      </c>
      <c r="G246" s="26"/>
      <c r="H246" s="26" t="n">
        <v>2</v>
      </c>
      <c r="I246" s="26"/>
      <c r="J246" s="26"/>
      <c r="K246" s="26"/>
      <c r="L246" s="26"/>
      <c r="M246" s="26"/>
      <c r="N246" s="26"/>
      <c r="O246" s="41"/>
      <c r="P246" s="26"/>
      <c r="Q246" s="304" t="s">
        <v>132</v>
      </c>
      <c r="S246" s="283"/>
    </row>
    <row r="247" s="282" customFormat="true" ht="32.25" hidden="false" customHeight="true" outlineLevel="0" collapsed="false">
      <c r="A247" s="303" t="s">
        <v>26</v>
      </c>
      <c r="B247" s="88" t="str">
        <f aca="false">$B$243</f>
        <v>Lublin Różańcowa 1</v>
      </c>
      <c r="C247" s="88"/>
      <c r="D247" s="260" t="s">
        <v>201</v>
      </c>
      <c r="E247" s="136" t="s">
        <v>21</v>
      </c>
      <c r="F247" s="115" t="str">
        <f aca="false">'Kwatery U Buzunów - Reg. 2018'!A95</f>
        <v>bud. B 2 piętro - p.23</v>
      </c>
      <c r="G247" s="26"/>
      <c r="H247" s="26" t="n">
        <v>2</v>
      </c>
      <c r="I247" s="26"/>
      <c r="J247" s="26"/>
      <c r="K247" s="26" t="n">
        <v>1</v>
      </c>
      <c r="L247" s="26" t="n">
        <v>1</v>
      </c>
      <c r="M247" s="26"/>
      <c r="N247" s="26"/>
      <c r="O247" s="127"/>
      <c r="P247" s="92"/>
      <c r="Q247" s="319"/>
      <c r="S247" s="283"/>
    </row>
    <row r="248" s="282" customFormat="true" ht="32.25" hidden="false" customHeight="true" outlineLevel="0" collapsed="false">
      <c r="A248" s="303" t="s">
        <v>29</v>
      </c>
      <c r="B248" s="88" t="str">
        <f aca="false">$B$243</f>
        <v>Lublin Różańcowa 1</v>
      </c>
      <c r="C248" s="88"/>
      <c r="D248" s="260" t="s">
        <v>202</v>
      </c>
      <c r="E248" s="271" t="s">
        <v>21</v>
      </c>
      <c r="F248" s="115" t="str">
        <f aca="false">'Kwatery U Buzunów - Reg. 2018'!A122</f>
        <v>Domek nr 2 - 
na parterze</v>
      </c>
      <c r="G248" s="26"/>
      <c r="H248" s="26"/>
      <c r="I248" s="26"/>
      <c r="J248" s="26"/>
      <c r="K248" s="26"/>
      <c r="L248" s="26"/>
      <c r="M248" s="26"/>
      <c r="N248" s="26" t="n">
        <v>1</v>
      </c>
      <c r="O248" s="127"/>
      <c r="P248" s="92" t="n">
        <v>21</v>
      </c>
      <c r="Q248" s="319"/>
      <c r="S248" s="283"/>
    </row>
    <row r="249" s="282" customFormat="true" ht="13.5" hidden="false" customHeight="false" outlineLevel="0" collapsed="false">
      <c r="A249" s="303" t="s">
        <v>52</v>
      </c>
      <c r="B249" s="88" t="str">
        <f aca="false">$B$243</f>
        <v>Lublin Różańcowa 1</v>
      </c>
      <c r="C249" s="88"/>
      <c r="D249" s="115" t="s">
        <v>203</v>
      </c>
      <c r="E249" s="98" t="s">
        <v>21</v>
      </c>
      <c r="F249" s="88" t="s">
        <v>204</v>
      </c>
      <c r="G249" s="26"/>
      <c r="H249" s="26"/>
      <c r="I249" s="26" t="n">
        <v>1</v>
      </c>
      <c r="J249" s="26"/>
      <c r="K249" s="26"/>
      <c r="L249" s="41"/>
      <c r="M249" s="26"/>
      <c r="N249" s="26"/>
      <c r="O249" s="187"/>
      <c r="P249" s="48" t="n">
        <v>26</v>
      </c>
      <c r="Q249" s="188" t="s">
        <v>205</v>
      </c>
      <c r="S249" s="283"/>
    </row>
    <row r="250" s="68" customFormat="true" ht="22.5" hidden="false" customHeight="true" outlineLevel="0" collapsed="false">
      <c r="A250" s="109" t="n">
        <v>43376</v>
      </c>
      <c r="B250" s="110" t="str">
        <f aca="false">B243</f>
        <v>Lublin Różańcowa 1</v>
      </c>
      <c r="C250" s="61"/>
      <c r="D250" s="62" t="n">
        <f aca="false">SUM(G250:J250)</f>
        <v>8</v>
      </c>
      <c r="E250" s="63"/>
      <c r="F250" s="137" t="str">
        <f aca="false">F7</f>
        <v>razem bracia (bez niemowląt, dzieci i nianiek)</v>
      </c>
      <c r="G250" s="62" t="n">
        <f aca="false">SUM(G244:G249)</f>
        <v>0</v>
      </c>
      <c r="H250" s="62" t="n">
        <f aca="false">SUM(H244:H249)</f>
        <v>6</v>
      </c>
      <c r="I250" s="62" t="n">
        <f aca="false">SUM(I244:I249)</f>
        <v>1</v>
      </c>
      <c r="J250" s="62" t="n">
        <f aca="false">SUM(J244:J249)</f>
        <v>1</v>
      </c>
      <c r="K250" s="114" t="n">
        <f aca="false">SUM(K244:K249)</f>
        <v>1</v>
      </c>
      <c r="L250" s="114" t="n">
        <f aca="false">SUM(L244:L249)</f>
        <v>1</v>
      </c>
      <c r="M250" s="114" t="n">
        <f aca="false">SUM(M244:M249)</f>
        <v>0</v>
      </c>
      <c r="N250" s="114" t="n">
        <f aca="false">SUM(N244:N249)</f>
        <v>1</v>
      </c>
      <c r="O250" s="65"/>
      <c r="P250" s="67"/>
      <c r="Q250" s="67"/>
      <c r="R250" s="129"/>
      <c r="V250" s="84"/>
      <c r="W250" s="84"/>
    </row>
    <row r="251" s="68" customFormat="true" ht="15" hidden="false" customHeight="true" outlineLevel="0" collapsed="false">
      <c r="A251" s="109"/>
      <c r="B251" s="110"/>
      <c r="C251" s="70"/>
      <c r="D251" s="71" t="n">
        <f aca="false">SUM(K251:L251)</f>
        <v>2</v>
      </c>
      <c r="E251" s="63"/>
      <c r="F251" s="116" t="str">
        <f aca="false">F8</f>
        <v>razem niemowlęta i dzieci</v>
      </c>
      <c r="G251" s="117" t="n">
        <f aca="false">G250</f>
        <v>0</v>
      </c>
      <c r="H251" s="117" t="n">
        <f aca="false">H250</f>
        <v>6</v>
      </c>
      <c r="I251" s="117" t="n">
        <f aca="false">I250</f>
        <v>1</v>
      </c>
      <c r="J251" s="117" t="n">
        <f aca="false">J250</f>
        <v>1</v>
      </c>
      <c r="K251" s="71" t="n">
        <f aca="false">K250</f>
        <v>1</v>
      </c>
      <c r="L251" s="71" t="n">
        <f aca="false">L250</f>
        <v>1</v>
      </c>
      <c r="M251" s="117" t="n">
        <f aca="false">M250</f>
        <v>0</v>
      </c>
      <c r="N251" s="117" t="n">
        <f aca="false">N250</f>
        <v>1</v>
      </c>
      <c r="O251" s="65"/>
      <c r="P251" s="67" t="n">
        <v>16</v>
      </c>
      <c r="Q251" s="67"/>
      <c r="R251" s="129"/>
    </row>
    <row r="252" s="68" customFormat="true" ht="15" hidden="false" customHeight="true" outlineLevel="0" collapsed="false">
      <c r="A252" s="109"/>
      <c r="B252" s="110"/>
      <c r="C252" s="70"/>
      <c r="D252" s="71" t="n">
        <f aca="false">SUM(M252:N252)</f>
        <v>1</v>
      </c>
      <c r="E252" s="63"/>
      <c r="F252" s="116" t="str">
        <f aca="false">F9</f>
        <v>razem niańki</v>
      </c>
      <c r="G252" s="117" t="n">
        <f aca="false">G250</f>
        <v>0</v>
      </c>
      <c r="H252" s="117" t="n">
        <f aca="false">H250</f>
        <v>6</v>
      </c>
      <c r="I252" s="117" t="n">
        <f aca="false">I250</f>
        <v>1</v>
      </c>
      <c r="J252" s="117" t="n">
        <f aca="false">J250</f>
        <v>1</v>
      </c>
      <c r="K252" s="117" t="n">
        <f aca="false">K250</f>
        <v>1</v>
      </c>
      <c r="L252" s="117" t="n">
        <f aca="false">L250</f>
        <v>1</v>
      </c>
      <c r="M252" s="71" t="n">
        <f aca="false">M250</f>
        <v>0</v>
      </c>
      <c r="N252" s="71" t="n">
        <f aca="false">N250</f>
        <v>1</v>
      </c>
      <c r="O252" s="65"/>
      <c r="P252" s="67"/>
      <c r="Q252" s="67"/>
      <c r="R252" s="129"/>
    </row>
    <row r="253" s="68" customFormat="true" ht="15" hidden="false" customHeight="true" outlineLevel="0" collapsed="false">
      <c r="A253" s="109"/>
      <c r="B253" s="110"/>
      <c r="C253" s="70"/>
      <c r="D253" s="71" t="n">
        <f aca="false">SUM(G253:N253)-K253</f>
        <v>10</v>
      </c>
      <c r="E253" s="63"/>
      <c r="F253" s="116" t="str">
        <f aca="false">F10</f>
        <v>razem na salę gimn. (krzesła - z nianiami i dziećmi)</v>
      </c>
      <c r="G253" s="71" t="n">
        <f aca="false">G250</f>
        <v>0</v>
      </c>
      <c r="H253" s="71" t="n">
        <f aca="false">H250</f>
        <v>6</v>
      </c>
      <c r="I253" s="71" t="n">
        <f aca="false">I250</f>
        <v>1</v>
      </c>
      <c r="J253" s="71" t="n">
        <f aca="false">J250</f>
        <v>1</v>
      </c>
      <c r="K253" s="117" t="n">
        <f aca="false">K250</f>
        <v>1</v>
      </c>
      <c r="L253" s="71" t="n">
        <f aca="false">L250</f>
        <v>1</v>
      </c>
      <c r="M253" s="71" t="n">
        <f aca="false">M250</f>
        <v>0</v>
      </c>
      <c r="N253" s="71" t="n">
        <f aca="false">N250</f>
        <v>1</v>
      </c>
      <c r="O253" s="65"/>
      <c r="P253" s="67"/>
      <c r="Q253" s="67"/>
      <c r="R253" s="129"/>
    </row>
    <row r="254" s="68" customFormat="true" ht="15" hidden="false" customHeight="true" outlineLevel="0" collapsed="false">
      <c r="A254" s="109"/>
      <c r="B254" s="110"/>
      <c r="C254" s="70"/>
      <c r="D254" s="71" t="n">
        <f aca="false">SUM(G254:N254)-K254</f>
        <v>10</v>
      </c>
      <c r="E254" s="63"/>
      <c r="F254" s="116" t="str">
        <f aca="false">F11</f>
        <v>razem do wyżywienia (z  dziećmi)</v>
      </c>
      <c r="G254" s="71" t="n">
        <f aca="false">G250</f>
        <v>0</v>
      </c>
      <c r="H254" s="71" t="n">
        <f aca="false">H250</f>
        <v>6</v>
      </c>
      <c r="I254" s="71" t="n">
        <f aca="false">I250</f>
        <v>1</v>
      </c>
      <c r="J254" s="71" t="n">
        <f aca="false">J250</f>
        <v>1</v>
      </c>
      <c r="K254" s="117" t="n">
        <f aca="false">K250</f>
        <v>1</v>
      </c>
      <c r="L254" s="71" t="n">
        <f aca="false">L250</f>
        <v>1</v>
      </c>
      <c r="M254" s="71" t="n">
        <f aca="false">M250</f>
        <v>0</v>
      </c>
      <c r="N254" s="71" t="n">
        <f aca="false">N250</f>
        <v>1</v>
      </c>
      <c r="O254" s="65"/>
      <c r="P254" s="67"/>
      <c r="Q254" s="67"/>
      <c r="R254" s="129"/>
    </row>
    <row r="255" s="68" customFormat="true" ht="15.75" hidden="false" customHeight="true" outlineLevel="0" collapsed="false">
      <c r="A255" s="109"/>
      <c r="B255" s="110"/>
      <c r="C255" s="118"/>
      <c r="D255" s="78" t="n">
        <f aca="false">SUM(G255:N255)-K255</f>
        <v>10</v>
      </c>
      <c r="E255" s="63"/>
      <c r="F255" s="116" t="str">
        <f aca="false">F12</f>
        <v>razem do zakwaterowania (z dziećmi)</v>
      </c>
      <c r="G255" s="78" t="n">
        <f aca="false">G250</f>
        <v>0</v>
      </c>
      <c r="H255" s="78" t="n">
        <f aca="false">H250</f>
        <v>6</v>
      </c>
      <c r="I255" s="78" t="n">
        <f aca="false">I250</f>
        <v>1</v>
      </c>
      <c r="J255" s="78" t="n">
        <f aca="false">J250</f>
        <v>1</v>
      </c>
      <c r="K255" s="120" t="n">
        <f aca="false">K250</f>
        <v>1</v>
      </c>
      <c r="L255" s="78" t="n">
        <f aca="false">L250</f>
        <v>1</v>
      </c>
      <c r="M255" s="78" t="n">
        <f aca="false">M250</f>
        <v>0</v>
      </c>
      <c r="N255" s="78" t="n">
        <f aca="false">N250</f>
        <v>1</v>
      </c>
      <c r="O255" s="65"/>
      <c r="P255" s="67"/>
      <c r="Q255" s="67"/>
      <c r="R255" s="129"/>
    </row>
    <row r="256" s="84" customFormat="true" ht="39.95" hidden="false" customHeight="true" outlineLevel="0" collapsed="false">
      <c r="A256" s="160" t="str">
        <f aca="false">A1</f>
        <v>Lp.</v>
      </c>
      <c r="B256" s="181" t="s">
        <v>206</v>
      </c>
      <c r="C256" s="181" t="str">
        <f aca="false">C1</f>
        <v>Obecność</v>
      </c>
      <c r="D256" s="182" t="str">
        <f aca="false">D1</f>
        <v>Nazwisko i imię (małżeństwa razem, dzieci osobno)</v>
      </c>
      <c r="E256" s="182" t="str">
        <f aca="false">E1</f>
        <v>Przydział</v>
      </c>
      <c r="F256" s="182" t="str">
        <f aca="false">F1</f>
        <v>Zakwaterowanie</v>
      </c>
      <c r="G256" s="182" t="str">
        <f aca="false">G1</f>
        <v>Prezbiterzy</v>
      </c>
      <c r="H256" s="182" t="str">
        <f aca="false">H1</f>
        <v>Małżeństwa (il. osób)</v>
      </c>
      <c r="I256" s="182" t="str">
        <f aca="false">I1</f>
        <v>Kobiety (1)</v>
      </c>
      <c r="J256" s="182" t="str">
        <f aca="false">J1</f>
        <v>Mężczyźni (1)</v>
      </c>
      <c r="K256" s="182" t="str">
        <f aca="false">K1</f>
        <v>Niemowlęta i dzieci (bez dodatkowego łóżka i posiłku)</v>
      </c>
      <c r="L256" s="182" t="str">
        <f aca="false">L1</f>
        <v>Dzieci większe (z łóżkiem i posiłkiem)</v>
      </c>
      <c r="M256" s="182" t="str">
        <f aca="false">M1</f>
        <v>Niania z rodziny - mieszkanie z rodziną</v>
      </c>
      <c r="N256" s="182" t="str">
        <f aca="false">N1</f>
        <v>Niania obca lub z rodziny - mieszkanie osobne</v>
      </c>
      <c r="O256" s="83" t="str">
        <f aca="false">O1</f>
        <v>Uwagi, niepełnosprawność, diety</v>
      </c>
      <c r="P256" s="83" t="str">
        <f aca="false">P1</f>
        <v>Wiek jedynek, nianiek np. 40+</v>
      </c>
      <c r="Q256" s="83" t="str">
        <f aca="false">Q1</f>
        <v>Środek transportu (własny samochód lub brak)</v>
      </c>
      <c r="S256" s="129"/>
      <c r="T256" s="68"/>
      <c r="U256" s="68"/>
      <c r="V256" s="68"/>
      <c r="W256" s="68"/>
      <c r="X256" s="68"/>
    </row>
    <row r="257" s="68" customFormat="true" ht="38.25" hidden="false" customHeight="false" outlineLevel="0" collapsed="false">
      <c r="A257" s="303" t="s">
        <v>18</v>
      </c>
      <c r="B257" s="88" t="str">
        <f aca="false">$B$256</f>
        <v>Lublin Różańcowa 2</v>
      </c>
      <c r="C257" s="88"/>
      <c r="D257" s="115" t="s">
        <v>207</v>
      </c>
      <c r="E257" s="136" t="s">
        <v>21</v>
      </c>
      <c r="F257" s="88" t="str">
        <f aca="false">'Kwatery U Buzunów - Reg. 2018'!A53</f>
        <v>bud. A 2 piętro - p.24</v>
      </c>
      <c r="G257" s="26"/>
      <c r="H257" s="26" t="n">
        <v>2</v>
      </c>
      <c r="I257" s="26"/>
      <c r="J257" s="26"/>
      <c r="K257" s="212" t="n">
        <v>1</v>
      </c>
      <c r="L257" s="212" t="n">
        <v>1</v>
      </c>
      <c r="M257" s="212"/>
      <c r="N257" s="26"/>
      <c r="O257" s="22"/>
      <c r="P257" s="20"/>
      <c r="Q257" s="186" t="s">
        <v>51</v>
      </c>
      <c r="S257" s="129"/>
    </row>
    <row r="258" s="68" customFormat="true" ht="25.5" hidden="false" customHeight="true" outlineLevel="0" collapsed="false">
      <c r="A258" s="303" t="s">
        <v>19</v>
      </c>
      <c r="B258" s="88" t="str">
        <f aca="false">$B$256</f>
        <v>Lublin Różańcowa 2</v>
      </c>
      <c r="C258" s="88"/>
      <c r="D258" s="115" t="s">
        <v>208</v>
      </c>
      <c r="E258" s="271" t="s">
        <v>21</v>
      </c>
      <c r="F258" s="88" t="str">
        <f aca="false">'Kwatery U Buzunów - Reg. 2018'!A53</f>
        <v>bud. A 2 piętro - p.24</v>
      </c>
      <c r="G258" s="26"/>
      <c r="H258" s="26"/>
      <c r="I258" s="26"/>
      <c r="J258" s="26"/>
      <c r="K258" s="212"/>
      <c r="L258" s="212"/>
      <c r="M258" s="212" t="n">
        <v>1</v>
      </c>
      <c r="N258" s="26"/>
      <c r="O258" s="33"/>
      <c r="P258" s="15"/>
      <c r="Q258" s="146"/>
      <c r="S258" s="129"/>
    </row>
    <row r="259" s="68" customFormat="true" ht="25.5" hidden="false" customHeight="true" outlineLevel="0" collapsed="false">
      <c r="A259" s="303" t="s">
        <v>23</v>
      </c>
      <c r="B259" s="88" t="str">
        <f aca="false">$B$256</f>
        <v>Lublin Różańcowa 2</v>
      </c>
      <c r="C259" s="88"/>
      <c r="D259" s="115" t="s">
        <v>209</v>
      </c>
      <c r="E259" s="98" t="s">
        <v>21</v>
      </c>
      <c r="F259" s="88" t="s">
        <v>204</v>
      </c>
      <c r="G259" s="26"/>
      <c r="H259" s="26"/>
      <c r="I259" s="26" t="n">
        <v>1</v>
      </c>
      <c r="J259" s="26"/>
      <c r="K259" s="212"/>
      <c r="L259" s="212"/>
      <c r="M259" s="212"/>
      <c r="N259" s="26"/>
      <c r="O259" s="33"/>
      <c r="P259" s="15" t="s">
        <v>210</v>
      </c>
      <c r="Q259" s="146" t="s">
        <v>61</v>
      </c>
      <c r="S259" s="129"/>
    </row>
    <row r="260" s="68" customFormat="true" ht="25.5" hidden="false" customHeight="true" outlineLevel="0" collapsed="false">
      <c r="A260" s="303" t="s">
        <v>26</v>
      </c>
      <c r="B260" s="88" t="str">
        <f aca="false">$B$256</f>
        <v>Lublin Różańcowa 2</v>
      </c>
      <c r="C260" s="88"/>
      <c r="D260" s="115" t="s">
        <v>211</v>
      </c>
      <c r="E260" s="100" t="s">
        <v>21</v>
      </c>
      <c r="F260" s="88" t="str">
        <f aca="false">'Kwatery obce - Reg. 2018'!A168</f>
        <v>Olszewska Halina i Krzysztof - nr 1 (1 piętro)</v>
      </c>
      <c r="G260" s="26"/>
      <c r="H260" s="26"/>
      <c r="I260" s="26"/>
      <c r="J260" s="26" t="n">
        <v>1</v>
      </c>
      <c r="K260" s="212"/>
      <c r="L260" s="212"/>
      <c r="M260" s="212"/>
      <c r="N260" s="26"/>
      <c r="O260" s="33"/>
      <c r="P260" s="15" t="n">
        <v>43</v>
      </c>
      <c r="Q260" s="146" t="s">
        <v>212</v>
      </c>
      <c r="S260" s="129"/>
    </row>
    <row r="261" s="68" customFormat="true" ht="25.5" hidden="false" customHeight="false" outlineLevel="0" collapsed="false">
      <c r="A261" s="303" t="s">
        <v>29</v>
      </c>
      <c r="B261" s="88" t="str">
        <f aca="false">$B$256</f>
        <v>Lublin Różańcowa 2</v>
      </c>
      <c r="C261" s="88"/>
      <c r="D261" s="115" t="s">
        <v>213</v>
      </c>
      <c r="E261" s="100" t="s">
        <v>21</v>
      </c>
      <c r="F261" s="88" t="str">
        <f aca="false">'Kwatery obce - Reg. 2018'!A168</f>
        <v>Olszewska Halina i Krzysztof - nr 1 (1 piętro)</v>
      </c>
      <c r="G261" s="26"/>
      <c r="H261" s="26"/>
      <c r="I261" s="26"/>
      <c r="J261" s="26" t="n">
        <v>1</v>
      </c>
      <c r="K261" s="212"/>
      <c r="L261" s="212"/>
      <c r="M261" s="212"/>
      <c r="N261" s="26"/>
      <c r="O261" s="33"/>
      <c r="P261" s="26" t="s">
        <v>64</v>
      </c>
      <c r="Q261" s="141" t="s">
        <v>61</v>
      </c>
      <c r="S261" s="129"/>
    </row>
    <row r="262" s="68" customFormat="true" ht="30.75" hidden="false" customHeight="true" outlineLevel="0" collapsed="false">
      <c r="A262" s="303" t="s">
        <v>52</v>
      </c>
      <c r="B262" s="88" t="str">
        <f aca="false">$B$256</f>
        <v>Lublin Różańcowa 2</v>
      </c>
      <c r="C262" s="88"/>
      <c r="D262" s="115" t="s">
        <v>214</v>
      </c>
      <c r="E262" s="100" t="s">
        <v>21</v>
      </c>
      <c r="F262" s="88" t="str">
        <f aca="false">'Kwatery obce - Reg. 2018'!A170</f>
        <v>Olszewska Halina i Krzysztof - nr 2 (1 piętro)</v>
      </c>
      <c r="G262" s="26"/>
      <c r="H262" s="26"/>
      <c r="I262" s="26"/>
      <c r="J262" s="26" t="n">
        <v>1</v>
      </c>
      <c r="K262" s="212"/>
      <c r="L262" s="212"/>
      <c r="M262" s="212"/>
      <c r="N262" s="26"/>
      <c r="O262" s="41"/>
      <c r="P262" s="26" t="s">
        <v>215</v>
      </c>
      <c r="Q262" s="41" t="s">
        <v>212</v>
      </c>
      <c r="S262" s="129"/>
      <c r="T262" s="84"/>
      <c r="U262" s="84"/>
      <c r="V262" s="84"/>
    </row>
    <row r="263" s="68" customFormat="true" ht="13.5" hidden="true" customHeight="false" outlineLevel="0" collapsed="false">
      <c r="A263" s="320" t="s">
        <v>67</v>
      </c>
      <c r="B263" s="91" t="str">
        <f aca="false">$B$256</f>
        <v>Lublin Różańcowa 2</v>
      </c>
      <c r="C263" s="91"/>
      <c r="D263" s="91"/>
      <c r="E263" s="99"/>
      <c r="F263" s="30"/>
      <c r="G263" s="31"/>
      <c r="H263" s="31"/>
      <c r="I263" s="31"/>
      <c r="J263" s="31"/>
      <c r="K263" s="93"/>
      <c r="L263" s="93"/>
      <c r="M263" s="93"/>
      <c r="N263" s="15"/>
      <c r="O263" s="321"/>
      <c r="P263" s="322"/>
      <c r="Q263" s="323"/>
      <c r="S263" s="129"/>
    </row>
    <row r="264" s="68" customFormat="true" ht="12.75" hidden="false" customHeight="false" outlineLevel="0" collapsed="false">
      <c r="A264" s="179" t="n">
        <v>43382</v>
      </c>
      <c r="B264" s="110" t="str">
        <f aca="false">B256</f>
        <v>Lublin Różańcowa 2</v>
      </c>
      <c r="C264" s="61"/>
      <c r="D264" s="62" t="n">
        <f aca="false">SUM(G264:J264)</f>
        <v>6</v>
      </c>
      <c r="E264" s="112"/>
      <c r="F264" s="137" t="str">
        <f aca="false">F7</f>
        <v>razem bracia (bez niemowląt, dzieci i nianiek)</v>
      </c>
      <c r="G264" s="62" t="n">
        <f aca="false">SUM(G257:G263)</f>
        <v>0</v>
      </c>
      <c r="H264" s="62" t="n">
        <f aca="false">SUM(H257:H263)</f>
        <v>2</v>
      </c>
      <c r="I264" s="62" t="n">
        <f aca="false">SUM(I257:I263)</f>
        <v>1</v>
      </c>
      <c r="J264" s="62" t="n">
        <f aca="false">SUM(J257:J263)</f>
        <v>3</v>
      </c>
      <c r="K264" s="114" t="n">
        <f aca="false">SUM(K257:K263)</f>
        <v>1</v>
      </c>
      <c r="L264" s="114" t="n">
        <f aca="false">SUM(L257:L263)</f>
        <v>1</v>
      </c>
      <c r="M264" s="114" t="n">
        <f aca="false">SUM(M257:M263)</f>
        <v>1</v>
      </c>
      <c r="N264" s="114" t="n">
        <f aca="false">SUM(N257:N263)</f>
        <v>0</v>
      </c>
      <c r="O264" s="65"/>
      <c r="P264" s="67"/>
      <c r="Q264" s="67"/>
      <c r="R264" s="129"/>
      <c r="V264" s="84"/>
      <c r="W264" s="84"/>
    </row>
    <row r="265" s="68" customFormat="true" ht="15" hidden="false" customHeight="true" outlineLevel="0" collapsed="false">
      <c r="A265" s="179"/>
      <c r="B265" s="110"/>
      <c r="C265" s="70"/>
      <c r="D265" s="71" t="n">
        <f aca="false">SUM(K265:L265)</f>
        <v>2</v>
      </c>
      <c r="E265" s="112"/>
      <c r="F265" s="116" t="str">
        <f aca="false">F8</f>
        <v>razem niemowlęta i dzieci</v>
      </c>
      <c r="G265" s="117" t="n">
        <f aca="false">G264</f>
        <v>0</v>
      </c>
      <c r="H265" s="117" t="n">
        <f aca="false">H264</f>
        <v>2</v>
      </c>
      <c r="I265" s="117" t="n">
        <f aca="false">I264</f>
        <v>1</v>
      </c>
      <c r="J265" s="117" t="n">
        <f aca="false">J264</f>
        <v>3</v>
      </c>
      <c r="K265" s="71" t="n">
        <f aca="false">K264</f>
        <v>1</v>
      </c>
      <c r="L265" s="71" t="n">
        <f aca="false">L264</f>
        <v>1</v>
      </c>
      <c r="M265" s="117" t="n">
        <f aca="false">M264</f>
        <v>1</v>
      </c>
      <c r="N265" s="117" t="n">
        <f aca="false">N264</f>
        <v>0</v>
      </c>
      <c r="O265" s="65"/>
      <c r="P265" s="67" t="n">
        <v>17</v>
      </c>
      <c r="Q265" s="67"/>
      <c r="R265" s="129"/>
    </row>
    <row r="266" s="68" customFormat="true" ht="15" hidden="false" customHeight="true" outlineLevel="0" collapsed="false">
      <c r="A266" s="179"/>
      <c r="B266" s="110"/>
      <c r="C266" s="70"/>
      <c r="D266" s="71" t="n">
        <f aca="false">SUM(M266:N266)</f>
        <v>1</v>
      </c>
      <c r="E266" s="112"/>
      <c r="F266" s="116" t="str">
        <f aca="false">F9</f>
        <v>razem niańki</v>
      </c>
      <c r="G266" s="117" t="n">
        <f aca="false">G264</f>
        <v>0</v>
      </c>
      <c r="H266" s="117" t="n">
        <f aca="false">H264</f>
        <v>2</v>
      </c>
      <c r="I266" s="117" t="n">
        <f aca="false">I264</f>
        <v>1</v>
      </c>
      <c r="J266" s="117" t="n">
        <f aca="false">J264</f>
        <v>3</v>
      </c>
      <c r="K266" s="117" t="n">
        <f aca="false">K264</f>
        <v>1</v>
      </c>
      <c r="L266" s="117" t="n">
        <f aca="false">L264</f>
        <v>1</v>
      </c>
      <c r="M266" s="71" t="n">
        <f aca="false">M264</f>
        <v>1</v>
      </c>
      <c r="N266" s="71" t="n">
        <f aca="false">N264</f>
        <v>0</v>
      </c>
      <c r="O266" s="65"/>
      <c r="P266" s="67"/>
      <c r="Q266" s="67"/>
      <c r="R266" s="129"/>
    </row>
    <row r="267" s="68" customFormat="true" ht="15" hidden="false" customHeight="true" outlineLevel="0" collapsed="false">
      <c r="A267" s="179"/>
      <c r="B267" s="110"/>
      <c r="C267" s="70"/>
      <c r="D267" s="71" t="n">
        <f aca="false">SUM(G267:N267)-K267</f>
        <v>8</v>
      </c>
      <c r="E267" s="112"/>
      <c r="F267" s="116" t="str">
        <f aca="false">F10</f>
        <v>razem na salę gimn. (krzesła - z nianiami i dziećmi)</v>
      </c>
      <c r="G267" s="71" t="n">
        <f aca="false">G264</f>
        <v>0</v>
      </c>
      <c r="H267" s="71" t="n">
        <f aca="false">H264</f>
        <v>2</v>
      </c>
      <c r="I267" s="71" t="n">
        <f aca="false">I264</f>
        <v>1</v>
      </c>
      <c r="J267" s="71" t="n">
        <f aca="false">J264</f>
        <v>3</v>
      </c>
      <c r="K267" s="117" t="n">
        <f aca="false">K264</f>
        <v>1</v>
      </c>
      <c r="L267" s="71" t="n">
        <f aca="false">L264</f>
        <v>1</v>
      </c>
      <c r="M267" s="71" t="n">
        <f aca="false">M264</f>
        <v>1</v>
      </c>
      <c r="N267" s="71" t="n">
        <f aca="false">N264</f>
        <v>0</v>
      </c>
      <c r="O267" s="65"/>
      <c r="P267" s="67"/>
      <c r="Q267" s="67"/>
      <c r="R267" s="129"/>
    </row>
    <row r="268" s="68" customFormat="true" ht="15" hidden="false" customHeight="true" outlineLevel="0" collapsed="false">
      <c r="A268" s="179"/>
      <c r="B268" s="110"/>
      <c r="C268" s="70"/>
      <c r="D268" s="71" t="n">
        <f aca="false">SUM(G268:N268)-K268</f>
        <v>8</v>
      </c>
      <c r="E268" s="112"/>
      <c r="F268" s="116" t="str">
        <f aca="false">F11</f>
        <v>razem do wyżywienia (z  dziećmi)</v>
      </c>
      <c r="G268" s="71" t="n">
        <f aca="false">G264</f>
        <v>0</v>
      </c>
      <c r="H268" s="71" t="n">
        <f aca="false">H264</f>
        <v>2</v>
      </c>
      <c r="I268" s="71" t="n">
        <f aca="false">I264</f>
        <v>1</v>
      </c>
      <c r="J268" s="71" t="n">
        <f aca="false">J264</f>
        <v>3</v>
      </c>
      <c r="K268" s="117" t="n">
        <f aca="false">K264</f>
        <v>1</v>
      </c>
      <c r="L268" s="71" t="n">
        <f aca="false">L264</f>
        <v>1</v>
      </c>
      <c r="M268" s="71" t="n">
        <f aca="false">M264</f>
        <v>1</v>
      </c>
      <c r="N268" s="71" t="n">
        <f aca="false">N264</f>
        <v>0</v>
      </c>
      <c r="O268" s="65"/>
      <c r="P268" s="67"/>
      <c r="Q268" s="67"/>
      <c r="R268" s="129"/>
    </row>
    <row r="269" s="68" customFormat="true" ht="15.75" hidden="false" customHeight="true" outlineLevel="0" collapsed="false">
      <c r="A269" s="179"/>
      <c r="B269" s="110"/>
      <c r="C269" s="118"/>
      <c r="D269" s="78" t="n">
        <f aca="false">SUM(G269:N269)-K269</f>
        <v>8</v>
      </c>
      <c r="E269" s="112"/>
      <c r="F269" s="116" t="str">
        <f aca="false">F12</f>
        <v>razem do zakwaterowania (z dziećmi)</v>
      </c>
      <c r="G269" s="78" t="n">
        <f aca="false">G264</f>
        <v>0</v>
      </c>
      <c r="H269" s="78" t="n">
        <f aca="false">H264</f>
        <v>2</v>
      </c>
      <c r="I269" s="78" t="n">
        <f aca="false">I264</f>
        <v>1</v>
      </c>
      <c r="J269" s="78" t="n">
        <f aca="false">J264</f>
        <v>3</v>
      </c>
      <c r="K269" s="120" t="n">
        <f aca="false">K264</f>
        <v>1</v>
      </c>
      <c r="L269" s="78" t="n">
        <f aca="false">L264</f>
        <v>1</v>
      </c>
      <c r="M269" s="78" t="n">
        <f aca="false">M264</f>
        <v>1</v>
      </c>
      <c r="N269" s="78" t="n">
        <f aca="false">N264</f>
        <v>0</v>
      </c>
      <c r="O269" s="65"/>
      <c r="P269" s="67"/>
      <c r="Q269" s="67"/>
      <c r="R269" s="129"/>
    </row>
    <row r="270" s="84" customFormat="true" ht="39.95" hidden="false" customHeight="true" outlineLevel="0" collapsed="false">
      <c r="A270" s="324" t="str">
        <f aca="false">A1</f>
        <v>Lp.</v>
      </c>
      <c r="B270" s="82" t="s">
        <v>216</v>
      </c>
      <c r="C270" s="82" t="str">
        <f aca="false">C1</f>
        <v>Obecność</v>
      </c>
      <c r="D270" s="83" t="str">
        <f aca="false">D1</f>
        <v>Nazwisko i imię (małżeństwa razem, dzieci osobno)</v>
      </c>
      <c r="E270" s="83" t="str">
        <f aca="false">E1</f>
        <v>Przydział</v>
      </c>
      <c r="F270" s="83" t="str">
        <f aca="false">F1</f>
        <v>Zakwaterowanie</v>
      </c>
      <c r="G270" s="83" t="str">
        <f aca="false">G1</f>
        <v>Prezbiterzy</v>
      </c>
      <c r="H270" s="83" t="str">
        <f aca="false">H1</f>
        <v>Małżeństwa (il. osób)</v>
      </c>
      <c r="I270" s="83" t="str">
        <f aca="false">I1</f>
        <v>Kobiety (1)</v>
      </c>
      <c r="J270" s="83" t="str">
        <f aca="false">J1</f>
        <v>Mężczyźni (1)</v>
      </c>
      <c r="K270" s="83" t="str">
        <f aca="false">K1</f>
        <v>Niemowlęta i dzieci (bez dodatkowego łóżka i posiłku)</v>
      </c>
      <c r="L270" s="83" t="str">
        <f aca="false">L1</f>
        <v>Dzieci większe (z łóżkiem i posiłkiem)</v>
      </c>
      <c r="M270" s="83" t="str">
        <f aca="false">M1</f>
        <v>Niania z rodziny - mieszkanie z rodziną</v>
      </c>
      <c r="N270" s="83" t="str">
        <f aca="false">N1</f>
        <v>Niania obca lub z rodziny - mieszkanie osobne</v>
      </c>
      <c r="O270" s="83" t="str">
        <f aca="false">O1</f>
        <v>Uwagi, niepełnosprawność, diety</v>
      </c>
      <c r="P270" s="83" t="str">
        <f aca="false">P1</f>
        <v>Wiek jedynek, nianiek np. 40+</v>
      </c>
      <c r="Q270" s="83" t="str">
        <f aca="false">Q1</f>
        <v>Środek transportu (własny samochód lub brak)</v>
      </c>
      <c r="S270" s="129"/>
      <c r="T270" s="68"/>
      <c r="U270" s="68"/>
      <c r="V270" s="68"/>
      <c r="W270" s="68"/>
      <c r="X270" s="68"/>
    </row>
    <row r="271" s="282" customFormat="true" ht="29.25" hidden="false" customHeight="true" outlineLevel="0" collapsed="false">
      <c r="A271" s="284" t="s">
        <v>18</v>
      </c>
      <c r="B271" s="242" t="str">
        <f aca="false">$B$270</f>
        <v>Lublin Salezjanie 1</v>
      </c>
      <c r="C271" s="49"/>
      <c r="D271" s="325" t="s">
        <v>217</v>
      </c>
      <c r="E271" s="37" t="s">
        <v>21</v>
      </c>
      <c r="F271" s="228" t="str">
        <f aca="false">'Kwatery obce - Reg. 2018'!A14</f>
        <v>Energetyk p. 104</v>
      </c>
      <c r="G271" s="318"/>
      <c r="H271" s="92" t="n">
        <v>2</v>
      </c>
      <c r="I271" s="92"/>
      <c r="J271" s="209"/>
      <c r="K271" s="209"/>
      <c r="L271" s="209"/>
      <c r="M271" s="209"/>
      <c r="N271" s="92"/>
      <c r="O271" s="326" t="s">
        <v>218</v>
      </c>
      <c r="P271" s="199"/>
      <c r="Q271" s="327" t="s">
        <v>51</v>
      </c>
      <c r="S271" s="283"/>
    </row>
    <row r="272" s="282" customFormat="true" ht="27.75" hidden="false" customHeight="true" outlineLevel="0" collapsed="false">
      <c r="A272" s="303" t="s">
        <v>19</v>
      </c>
      <c r="B272" s="88" t="str">
        <f aca="false">$B$270</f>
        <v>Lublin Salezjanie 1</v>
      </c>
      <c r="C272" s="88"/>
      <c r="D272" s="161" t="s">
        <v>219</v>
      </c>
      <c r="E272" s="136" t="s">
        <v>21</v>
      </c>
      <c r="F272" s="88" t="str">
        <f aca="false">'Kwatery U Buzunów - Reg. 2018'!A11</f>
        <v>bud. A parter - p.4</v>
      </c>
      <c r="G272" s="39"/>
      <c r="H272" s="26" t="n">
        <v>2</v>
      </c>
      <c r="I272" s="163"/>
      <c r="J272" s="163"/>
      <c r="K272" s="163" t="n">
        <v>1</v>
      </c>
      <c r="L272" s="163"/>
      <c r="M272" s="163"/>
      <c r="N272" s="163"/>
      <c r="O272" s="164" t="s">
        <v>220</v>
      </c>
      <c r="P272" s="163"/>
      <c r="Q272" s="163" t="s">
        <v>51</v>
      </c>
      <c r="S272" s="283"/>
    </row>
    <row r="273" s="282" customFormat="true" ht="38.25" hidden="false" customHeight="true" outlineLevel="0" collapsed="false">
      <c r="A273" s="303" t="s">
        <v>23</v>
      </c>
      <c r="B273" s="88" t="str">
        <f aca="false">$B$270</f>
        <v>Lublin Salezjanie 1</v>
      </c>
      <c r="C273" s="88"/>
      <c r="D273" s="161" t="s">
        <v>221</v>
      </c>
      <c r="E273" s="136" t="s">
        <v>21</v>
      </c>
      <c r="F273" s="88" t="str">
        <f aca="false">'Kwatery U Buzunów - Reg. 2018'!A72</f>
        <v>bud. A 3 piętro - p.33</v>
      </c>
      <c r="G273" s="156"/>
      <c r="H273" s="26" t="n">
        <v>2</v>
      </c>
      <c r="I273" s="163"/>
      <c r="J273" s="163"/>
      <c r="K273" s="163" t="n">
        <v>1</v>
      </c>
      <c r="L273" s="163" t="n">
        <v>1</v>
      </c>
      <c r="M273" s="163"/>
      <c r="N273" s="163"/>
      <c r="O273" s="164"/>
      <c r="P273" s="163"/>
      <c r="Q273" s="163" t="s">
        <v>51</v>
      </c>
      <c r="S273" s="283"/>
    </row>
    <row r="274" s="282" customFormat="true" ht="27.75" hidden="false" customHeight="true" outlineLevel="0" collapsed="false">
      <c r="A274" s="303" t="s">
        <v>26</v>
      </c>
      <c r="B274" s="88" t="str">
        <f aca="false">$B$270</f>
        <v>Lublin Salezjanie 1</v>
      </c>
      <c r="C274" s="88"/>
      <c r="D274" s="161" t="s">
        <v>222</v>
      </c>
      <c r="E274" s="136" t="s">
        <v>21</v>
      </c>
      <c r="F274" s="88" t="str">
        <f aca="false">'Kwatery U Buzunów - Reg. 2018'!A88</f>
        <v>bud. B 2 piętro - p.21</v>
      </c>
      <c r="G274" s="39"/>
      <c r="H274" s="92" t="n">
        <v>2</v>
      </c>
      <c r="I274" s="163"/>
      <c r="J274" s="163"/>
      <c r="K274" s="163" t="n">
        <v>1</v>
      </c>
      <c r="L274" s="163"/>
      <c r="M274" s="163"/>
      <c r="N274" s="163"/>
      <c r="O274" s="164"/>
      <c r="P274" s="163"/>
      <c r="Q274" s="163" t="s">
        <v>51</v>
      </c>
      <c r="S274" s="283"/>
    </row>
    <row r="275" s="282" customFormat="true" ht="36" hidden="false" customHeight="true" outlineLevel="0" collapsed="false">
      <c r="A275" s="303" t="s">
        <v>29</v>
      </c>
      <c r="B275" s="88" t="str">
        <f aca="false">$B$270</f>
        <v>Lublin Salezjanie 1</v>
      </c>
      <c r="C275" s="88"/>
      <c r="D275" s="161" t="s">
        <v>223</v>
      </c>
      <c r="E275" s="98" t="s">
        <v>21</v>
      </c>
      <c r="F275" s="88" t="str">
        <f aca="false">'Kwatery obce - Reg. 2018'!A56</f>
        <v>Energetyk p. 412</v>
      </c>
      <c r="G275" s="39"/>
      <c r="H275" s="92"/>
      <c r="I275" s="163" t="n">
        <v>1</v>
      </c>
      <c r="J275" s="163"/>
      <c r="K275" s="163"/>
      <c r="L275" s="163"/>
      <c r="M275" s="163"/>
      <c r="N275" s="163"/>
      <c r="O275" s="164"/>
      <c r="P275" s="163"/>
      <c r="Q275" s="163" t="s">
        <v>51</v>
      </c>
      <c r="S275" s="283"/>
    </row>
    <row r="276" s="282" customFormat="true" ht="27.75" hidden="false" customHeight="true" outlineLevel="0" collapsed="false">
      <c r="A276" s="303" t="s">
        <v>52</v>
      </c>
      <c r="B276" s="88" t="str">
        <f aca="false">$B$270</f>
        <v>Lublin Salezjanie 1</v>
      </c>
      <c r="C276" s="88"/>
      <c r="D276" s="161" t="s">
        <v>224</v>
      </c>
      <c r="E276" s="98" t="s">
        <v>21</v>
      </c>
      <c r="F276" s="88" t="str">
        <f aca="false">'Kwatery obce - Reg. 2018'!A56</f>
        <v>Energetyk p. 412</v>
      </c>
      <c r="G276" s="39"/>
      <c r="H276" s="92"/>
      <c r="I276" s="163" t="n">
        <v>1</v>
      </c>
      <c r="J276" s="163"/>
      <c r="K276" s="163"/>
      <c r="L276" s="163"/>
      <c r="M276" s="163"/>
      <c r="N276" s="163"/>
      <c r="O276" s="164"/>
      <c r="P276" s="163"/>
      <c r="Q276" s="163"/>
      <c r="S276" s="283"/>
    </row>
    <row r="277" s="282" customFormat="true" ht="18.75" hidden="true" customHeight="true" outlineLevel="0" collapsed="false">
      <c r="A277" s="303" t="s">
        <v>67</v>
      </c>
      <c r="B277" s="328" t="str">
        <f aca="false">$B$270</f>
        <v>Lublin Salezjanie 1</v>
      </c>
      <c r="C277" s="88"/>
      <c r="D277" s="161"/>
      <c r="E277" s="99"/>
      <c r="F277" s="88"/>
      <c r="G277" s="39"/>
      <c r="H277" s="92"/>
      <c r="I277" s="163"/>
      <c r="J277" s="163"/>
      <c r="K277" s="163"/>
      <c r="L277" s="163"/>
      <c r="M277" s="163"/>
      <c r="N277" s="163"/>
      <c r="O277" s="177"/>
      <c r="P277" s="176"/>
      <c r="Q277" s="176"/>
      <c r="S277" s="283"/>
    </row>
    <row r="278" s="68" customFormat="true" ht="22.5" hidden="false" customHeight="true" outlineLevel="0" collapsed="false">
      <c r="A278" s="109" t="n">
        <v>43376</v>
      </c>
      <c r="B278" s="110" t="str">
        <f aca="false">B270</f>
        <v>Lublin Salezjanie 1</v>
      </c>
      <c r="C278" s="61"/>
      <c r="D278" s="62" t="n">
        <f aca="false">SUM(G278:J278)</f>
        <v>10</v>
      </c>
      <c r="E278" s="63"/>
      <c r="F278" s="137" t="str">
        <f aca="false">F7</f>
        <v>razem bracia (bez niemowląt, dzieci i nianiek)</v>
      </c>
      <c r="G278" s="62" t="n">
        <f aca="false">SUM(G271:G277)</f>
        <v>0</v>
      </c>
      <c r="H278" s="62" t="n">
        <f aca="false">SUM(H271:H277)</f>
        <v>8</v>
      </c>
      <c r="I278" s="62" t="n">
        <f aca="false">SUM(I271:I277)</f>
        <v>2</v>
      </c>
      <c r="J278" s="62" t="n">
        <f aca="false">SUM(J271:J277)</f>
        <v>0</v>
      </c>
      <c r="K278" s="114" t="n">
        <f aca="false">SUM(K271:K277)</f>
        <v>3</v>
      </c>
      <c r="L278" s="114" t="n">
        <f aca="false">SUM(L271:L277)</f>
        <v>1</v>
      </c>
      <c r="M278" s="114" t="n">
        <f aca="false">SUM(M271:M277)</f>
        <v>0</v>
      </c>
      <c r="N278" s="114" t="n">
        <f aca="false">SUM(N271:N277)</f>
        <v>0</v>
      </c>
      <c r="O278" s="65"/>
      <c r="P278" s="67"/>
      <c r="Q278" s="67"/>
      <c r="R278" s="129"/>
      <c r="V278" s="84"/>
      <c r="W278" s="84"/>
    </row>
    <row r="279" s="68" customFormat="true" ht="15" hidden="false" customHeight="true" outlineLevel="0" collapsed="false">
      <c r="A279" s="109"/>
      <c r="B279" s="110"/>
      <c r="C279" s="70"/>
      <c r="D279" s="71" t="n">
        <f aca="false">SUM(K279:L279)</f>
        <v>4</v>
      </c>
      <c r="E279" s="63"/>
      <c r="F279" s="116" t="str">
        <f aca="false">F8</f>
        <v>razem niemowlęta i dzieci</v>
      </c>
      <c r="G279" s="117" t="n">
        <f aca="false">G278</f>
        <v>0</v>
      </c>
      <c r="H279" s="117" t="n">
        <f aca="false">H278</f>
        <v>8</v>
      </c>
      <c r="I279" s="117" t="n">
        <f aca="false">I278</f>
        <v>2</v>
      </c>
      <c r="J279" s="117" t="n">
        <f aca="false">J278</f>
        <v>0</v>
      </c>
      <c r="K279" s="71" t="n">
        <f aca="false">K278</f>
        <v>3</v>
      </c>
      <c r="L279" s="71" t="n">
        <f aca="false">L278</f>
        <v>1</v>
      </c>
      <c r="M279" s="117" t="n">
        <f aca="false">M278</f>
        <v>0</v>
      </c>
      <c r="N279" s="117" t="n">
        <f aca="false">N278</f>
        <v>0</v>
      </c>
      <c r="O279" s="65"/>
      <c r="P279" s="67" t="n">
        <v>18</v>
      </c>
      <c r="Q279" s="67"/>
      <c r="R279" s="129"/>
    </row>
    <row r="280" s="68" customFormat="true" ht="15" hidden="false" customHeight="true" outlineLevel="0" collapsed="false">
      <c r="A280" s="109"/>
      <c r="B280" s="110"/>
      <c r="C280" s="70"/>
      <c r="D280" s="71" t="n">
        <f aca="false">SUM(M280:N280)</f>
        <v>0</v>
      </c>
      <c r="E280" s="63"/>
      <c r="F280" s="116" t="str">
        <f aca="false">F9</f>
        <v>razem niańki</v>
      </c>
      <c r="G280" s="117" t="n">
        <f aca="false">G278</f>
        <v>0</v>
      </c>
      <c r="H280" s="117" t="n">
        <f aca="false">H278</f>
        <v>8</v>
      </c>
      <c r="I280" s="117" t="n">
        <f aca="false">I278</f>
        <v>2</v>
      </c>
      <c r="J280" s="117" t="n">
        <f aca="false">J278</f>
        <v>0</v>
      </c>
      <c r="K280" s="117" t="n">
        <f aca="false">K278</f>
        <v>3</v>
      </c>
      <c r="L280" s="117" t="n">
        <f aca="false">L278</f>
        <v>1</v>
      </c>
      <c r="M280" s="71" t="n">
        <f aca="false">M278</f>
        <v>0</v>
      </c>
      <c r="N280" s="71" t="n">
        <f aca="false">N278</f>
        <v>0</v>
      </c>
      <c r="O280" s="65"/>
      <c r="P280" s="67"/>
      <c r="Q280" s="67"/>
      <c r="R280" s="129"/>
    </row>
    <row r="281" s="68" customFormat="true" ht="15" hidden="false" customHeight="true" outlineLevel="0" collapsed="false">
      <c r="A281" s="109"/>
      <c r="B281" s="110"/>
      <c r="C281" s="70"/>
      <c r="D281" s="71" t="n">
        <f aca="false">SUM(G281:N281)-K281</f>
        <v>11</v>
      </c>
      <c r="E281" s="63"/>
      <c r="F281" s="116" t="str">
        <f aca="false">F10</f>
        <v>razem na salę gimn. (krzesła - z nianiami i dziećmi)</v>
      </c>
      <c r="G281" s="71" t="n">
        <f aca="false">G278</f>
        <v>0</v>
      </c>
      <c r="H281" s="71" t="n">
        <f aca="false">H278</f>
        <v>8</v>
      </c>
      <c r="I281" s="71" t="n">
        <f aca="false">I278</f>
        <v>2</v>
      </c>
      <c r="J281" s="71" t="n">
        <f aca="false">J278</f>
        <v>0</v>
      </c>
      <c r="K281" s="117" t="n">
        <f aca="false">K278</f>
        <v>3</v>
      </c>
      <c r="L281" s="71" t="n">
        <f aca="false">L278</f>
        <v>1</v>
      </c>
      <c r="M281" s="71" t="n">
        <f aca="false">M278</f>
        <v>0</v>
      </c>
      <c r="N281" s="71" t="n">
        <f aca="false">N278</f>
        <v>0</v>
      </c>
      <c r="O281" s="65"/>
      <c r="P281" s="67"/>
      <c r="Q281" s="67"/>
      <c r="R281" s="129"/>
    </row>
    <row r="282" s="68" customFormat="true" ht="15" hidden="false" customHeight="true" outlineLevel="0" collapsed="false">
      <c r="A282" s="109"/>
      <c r="B282" s="110"/>
      <c r="C282" s="70"/>
      <c r="D282" s="71" t="n">
        <f aca="false">SUM(G282:N282)-K282</f>
        <v>11</v>
      </c>
      <c r="E282" s="63"/>
      <c r="F282" s="116" t="str">
        <f aca="false">F11</f>
        <v>razem do wyżywienia (z  dziećmi)</v>
      </c>
      <c r="G282" s="71" t="n">
        <f aca="false">G278</f>
        <v>0</v>
      </c>
      <c r="H282" s="71" t="n">
        <f aca="false">H278</f>
        <v>8</v>
      </c>
      <c r="I282" s="71" t="n">
        <f aca="false">I278</f>
        <v>2</v>
      </c>
      <c r="J282" s="71" t="n">
        <f aca="false">J278</f>
        <v>0</v>
      </c>
      <c r="K282" s="117" t="n">
        <f aca="false">K278</f>
        <v>3</v>
      </c>
      <c r="L282" s="71" t="n">
        <f aca="false">L278</f>
        <v>1</v>
      </c>
      <c r="M282" s="71" t="n">
        <f aca="false">M278</f>
        <v>0</v>
      </c>
      <c r="N282" s="71" t="n">
        <f aca="false">N278</f>
        <v>0</v>
      </c>
      <c r="O282" s="65"/>
      <c r="P282" s="67"/>
      <c r="Q282" s="67"/>
      <c r="R282" s="129"/>
    </row>
    <row r="283" s="68" customFormat="true" ht="15.75" hidden="false" customHeight="true" outlineLevel="0" collapsed="false">
      <c r="A283" s="109"/>
      <c r="B283" s="110"/>
      <c r="C283" s="118"/>
      <c r="D283" s="78" t="n">
        <f aca="false">SUM(G283:N283)-K283</f>
        <v>11</v>
      </c>
      <c r="E283" s="63"/>
      <c r="F283" s="116" t="str">
        <f aca="false">F12</f>
        <v>razem do zakwaterowania (z dziećmi)</v>
      </c>
      <c r="G283" s="78" t="n">
        <f aca="false">G278</f>
        <v>0</v>
      </c>
      <c r="H283" s="78" t="n">
        <f aca="false">H278</f>
        <v>8</v>
      </c>
      <c r="I283" s="78" t="n">
        <f aca="false">I278</f>
        <v>2</v>
      </c>
      <c r="J283" s="78" t="n">
        <f aca="false">J278</f>
        <v>0</v>
      </c>
      <c r="K283" s="120" t="n">
        <f aca="false">K278</f>
        <v>3</v>
      </c>
      <c r="L283" s="78" t="n">
        <f aca="false">L278</f>
        <v>1</v>
      </c>
      <c r="M283" s="78" t="n">
        <f aca="false">M278</f>
        <v>0</v>
      </c>
      <c r="N283" s="78" t="n">
        <f aca="false">N278</f>
        <v>0</v>
      </c>
      <c r="O283" s="65"/>
      <c r="P283" s="67"/>
      <c r="Q283" s="67"/>
      <c r="R283" s="129"/>
    </row>
    <row r="284" s="84" customFormat="true" ht="39.95" hidden="false" customHeight="true" outlineLevel="0" collapsed="false">
      <c r="A284" s="329" t="str">
        <f aca="false">A1</f>
        <v>Lp.</v>
      </c>
      <c r="B284" s="82" t="s">
        <v>225</v>
      </c>
      <c r="C284" s="82" t="str">
        <f aca="false">C1</f>
        <v>Obecność</v>
      </c>
      <c r="D284" s="83" t="str">
        <f aca="false">D1</f>
        <v>Nazwisko i imię (małżeństwa razem, dzieci osobno)</v>
      </c>
      <c r="E284" s="83" t="str">
        <f aca="false">E1</f>
        <v>Przydział</v>
      </c>
      <c r="F284" s="83" t="str">
        <f aca="false">F1</f>
        <v>Zakwaterowanie</v>
      </c>
      <c r="G284" s="83" t="str">
        <f aca="false">G1</f>
        <v>Prezbiterzy</v>
      </c>
      <c r="H284" s="83" t="str">
        <f aca="false">H1</f>
        <v>Małżeństwa (il. osób)</v>
      </c>
      <c r="I284" s="83" t="str">
        <f aca="false">I1</f>
        <v>Kobiety (1)</v>
      </c>
      <c r="J284" s="83" t="str">
        <f aca="false">J1</f>
        <v>Mężczyźni (1)</v>
      </c>
      <c r="K284" s="83" t="str">
        <f aca="false">K1</f>
        <v>Niemowlęta i dzieci (bez dodatkowego łóżka i posiłku)</v>
      </c>
      <c r="L284" s="83" t="str">
        <f aca="false">L1</f>
        <v>Dzieci większe (z łóżkiem i posiłkiem)</v>
      </c>
      <c r="M284" s="83" t="str">
        <f aca="false">M1</f>
        <v>Niania z rodziny - mieszkanie z rodziną</v>
      </c>
      <c r="N284" s="83" t="str">
        <f aca="false">N1</f>
        <v>Niania obca lub z rodziny - mieszkanie osobne</v>
      </c>
      <c r="O284" s="83" t="str">
        <f aca="false">O1</f>
        <v>Uwagi, niepełnosprawność, diety</v>
      </c>
      <c r="P284" s="83" t="str">
        <f aca="false">P1</f>
        <v>Wiek jedynek, nianiek np. 40+</v>
      </c>
      <c r="Q284" s="83" t="str">
        <f aca="false">Q1</f>
        <v>Środek transportu (własny samochód lub brak)</v>
      </c>
      <c r="S284" s="129"/>
      <c r="T284" s="68"/>
      <c r="U284" s="68"/>
      <c r="V284" s="68"/>
      <c r="W284" s="68"/>
      <c r="X284" s="68"/>
    </row>
    <row r="285" s="282" customFormat="true" ht="27.75" hidden="false" customHeight="true" outlineLevel="0" collapsed="false">
      <c r="A285" s="284" t="s">
        <v>18</v>
      </c>
      <c r="B285" s="330" t="str">
        <f aca="false">$B$284</f>
        <v>Lublin Salezjanie 2</v>
      </c>
      <c r="C285" s="91"/>
      <c r="D285" s="91" t="s">
        <v>226</v>
      </c>
      <c r="E285" s="317" t="s">
        <v>21</v>
      </c>
      <c r="F285" s="19" t="str">
        <f aca="false">'Kwatery obce - Reg. 2018'!A174</f>
        <v>Olszewska Halina i Krzysztof - nr 5 (2 piętro)</v>
      </c>
      <c r="G285" s="20"/>
      <c r="H285" s="26" t="n">
        <v>2</v>
      </c>
      <c r="I285" s="26"/>
      <c r="J285" s="26"/>
      <c r="K285" s="20"/>
      <c r="L285" s="20"/>
      <c r="M285" s="20"/>
      <c r="N285" s="20"/>
      <c r="O285" s="22"/>
      <c r="P285" s="42"/>
      <c r="Q285" s="43" t="s">
        <v>227</v>
      </c>
      <c r="S285" s="283"/>
    </row>
    <row r="286" s="282" customFormat="true" ht="27.75" hidden="false" customHeight="true" outlineLevel="0" collapsed="false">
      <c r="A286" s="284" t="s">
        <v>19</v>
      </c>
      <c r="B286" s="91" t="str">
        <f aca="false">$B$284</f>
        <v>Lublin Salezjanie 2</v>
      </c>
      <c r="C286" s="88"/>
      <c r="D286" s="88" t="s">
        <v>228</v>
      </c>
      <c r="E286" s="331" t="s">
        <v>21</v>
      </c>
      <c r="F286" s="91" t="str">
        <f aca="false">'Kwatery U Buzunów - Reg. 2018'!A4</f>
        <v>bud. A parter - p.2</v>
      </c>
      <c r="G286" s="15"/>
      <c r="H286" s="26" t="n">
        <v>2</v>
      </c>
      <c r="I286" s="92"/>
      <c r="J286" s="92"/>
      <c r="K286" s="15"/>
      <c r="L286" s="15"/>
      <c r="M286" s="15"/>
      <c r="N286" s="15"/>
      <c r="O286" s="33" t="s">
        <v>229</v>
      </c>
      <c r="P286" s="42"/>
      <c r="Q286" s="43" t="s">
        <v>51</v>
      </c>
      <c r="S286" s="283"/>
    </row>
    <row r="287" s="282" customFormat="true" ht="27.75" hidden="false" customHeight="true" outlineLevel="0" collapsed="false">
      <c r="A287" s="284" t="s">
        <v>23</v>
      </c>
      <c r="B287" s="91" t="str">
        <f aca="false">$B$284</f>
        <v>Lublin Salezjanie 2</v>
      </c>
      <c r="C287" s="88"/>
      <c r="D287" s="88" t="s">
        <v>230</v>
      </c>
      <c r="E287" s="332" t="s">
        <v>21</v>
      </c>
      <c r="F287" s="91" t="str">
        <f aca="false">'Kwatery obce - Reg. 2018'!A150</f>
        <v>Lucyna Truszkowska - p. nr 3 (piętro)</v>
      </c>
      <c r="G287" s="15"/>
      <c r="H287" s="26"/>
      <c r="I287" s="92"/>
      <c r="J287" s="92" t="n">
        <v>1</v>
      </c>
      <c r="K287" s="15"/>
      <c r="L287" s="15"/>
      <c r="M287" s="15"/>
      <c r="N287" s="15"/>
      <c r="O287" s="33"/>
      <c r="P287" s="42"/>
      <c r="Q287" s="43" t="s">
        <v>227</v>
      </c>
      <c r="S287" s="283"/>
    </row>
    <row r="288" s="282" customFormat="true" ht="13.5" hidden="true" customHeight="false" outlineLevel="0" collapsed="false">
      <c r="A288" s="284" t="s">
        <v>29</v>
      </c>
      <c r="B288" s="333" t="str">
        <f aca="false">$B$284</f>
        <v>Lublin Salezjanie 2</v>
      </c>
      <c r="C288" s="52"/>
      <c r="D288" s="91"/>
      <c r="E288" s="99"/>
      <c r="F288" s="38"/>
      <c r="G288" s="92"/>
      <c r="H288" s="26"/>
      <c r="I288" s="92"/>
      <c r="J288" s="92"/>
      <c r="K288" s="26"/>
      <c r="L288" s="26"/>
      <c r="M288" s="26"/>
      <c r="N288" s="26"/>
      <c r="O288" s="187"/>
      <c r="P288" s="56"/>
      <c r="Q288" s="57"/>
      <c r="S288" s="283"/>
    </row>
    <row r="289" s="68" customFormat="true" ht="22.5" hidden="false" customHeight="true" outlineLevel="0" collapsed="false">
      <c r="A289" s="109" t="n">
        <v>43376</v>
      </c>
      <c r="B289" s="180" t="str">
        <f aca="false">B284</f>
        <v>Lublin Salezjanie 2</v>
      </c>
      <c r="C289" s="70"/>
      <c r="D289" s="62" t="n">
        <f aca="false">SUM(G289:J289)</f>
        <v>5</v>
      </c>
      <c r="E289" s="63"/>
      <c r="F289" s="137" t="str">
        <f aca="false">F7</f>
        <v>razem bracia (bez niemowląt, dzieci i nianiek)</v>
      </c>
      <c r="G289" s="62" t="n">
        <f aca="false">SUM(G285:G288)</f>
        <v>0</v>
      </c>
      <c r="H289" s="62" t="n">
        <f aca="false">SUM(H285:H288)</f>
        <v>4</v>
      </c>
      <c r="I289" s="62" t="n">
        <f aca="false">SUM(I285:I288)</f>
        <v>0</v>
      </c>
      <c r="J289" s="62" t="n">
        <f aca="false">SUM(J285:J288)</f>
        <v>1</v>
      </c>
      <c r="K289" s="114" t="n">
        <f aca="false">SUM(K285:K288)</f>
        <v>0</v>
      </c>
      <c r="L289" s="114" t="n">
        <f aca="false">SUM(L285:L288)</f>
        <v>0</v>
      </c>
      <c r="M289" s="114" t="n">
        <f aca="false">SUM(M285:M288)</f>
        <v>0</v>
      </c>
      <c r="N289" s="114" t="n">
        <f aca="false">SUM(N285:N288)</f>
        <v>0</v>
      </c>
      <c r="O289" s="65"/>
      <c r="P289" s="67"/>
      <c r="Q289" s="67"/>
      <c r="R289" s="129"/>
      <c r="V289" s="84"/>
      <c r="W289" s="84"/>
    </row>
    <row r="290" s="68" customFormat="true" ht="15" hidden="false" customHeight="true" outlineLevel="0" collapsed="false">
      <c r="A290" s="109"/>
      <c r="B290" s="180"/>
      <c r="C290" s="70"/>
      <c r="D290" s="71" t="n">
        <f aca="false">SUM(K290:L290)</f>
        <v>0</v>
      </c>
      <c r="E290" s="63"/>
      <c r="F290" s="116" t="str">
        <f aca="false">F8</f>
        <v>razem niemowlęta i dzieci</v>
      </c>
      <c r="G290" s="117" t="n">
        <f aca="false">G289</f>
        <v>0</v>
      </c>
      <c r="H290" s="117" t="n">
        <f aca="false">H289</f>
        <v>4</v>
      </c>
      <c r="I290" s="117" t="n">
        <f aca="false">I289</f>
        <v>0</v>
      </c>
      <c r="J290" s="117" t="n">
        <f aca="false">J289</f>
        <v>1</v>
      </c>
      <c r="K290" s="71" t="n">
        <f aca="false">K289</f>
        <v>0</v>
      </c>
      <c r="L290" s="71" t="n">
        <f aca="false">L289</f>
        <v>0</v>
      </c>
      <c r="M290" s="117" t="n">
        <f aca="false">M289</f>
        <v>0</v>
      </c>
      <c r="N290" s="117" t="n">
        <f aca="false">N289</f>
        <v>0</v>
      </c>
      <c r="O290" s="65"/>
      <c r="P290" s="67" t="n">
        <v>19</v>
      </c>
      <c r="Q290" s="67"/>
      <c r="R290" s="129"/>
    </row>
    <row r="291" s="68" customFormat="true" ht="15" hidden="false" customHeight="true" outlineLevel="0" collapsed="false">
      <c r="A291" s="109"/>
      <c r="B291" s="180"/>
      <c r="C291" s="70"/>
      <c r="D291" s="71" t="n">
        <f aca="false">SUM(M291:N291)</f>
        <v>0</v>
      </c>
      <c r="E291" s="63"/>
      <c r="F291" s="116" t="str">
        <f aca="false">F9</f>
        <v>razem niańki</v>
      </c>
      <c r="G291" s="117" t="n">
        <f aca="false">G289</f>
        <v>0</v>
      </c>
      <c r="H291" s="117" t="n">
        <f aca="false">H289</f>
        <v>4</v>
      </c>
      <c r="I291" s="117" t="n">
        <f aca="false">I289</f>
        <v>0</v>
      </c>
      <c r="J291" s="117" t="n">
        <f aca="false">J289</f>
        <v>1</v>
      </c>
      <c r="K291" s="117" t="n">
        <f aca="false">K289</f>
        <v>0</v>
      </c>
      <c r="L291" s="117" t="n">
        <f aca="false">L289</f>
        <v>0</v>
      </c>
      <c r="M291" s="71" t="n">
        <f aca="false">M289</f>
        <v>0</v>
      </c>
      <c r="N291" s="71" t="n">
        <f aca="false">N289</f>
        <v>0</v>
      </c>
      <c r="O291" s="65"/>
      <c r="P291" s="67"/>
      <c r="Q291" s="67"/>
      <c r="R291" s="129"/>
    </row>
    <row r="292" s="68" customFormat="true" ht="15" hidden="false" customHeight="true" outlineLevel="0" collapsed="false">
      <c r="A292" s="109"/>
      <c r="B292" s="180"/>
      <c r="C292" s="70"/>
      <c r="D292" s="71" t="n">
        <f aca="false">SUM(G292:N292)-K292</f>
        <v>5</v>
      </c>
      <c r="E292" s="63"/>
      <c r="F292" s="116" t="str">
        <f aca="false">F10</f>
        <v>razem na salę gimn. (krzesła - z nianiami i dziećmi)</v>
      </c>
      <c r="G292" s="71" t="n">
        <f aca="false">G289</f>
        <v>0</v>
      </c>
      <c r="H292" s="71" t="n">
        <f aca="false">H289</f>
        <v>4</v>
      </c>
      <c r="I292" s="71" t="n">
        <f aca="false">I289</f>
        <v>0</v>
      </c>
      <c r="J292" s="71" t="n">
        <f aca="false">J289</f>
        <v>1</v>
      </c>
      <c r="K292" s="117" t="n">
        <f aca="false">K289</f>
        <v>0</v>
      </c>
      <c r="L292" s="71" t="n">
        <f aca="false">L289</f>
        <v>0</v>
      </c>
      <c r="M292" s="71" t="n">
        <f aca="false">M289</f>
        <v>0</v>
      </c>
      <c r="N292" s="71" t="n">
        <f aca="false">N289</f>
        <v>0</v>
      </c>
      <c r="O292" s="65"/>
      <c r="P292" s="67"/>
      <c r="Q292" s="67"/>
      <c r="R292" s="129"/>
    </row>
    <row r="293" s="68" customFormat="true" ht="15" hidden="false" customHeight="true" outlineLevel="0" collapsed="false">
      <c r="A293" s="109"/>
      <c r="B293" s="180"/>
      <c r="C293" s="70"/>
      <c r="D293" s="71" t="n">
        <f aca="false">SUM(G293:N293)-K293</f>
        <v>5</v>
      </c>
      <c r="E293" s="63"/>
      <c r="F293" s="116" t="str">
        <f aca="false">F11</f>
        <v>razem do wyżywienia (z  dziećmi)</v>
      </c>
      <c r="G293" s="71" t="n">
        <f aca="false">G289</f>
        <v>0</v>
      </c>
      <c r="H293" s="71" t="n">
        <f aca="false">H289</f>
        <v>4</v>
      </c>
      <c r="I293" s="71" t="n">
        <f aca="false">I289</f>
        <v>0</v>
      </c>
      <c r="J293" s="71" t="n">
        <f aca="false">J289</f>
        <v>1</v>
      </c>
      <c r="K293" s="117" t="n">
        <f aca="false">K289</f>
        <v>0</v>
      </c>
      <c r="L293" s="71" t="n">
        <f aca="false">L289</f>
        <v>0</v>
      </c>
      <c r="M293" s="71" t="n">
        <f aca="false">M289</f>
        <v>0</v>
      </c>
      <c r="N293" s="71" t="n">
        <f aca="false">N289</f>
        <v>0</v>
      </c>
      <c r="O293" s="65"/>
      <c r="P293" s="67"/>
      <c r="Q293" s="67"/>
      <c r="R293" s="129"/>
    </row>
    <row r="294" s="68" customFormat="true" ht="15.75" hidden="false" customHeight="true" outlineLevel="0" collapsed="false">
      <c r="A294" s="109"/>
      <c r="B294" s="180"/>
      <c r="C294" s="118"/>
      <c r="D294" s="78" t="n">
        <f aca="false">SUM(G294:N294)-K294</f>
        <v>5</v>
      </c>
      <c r="E294" s="63"/>
      <c r="F294" s="116" t="str">
        <f aca="false">F12</f>
        <v>razem do zakwaterowania (z dziećmi)</v>
      </c>
      <c r="G294" s="78" t="n">
        <f aca="false">G289</f>
        <v>0</v>
      </c>
      <c r="H294" s="78" t="n">
        <f aca="false">H289</f>
        <v>4</v>
      </c>
      <c r="I294" s="78" t="n">
        <f aca="false">I289</f>
        <v>0</v>
      </c>
      <c r="J294" s="78" t="n">
        <f aca="false">J289</f>
        <v>1</v>
      </c>
      <c r="K294" s="120" t="n">
        <f aca="false">K289</f>
        <v>0</v>
      </c>
      <c r="L294" s="78" t="n">
        <f aca="false">L289</f>
        <v>0</v>
      </c>
      <c r="M294" s="78" t="n">
        <f aca="false">M289</f>
        <v>0</v>
      </c>
      <c r="N294" s="78" t="n">
        <f aca="false">N289</f>
        <v>0</v>
      </c>
      <c r="O294" s="65"/>
      <c r="P294" s="67"/>
      <c r="Q294" s="67"/>
      <c r="R294" s="129"/>
    </row>
    <row r="295" s="84" customFormat="true" ht="39.95" hidden="false" customHeight="true" outlineLevel="0" collapsed="false">
      <c r="A295" s="138" t="str">
        <f aca="false">A1</f>
        <v>Lp.</v>
      </c>
      <c r="B295" s="334" t="s">
        <v>231</v>
      </c>
      <c r="C295" s="335" t="str">
        <f aca="false">C1</f>
        <v>Obecność</v>
      </c>
      <c r="D295" s="83" t="str">
        <f aca="false">D1</f>
        <v>Nazwisko i imię (małżeństwa razem, dzieci osobno)</v>
      </c>
      <c r="E295" s="83" t="str">
        <f aca="false">E1</f>
        <v>Przydział</v>
      </c>
      <c r="F295" s="83" t="str">
        <f aca="false">F1</f>
        <v>Zakwaterowanie</v>
      </c>
      <c r="G295" s="83" t="str">
        <f aca="false">G1</f>
        <v>Prezbiterzy</v>
      </c>
      <c r="H295" s="83" t="str">
        <f aca="false">H1</f>
        <v>Małżeństwa (il. osób)</v>
      </c>
      <c r="I295" s="83" t="str">
        <f aca="false">I1</f>
        <v>Kobiety (1)</v>
      </c>
      <c r="J295" s="83" t="str">
        <f aca="false">J1</f>
        <v>Mężczyźni (1)</v>
      </c>
      <c r="K295" s="83" t="str">
        <f aca="false">K1</f>
        <v>Niemowlęta i dzieci (bez dodatkowego łóżka i posiłku)</v>
      </c>
      <c r="L295" s="83" t="str">
        <f aca="false">L1</f>
        <v>Dzieci większe (z łóżkiem i posiłkiem)</v>
      </c>
      <c r="M295" s="83" t="str">
        <f aca="false">M1</f>
        <v>Niania z rodziny - mieszkanie z rodziną</v>
      </c>
      <c r="N295" s="83" t="str">
        <f aca="false">N1</f>
        <v>Niania obca lub z rodziny - mieszkanie osobne</v>
      </c>
      <c r="O295" s="83" t="str">
        <f aca="false">O1</f>
        <v>Uwagi, niepełnosprawność, diety</v>
      </c>
      <c r="P295" s="83" t="str">
        <f aca="false">P1</f>
        <v>Wiek jedynek, nianiek np. 40+</v>
      </c>
      <c r="Q295" s="139" t="str">
        <f aca="false">Q1</f>
        <v>Środek transportu (własny samochód lub brak)</v>
      </c>
      <c r="S295" s="129"/>
      <c r="T295" s="68"/>
      <c r="U295" s="68"/>
      <c r="V295" s="68"/>
      <c r="W295" s="68"/>
      <c r="X295" s="68"/>
    </row>
    <row r="296" s="68" customFormat="true" ht="25.5" hidden="false" customHeight="false" outlineLevel="0" collapsed="false">
      <c r="A296" s="336" t="s">
        <v>18</v>
      </c>
      <c r="B296" s="337" t="str">
        <f aca="false">$B$295</f>
        <v>Lublin Św. Agnieszka 1</v>
      </c>
      <c r="C296" s="338"/>
      <c r="D296" s="45"/>
      <c r="E296" s="339"/>
      <c r="F296" s="228"/>
      <c r="G296" s="318"/>
      <c r="H296" s="318"/>
      <c r="I296" s="318"/>
      <c r="J296" s="318"/>
      <c r="K296" s="92"/>
      <c r="L296" s="318"/>
      <c r="M296" s="318"/>
      <c r="N296" s="26"/>
      <c r="O296" s="340"/>
      <c r="P296" s="341"/>
      <c r="Q296" s="24"/>
      <c r="S296" s="129"/>
    </row>
    <row r="297" s="68" customFormat="true" ht="25.5" hidden="false" customHeight="false" outlineLevel="0" collapsed="false">
      <c r="A297" s="342" t="s">
        <v>19</v>
      </c>
      <c r="B297" s="343" t="str">
        <f aca="false">$B$295</f>
        <v>Lublin Św. Agnieszka 1</v>
      </c>
      <c r="C297" s="344"/>
      <c r="D297" s="45" t="s">
        <v>232</v>
      </c>
      <c r="E297" s="169" t="s">
        <v>21</v>
      </c>
      <c r="F297" s="88" t="str">
        <f aca="false">'Kwatery obce - Reg. 2018'!A18</f>
        <v>Energetyk p. 108</v>
      </c>
      <c r="G297" s="26"/>
      <c r="H297" s="26" t="n">
        <v>2</v>
      </c>
      <c r="I297" s="26"/>
      <c r="J297" s="26"/>
      <c r="K297" s="26"/>
      <c r="L297" s="26"/>
      <c r="M297" s="26"/>
      <c r="N297" s="26"/>
      <c r="O297" s="340"/>
      <c r="P297" s="341"/>
      <c r="Q297" s="43" t="s">
        <v>125</v>
      </c>
      <c r="S297" s="129"/>
    </row>
    <row r="298" s="68" customFormat="true" ht="25.5" hidden="false" customHeight="false" outlineLevel="0" collapsed="false">
      <c r="A298" s="342" t="s">
        <v>23</v>
      </c>
      <c r="B298" s="343" t="str">
        <f aca="false">$B$295</f>
        <v>Lublin Św. Agnieszka 1</v>
      </c>
      <c r="C298" s="344"/>
      <c r="D298" s="45" t="s">
        <v>233</v>
      </c>
      <c r="E298" s="98" t="s">
        <v>21</v>
      </c>
      <c r="F298" s="88" t="str">
        <f aca="false">'Kwatery obce - Reg. 2018'!A54</f>
        <v>Energetyk p. 411</v>
      </c>
      <c r="G298" s="26"/>
      <c r="H298" s="26"/>
      <c r="I298" s="26" t="n">
        <v>1</v>
      </c>
      <c r="J298" s="26"/>
      <c r="K298" s="26"/>
      <c r="L298" s="26"/>
      <c r="M298" s="26"/>
      <c r="N298" s="26"/>
      <c r="O298" s="340"/>
      <c r="P298" s="341" t="n">
        <v>50</v>
      </c>
      <c r="Q298" s="43" t="s">
        <v>234</v>
      </c>
      <c r="S298" s="129"/>
    </row>
    <row r="299" s="68" customFormat="true" ht="25.5" hidden="false" customHeight="false" outlineLevel="0" collapsed="false">
      <c r="A299" s="342" t="s">
        <v>26</v>
      </c>
      <c r="B299" s="343" t="str">
        <f aca="false">$B$295</f>
        <v>Lublin Św. Agnieszka 1</v>
      </c>
      <c r="C299" s="344"/>
      <c r="D299" s="45" t="s">
        <v>235</v>
      </c>
      <c r="E299" s="169" t="s">
        <v>21</v>
      </c>
      <c r="F299" s="88" t="str">
        <f aca="false">'Kwatery obce - Reg. 2018'!A18</f>
        <v>Energetyk p. 108</v>
      </c>
      <c r="G299" s="26"/>
      <c r="H299" s="26" t="n">
        <v>2</v>
      </c>
      <c r="I299" s="26"/>
      <c r="J299" s="26"/>
      <c r="K299" s="26"/>
      <c r="L299" s="26"/>
      <c r="M299" s="26"/>
      <c r="N299" s="26"/>
      <c r="O299" s="340"/>
      <c r="P299" s="341"/>
      <c r="Q299" s="43" t="s">
        <v>236</v>
      </c>
      <c r="S299" s="129"/>
    </row>
    <row r="300" s="68" customFormat="true" ht="25.5" hidden="false" customHeight="false" outlineLevel="0" collapsed="false">
      <c r="A300" s="342" t="s">
        <v>29</v>
      </c>
      <c r="B300" s="343" t="str">
        <f aca="false">$B$295</f>
        <v>Lublin Św. Agnieszka 1</v>
      </c>
      <c r="C300" s="344"/>
      <c r="D300" s="45" t="s">
        <v>237</v>
      </c>
      <c r="E300" s="169" t="s">
        <v>21</v>
      </c>
      <c r="F300" s="88" t="str">
        <f aca="false">'Kwatery obce - Reg. 2018'!A20</f>
        <v>Energetyk p. 109</v>
      </c>
      <c r="G300" s="26"/>
      <c r="H300" s="26" t="n">
        <v>2</v>
      </c>
      <c r="I300" s="26"/>
      <c r="J300" s="26"/>
      <c r="K300" s="26"/>
      <c r="L300" s="26"/>
      <c r="M300" s="26"/>
      <c r="N300" s="26"/>
      <c r="O300" s="340"/>
      <c r="P300" s="341"/>
      <c r="Q300" s="43"/>
      <c r="S300" s="129"/>
    </row>
    <row r="301" s="68" customFormat="true" ht="25.5" hidden="false" customHeight="false" outlineLevel="0" collapsed="false">
      <c r="A301" s="342" t="s">
        <v>52</v>
      </c>
      <c r="B301" s="343" t="str">
        <f aca="false">$B$295</f>
        <v>Lublin Św. Agnieszka 1</v>
      </c>
      <c r="C301" s="344"/>
      <c r="D301" s="45" t="s">
        <v>238</v>
      </c>
      <c r="E301" s="169" t="s">
        <v>21</v>
      </c>
      <c r="F301" s="88" t="str">
        <f aca="false">'Kwatery obce - Reg. 2018'!A22</f>
        <v>Energetyk p. 110</v>
      </c>
      <c r="G301" s="26"/>
      <c r="H301" s="26" t="n">
        <v>2</v>
      </c>
      <c r="I301" s="26"/>
      <c r="J301" s="26"/>
      <c r="K301" s="26"/>
      <c r="L301" s="26"/>
      <c r="M301" s="26"/>
      <c r="N301" s="26"/>
      <c r="O301" s="340"/>
      <c r="P301" s="341"/>
      <c r="Q301" s="43" t="s">
        <v>234</v>
      </c>
      <c r="S301" s="129"/>
    </row>
    <row r="302" s="68" customFormat="true" ht="25.5" hidden="false" customHeight="false" outlineLevel="0" collapsed="false">
      <c r="A302" s="342" t="s">
        <v>67</v>
      </c>
      <c r="B302" s="343" t="str">
        <f aca="false">$B$295</f>
        <v>Lublin Św. Agnieszka 1</v>
      </c>
      <c r="C302" s="344"/>
      <c r="D302" s="45" t="s">
        <v>239</v>
      </c>
      <c r="E302" s="98" t="s">
        <v>21</v>
      </c>
      <c r="F302" s="88" t="str">
        <f aca="false">'Kwatery obce - Reg. 2018'!A54</f>
        <v>Energetyk p. 411</v>
      </c>
      <c r="G302" s="26"/>
      <c r="H302" s="26"/>
      <c r="I302" s="26" t="n">
        <v>1</v>
      </c>
      <c r="J302" s="26"/>
      <c r="K302" s="26"/>
      <c r="L302" s="26"/>
      <c r="M302" s="26"/>
      <c r="N302" s="26"/>
      <c r="O302" s="340"/>
      <c r="P302" s="340" t="n">
        <v>70</v>
      </c>
      <c r="Q302" s="43" t="s">
        <v>240</v>
      </c>
      <c r="S302" s="129"/>
    </row>
    <row r="303" s="68" customFormat="true" ht="25.5" hidden="false" customHeight="false" outlineLevel="0" collapsed="false">
      <c r="A303" s="342" t="s">
        <v>92</v>
      </c>
      <c r="B303" s="343" t="str">
        <f aca="false">$B$295</f>
        <v>Lublin Św. Agnieszka 1</v>
      </c>
      <c r="C303" s="344"/>
      <c r="D303" s="45" t="s">
        <v>241</v>
      </c>
      <c r="E303" s="169" t="s">
        <v>21</v>
      </c>
      <c r="F303" s="88" t="str">
        <f aca="false">'Kwatery obce - Reg. 2018'!A24</f>
        <v>Energetyk p. 111</v>
      </c>
      <c r="G303" s="26"/>
      <c r="H303" s="26" t="n">
        <v>2</v>
      </c>
      <c r="I303" s="26"/>
      <c r="J303" s="26"/>
      <c r="K303" s="26"/>
      <c r="L303" s="26"/>
      <c r="M303" s="26"/>
      <c r="N303" s="26"/>
      <c r="O303" s="340"/>
      <c r="P303" s="340"/>
      <c r="Q303" s="43" t="s">
        <v>125</v>
      </c>
      <c r="S303" s="129"/>
      <c r="T303" s="84"/>
      <c r="U303" s="84"/>
      <c r="V303" s="84"/>
    </row>
    <row r="304" s="68" customFormat="true" ht="25.5" hidden="false" customHeight="true" outlineLevel="0" collapsed="false">
      <c r="A304" s="342" t="s">
        <v>82</v>
      </c>
      <c r="B304" s="343" t="str">
        <f aca="false">$B$295</f>
        <v>Lublin Św. Agnieszka 1</v>
      </c>
      <c r="C304" s="344"/>
      <c r="D304" s="345" t="s">
        <v>242</v>
      </c>
      <c r="E304" s="169" t="s">
        <v>21</v>
      </c>
      <c r="F304" s="88" t="str">
        <f aca="false">'Kwatery obce - Reg. 2018'!A26</f>
        <v>Energetyk p. 112</v>
      </c>
      <c r="G304" s="39"/>
      <c r="H304" s="26" t="n">
        <v>2</v>
      </c>
      <c r="I304" s="26"/>
      <c r="J304" s="26"/>
      <c r="K304" s="26"/>
      <c r="L304" s="26"/>
      <c r="M304" s="26"/>
      <c r="N304" s="26"/>
      <c r="O304" s="341"/>
      <c r="P304" s="340"/>
      <c r="Q304" s="43" t="s">
        <v>125</v>
      </c>
      <c r="S304" s="129"/>
      <c r="T304" s="84"/>
      <c r="U304" s="84"/>
      <c r="V304" s="84"/>
    </row>
    <row r="305" s="68" customFormat="true" ht="25.5" hidden="true" customHeight="true" outlineLevel="0" collapsed="false">
      <c r="A305" s="342" t="s">
        <v>93</v>
      </c>
      <c r="B305" s="343" t="str">
        <f aca="false">$B$295</f>
        <v>Lublin Św. Agnieszka 1</v>
      </c>
      <c r="C305" s="344"/>
      <c r="D305" s="346"/>
      <c r="E305" s="99"/>
      <c r="F305" s="88"/>
      <c r="G305" s="39"/>
      <c r="H305" s="26"/>
      <c r="I305" s="26"/>
      <c r="J305" s="26"/>
      <c r="K305" s="26"/>
      <c r="L305" s="26"/>
      <c r="M305" s="26"/>
      <c r="N305" s="26"/>
      <c r="O305" s="347"/>
      <c r="P305" s="348"/>
      <c r="Q305" s="327"/>
      <c r="S305" s="129"/>
      <c r="T305" s="84"/>
      <c r="U305" s="84"/>
      <c r="V305" s="84"/>
    </row>
    <row r="306" s="68" customFormat="true" ht="26.25" hidden="true" customHeight="false" outlineLevel="0" collapsed="false">
      <c r="A306" s="342" t="s">
        <v>143</v>
      </c>
      <c r="B306" s="343" t="str">
        <f aca="false">$B$295</f>
        <v>Lublin Św. Agnieszka 1</v>
      </c>
      <c r="C306" s="344"/>
      <c r="D306" s="45"/>
      <c r="E306" s="99"/>
      <c r="F306" s="88"/>
      <c r="G306" s="39"/>
      <c r="H306" s="26"/>
      <c r="I306" s="26"/>
      <c r="J306" s="26"/>
      <c r="K306" s="26"/>
      <c r="L306" s="26"/>
      <c r="M306" s="26"/>
      <c r="N306" s="26"/>
      <c r="O306" s="349"/>
      <c r="P306" s="350"/>
      <c r="Q306" s="57"/>
      <c r="S306" s="129"/>
    </row>
    <row r="307" s="68" customFormat="true" ht="12.75" hidden="false" customHeight="false" outlineLevel="0" collapsed="false">
      <c r="A307" s="109" t="n">
        <v>43382</v>
      </c>
      <c r="B307" s="351" t="str">
        <f aca="false">B295</f>
        <v>Lublin Św. Agnieszka 1</v>
      </c>
      <c r="C307" s="61"/>
      <c r="D307" s="62" t="n">
        <f aca="false">SUM(G307:J307)</f>
        <v>14</v>
      </c>
      <c r="E307" s="63"/>
      <c r="F307" s="137" t="str">
        <f aca="false">F7</f>
        <v>razem bracia (bez niemowląt, dzieci i nianiek)</v>
      </c>
      <c r="G307" s="62" t="n">
        <f aca="false">SUM(G296:G306)</f>
        <v>0</v>
      </c>
      <c r="H307" s="62" t="n">
        <f aca="false">SUM(H296:H306)</f>
        <v>12</v>
      </c>
      <c r="I307" s="62" t="n">
        <f aca="false">SUM(I296:I306)</f>
        <v>2</v>
      </c>
      <c r="J307" s="62" t="n">
        <f aca="false">SUM(J296:J306)</f>
        <v>0</v>
      </c>
      <c r="K307" s="114" t="n">
        <f aca="false">SUM(K296:K306)</f>
        <v>0</v>
      </c>
      <c r="L307" s="114" t="n">
        <f aca="false">SUM(L296:L306)</f>
        <v>0</v>
      </c>
      <c r="M307" s="114" t="n">
        <f aca="false">SUM(M296:M306)</f>
        <v>0</v>
      </c>
      <c r="N307" s="114" t="n">
        <f aca="false">SUM(N296:N306)</f>
        <v>0</v>
      </c>
      <c r="O307" s="352"/>
      <c r="P307" s="67"/>
      <c r="Q307" s="67"/>
      <c r="R307" s="129"/>
      <c r="V307" s="84"/>
      <c r="W307" s="84"/>
    </row>
    <row r="308" s="68" customFormat="true" ht="12.75" hidden="false" customHeight="false" outlineLevel="0" collapsed="false">
      <c r="A308" s="109"/>
      <c r="B308" s="351"/>
      <c r="C308" s="70"/>
      <c r="D308" s="71" t="n">
        <f aca="false">SUM(K308:L308)</f>
        <v>0</v>
      </c>
      <c r="E308" s="63"/>
      <c r="F308" s="113" t="str">
        <f aca="false">F8</f>
        <v>razem niemowlęta i dzieci</v>
      </c>
      <c r="G308" s="117" t="n">
        <f aca="false">G307</f>
        <v>0</v>
      </c>
      <c r="H308" s="117" t="n">
        <f aca="false">H307</f>
        <v>12</v>
      </c>
      <c r="I308" s="117" t="n">
        <f aca="false">I307</f>
        <v>2</v>
      </c>
      <c r="J308" s="117" t="n">
        <f aca="false">J307</f>
        <v>0</v>
      </c>
      <c r="K308" s="71" t="n">
        <f aca="false">K307</f>
        <v>0</v>
      </c>
      <c r="L308" s="71" t="n">
        <f aca="false">L307</f>
        <v>0</v>
      </c>
      <c r="M308" s="117" t="n">
        <f aca="false">M307</f>
        <v>0</v>
      </c>
      <c r="N308" s="117" t="n">
        <f aca="false">N307</f>
        <v>0</v>
      </c>
      <c r="O308" s="352"/>
      <c r="P308" s="67" t="n">
        <v>20</v>
      </c>
      <c r="Q308" s="67"/>
      <c r="R308" s="129"/>
    </row>
    <row r="309" s="68" customFormat="true" ht="12.75" hidden="false" customHeight="false" outlineLevel="0" collapsed="false">
      <c r="A309" s="109"/>
      <c r="B309" s="351"/>
      <c r="C309" s="70"/>
      <c r="D309" s="71" t="n">
        <f aca="false">SUM(M309:N309)</f>
        <v>0</v>
      </c>
      <c r="E309" s="63"/>
      <c r="F309" s="113" t="str">
        <f aca="false">F9</f>
        <v>razem niańki</v>
      </c>
      <c r="G309" s="117" t="n">
        <f aca="false">G307</f>
        <v>0</v>
      </c>
      <c r="H309" s="117" t="n">
        <f aca="false">H307</f>
        <v>12</v>
      </c>
      <c r="I309" s="117" t="n">
        <f aca="false">I307</f>
        <v>2</v>
      </c>
      <c r="J309" s="117" t="n">
        <f aca="false">J307</f>
        <v>0</v>
      </c>
      <c r="K309" s="117" t="n">
        <f aca="false">K307</f>
        <v>0</v>
      </c>
      <c r="L309" s="117" t="n">
        <f aca="false">L307</f>
        <v>0</v>
      </c>
      <c r="M309" s="71" t="n">
        <f aca="false">M307</f>
        <v>0</v>
      </c>
      <c r="N309" s="71" t="n">
        <f aca="false">N307</f>
        <v>0</v>
      </c>
      <c r="O309" s="352"/>
      <c r="P309" s="67"/>
      <c r="Q309" s="67"/>
      <c r="R309" s="129"/>
    </row>
    <row r="310" s="68" customFormat="true" ht="22.5" hidden="false" customHeight="false" outlineLevel="0" collapsed="false">
      <c r="A310" s="109"/>
      <c r="B310" s="351"/>
      <c r="C310" s="70"/>
      <c r="D310" s="71" t="n">
        <f aca="false">SUM(G310:N310)-K310</f>
        <v>14</v>
      </c>
      <c r="E310" s="63"/>
      <c r="F310" s="113" t="str">
        <f aca="false">F10</f>
        <v>razem na salę gimn. (krzesła - z nianiami i dziećmi)</v>
      </c>
      <c r="G310" s="71" t="n">
        <f aca="false">G307</f>
        <v>0</v>
      </c>
      <c r="H310" s="71" t="n">
        <f aca="false">H307</f>
        <v>12</v>
      </c>
      <c r="I310" s="71" t="n">
        <f aca="false">I307</f>
        <v>2</v>
      </c>
      <c r="J310" s="71" t="n">
        <f aca="false">J307</f>
        <v>0</v>
      </c>
      <c r="K310" s="117" t="n">
        <f aca="false">K307</f>
        <v>0</v>
      </c>
      <c r="L310" s="71" t="n">
        <f aca="false">L307</f>
        <v>0</v>
      </c>
      <c r="M310" s="71" t="n">
        <f aca="false">M307</f>
        <v>0</v>
      </c>
      <c r="N310" s="71" t="n">
        <f aca="false">N307</f>
        <v>0</v>
      </c>
      <c r="O310" s="352"/>
      <c r="P310" s="67"/>
      <c r="Q310" s="67"/>
      <c r="R310" s="129"/>
    </row>
    <row r="311" s="68" customFormat="true" ht="12.75" hidden="false" customHeight="false" outlineLevel="0" collapsed="false">
      <c r="A311" s="109"/>
      <c r="B311" s="351"/>
      <c r="C311" s="70"/>
      <c r="D311" s="71" t="n">
        <f aca="false">SUM(G311:N311)-K311</f>
        <v>14</v>
      </c>
      <c r="E311" s="63"/>
      <c r="F311" s="113" t="str">
        <f aca="false">F11</f>
        <v>razem do wyżywienia (z  dziećmi)</v>
      </c>
      <c r="G311" s="71" t="n">
        <f aca="false">G307</f>
        <v>0</v>
      </c>
      <c r="H311" s="71" t="n">
        <f aca="false">H307</f>
        <v>12</v>
      </c>
      <c r="I311" s="71" t="n">
        <f aca="false">I307</f>
        <v>2</v>
      </c>
      <c r="J311" s="71" t="n">
        <f aca="false">J307</f>
        <v>0</v>
      </c>
      <c r="K311" s="117" t="n">
        <f aca="false">K307</f>
        <v>0</v>
      </c>
      <c r="L311" s="71" t="n">
        <f aca="false">L307</f>
        <v>0</v>
      </c>
      <c r="M311" s="71" t="n">
        <f aca="false">M307</f>
        <v>0</v>
      </c>
      <c r="N311" s="71" t="n">
        <f aca="false">N307</f>
        <v>0</v>
      </c>
      <c r="O311" s="352"/>
      <c r="P311" s="67"/>
      <c r="Q311" s="67"/>
      <c r="R311" s="129"/>
    </row>
    <row r="312" s="68" customFormat="true" ht="13.5" hidden="false" customHeight="false" outlineLevel="0" collapsed="false">
      <c r="A312" s="109"/>
      <c r="B312" s="351"/>
      <c r="C312" s="118"/>
      <c r="D312" s="78" t="n">
        <f aca="false">SUM(G312:N312)-K312</f>
        <v>14</v>
      </c>
      <c r="E312" s="63"/>
      <c r="F312" s="353" t="str">
        <f aca="false">F12</f>
        <v>razem do zakwaterowania (z dziećmi)</v>
      </c>
      <c r="G312" s="78" t="n">
        <f aca="false">G307</f>
        <v>0</v>
      </c>
      <c r="H312" s="78" t="n">
        <f aca="false">H307</f>
        <v>12</v>
      </c>
      <c r="I312" s="78" t="n">
        <f aca="false">I307</f>
        <v>2</v>
      </c>
      <c r="J312" s="78" t="n">
        <f aca="false">J307</f>
        <v>0</v>
      </c>
      <c r="K312" s="120" t="n">
        <f aca="false">K307</f>
        <v>0</v>
      </c>
      <c r="L312" s="78" t="n">
        <f aca="false">L307</f>
        <v>0</v>
      </c>
      <c r="M312" s="78" t="n">
        <f aca="false">M307</f>
        <v>0</v>
      </c>
      <c r="N312" s="78" t="n">
        <f aca="false">N307</f>
        <v>0</v>
      </c>
      <c r="O312" s="352"/>
      <c r="P312" s="67"/>
      <c r="Q312" s="67"/>
      <c r="R312" s="129"/>
    </row>
    <row r="313" s="84" customFormat="true" ht="39.95" hidden="false" customHeight="true" outlineLevel="0" collapsed="false">
      <c r="A313" s="81" t="str">
        <f aca="false">A27</f>
        <v>Lp.</v>
      </c>
      <c r="B313" s="82" t="s">
        <v>243</v>
      </c>
      <c r="C313" s="82" t="str">
        <f aca="false">C1</f>
        <v>Obecność</v>
      </c>
      <c r="D313" s="83" t="str">
        <f aca="false">D27</f>
        <v>Nazwisko i imię (małżeństwa razem, dzieci osobno)</v>
      </c>
      <c r="E313" s="83" t="str">
        <f aca="false">E27</f>
        <v>Przydział</v>
      </c>
      <c r="F313" s="83" t="str">
        <f aca="false">F27</f>
        <v>Zakwaterowanie</v>
      </c>
      <c r="G313" s="83" t="str">
        <f aca="false">G27</f>
        <v>Prezbiterzy</v>
      </c>
      <c r="H313" s="83" t="str">
        <f aca="false">H27</f>
        <v>Małżeństwa (il. osób)</v>
      </c>
      <c r="I313" s="83" t="str">
        <f aca="false">I27</f>
        <v>Kobiety (1)</v>
      </c>
      <c r="J313" s="83" t="str">
        <f aca="false">J27</f>
        <v>Mężczyźni (1)</v>
      </c>
      <c r="K313" s="83" t="str">
        <f aca="false">K27</f>
        <v>Niemowlęta i dzieci (bez dodatkowego łóżka i posiłku)</v>
      </c>
      <c r="L313" s="83" t="str">
        <f aca="false">L27</f>
        <v>Dzieci większe (z łóżkiem i posiłkiem)</v>
      </c>
      <c r="M313" s="83" t="str">
        <f aca="false">M27</f>
        <v>Niania z rodziny - mieszkanie z rodziną</v>
      </c>
      <c r="N313" s="83" t="str">
        <f aca="false">N27</f>
        <v>Niania obca lub z rodziny - mieszkanie osobne</v>
      </c>
      <c r="O313" s="83" t="str">
        <f aca="false">O27</f>
        <v>Uwagi, niepełnosprawność, diety</v>
      </c>
      <c r="P313" s="83" t="str">
        <f aca="false">P27</f>
        <v>Wiek jedynek, nianiek np. 40+</v>
      </c>
      <c r="Q313" s="83" t="str">
        <f aca="false">Q27</f>
        <v>Środek transportu (własny samochód lub brak)</v>
      </c>
      <c r="S313" s="129"/>
      <c r="T313" s="68"/>
      <c r="U313" s="68"/>
      <c r="V313" s="68"/>
      <c r="W313" s="68"/>
      <c r="X313" s="68"/>
    </row>
    <row r="314" s="68" customFormat="true" ht="29.25" hidden="false" customHeight="true" outlineLevel="0" collapsed="false">
      <c r="A314" s="342" t="s">
        <v>18</v>
      </c>
      <c r="B314" s="131" t="str">
        <f aca="false">$B$313</f>
        <v>Lublin Św. Antoni</v>
      </c>
      <c r="C314" s="27"/>
      <c r="D314" s="354" t="s">
        <v>244</v>
      </c>
      <c r="E314" s="355" t="s">
        <v>21</v>
      </c>
      <c r="F314" s="354" t="str">
        <f aca="false">'Kwatery U Buzunów - Reg. 2018'!A106</f>
        <v>bud. B 2 piętro - p.26</v>
      </c>
      <c r="G314" s="356" t="n">
        <v>1</v>
      </c>
      <c r="H314" s="356"/>
      <c r="I314" s="356"/>
      <c r="J314" s="356"/>
      <c r="K314" s="356"/>
      <c r="L314" s="356"/>
      <c r="M314" s="356"/>
      <c r="N314" s="356"/>
      <c r="O314" s="357"/>
      <c r="P314" s="279" t="s">
        <v>245</v>
      </c>
      <c r="Q314" s="358" t="s">
        <v>246</v>
      </c>
      <c r="S314" s="129"/>
    </row>
    <row r="315" s="68" customFormat="true" ht="33.75" hidden="false" customHeight="true" outlineLevel="0" collapsed="false">
      <c r="A315" s="342" t="s">
        <v>19</v>
      </c>
      <c r="B315" s="131" t="str">
        <f aca="false">$B$313</f>
        <v>Lublin Św. Antoni</v>
      </c>
      <c r="C315" s="27"/>
      <c r="D315" s="359" t="s">
        <v>247</v>
      </c>
      <c r="E315" s="360" t="s">
        <v>21</v>
      </c>
      <c r="F315" s="359" t="str">
        <f aca="false">'Kwatery obce - Reg. 2018'!A28</f>
        <v>Energetyk p. 113</v>
      </c>
      <c r="G315" s="279"/>
      <c r="H315" s="279" t="n">
        <v>2</v>
      </c>
      <c r="I315" s="279"/>
      <c r="J315" s="279"/>
      <c r="K315" s="279"/>
      <c r="L315" s="279"/>
      <c r="M315" s="279"/>
      <c r="N315" s="279"/>
      <c r="O315" s="278"/>
      <c r="P315" s="279"/>
      <c r="Q315" s="361" t="s">
        <v>246</v>
      </c>
      <c r="S315" s="129"/>
    </row>
    <row r="316" s="68" customFormat="true" ht="33.75" hidden="false" customHeight="true" outlineLevel="0" collapsed="false">
      <c r="A316" s="342" t="s">
        <v>23</v>
      </c>
      <c r="B316" s="131" t="str">
        <f aca="false">$B$313</f>
        <v>Lublin Św. Antoni</v>
      </c>
      <c r="C316" s="131"/>
      <c r="D316" s="161" t="s">
        <v>248</v>
      </c>
      <c r="E316" s="362" t="s">
        <v>21</v>
      </c>
      <c r="F316" s="161" t="str">
        <f aca="false">'Kwatery obce - Reg. 2018'!A30</f>
        <v>Energetyk p. 401</v>
      </c>
      <c r="G316" s="163"/>
      <c r="H316" s="163" t="n">
        <v>2</v>
      </c>
      <c r="I316" s="163"/>
      <c r="J316" s="163"/>
      <c r="K316" s="163"/>
      <c r="L316" s="163"/>
      <c r="M316" s="163"/>
      <c r="N316" s="163"/>
      <c r="O316" s="164"/>
      <c r="P316" s="163"/>
      <c r="Q316" s="165" t="s">
        <v>246</v>
      </c>
      <c r="S316" s="129"/>
    </row>
    <row r="317" s="68" customFormat="true" ht="33.75" hidden="false" customHeight="true" outlineLevel="0" collapsed="false">
      <c r="A317" s="342" t="s">
        <v>26</v>
      </c>
      <c r="B317" s="131" t="str">
        <f aca="false">$B$313</f>
        <v>Lublin Św. Antoni</v>
      </c>
      <c r="C317" s="131"/>
      <c r="D317" s="161" t="s">
        <v>249</v>
      </c>
      <c r="E317" s="169" t="s">
        <v>21</v>
      </c>
      <c r="F317" s="161" t="str">
        <f aca="false">'Kwatery obce - Reg. 2018'!A32</f>
        <v>Energetyk p. 402</v>
      </c>
      <c r="G317" s="163"/>
      <c r="H317" s="163" t="n">
        <v>2</v>
      </c>
      <c r="I317" s="163"/>
      <c r="J317" s="163"/>
      <c r="K317" s="163"/>
      <c r="L317" s="163"/>
      <c r="M317" s="163"/>
      <c r="N317" s="163"/>
      <c r="O317" s="177"/>
      <c r="P317" s="176"/>
      <c r="Q317" s="178" t="s">
        <v>246</v>
      </c>
      <c r="S317" s="129"/>
    </row>
    <row r="318" s="68" customFormat="true" ht="13.5" hidden="true" customHeight="false" outlineLevel="0" collapsed="false">
      <c r="A318" s="342" t="s">
        <v>26</v>
      </c>
      <c r="B318" s="131" t="str">
        <f aca="false">$B$313</f>
        <v>Lublin Św. Antoni</v>
      </c>
      <c r="C318" s="131"/>
      <c r="D318" s="161"/>
      <c r="E318" s="99"/>
      <c r="F318" s="161"/>
      <c r="G318" s="163"/>
      <c r="H318" s="163"/>
      <c r="I318" s="163"/>
      <c r="J318" s="163"/>
      <c r="K318" s="163"/>
      <c r="L318" s="163"/>
      <c r="M318" s="163"/>
      <c r="N318" s="163"/>
      <c r="O318" s="278"/>
      <c r="P318" s="279"/>
      <c r="Q318" s="361"/>
      <c r="S318" s="129"/>
    </row>
    <row r="319" s="68" customFormat="true" ht="13.5" hidden="true" customHeight="false" outlineLevel="0" collapsed="false">
      <c r="A319" s="342" t="s">
        <v>29</v>
      </c>
      <c r="B319" s="131" t="str">
        <f aca="false">$B$313</f>
        <v>Lublin Św. Antoni</v>
      </c>
      <c r="C319" s="131"/>
      <c r="D319" s="161"/>
      <c r="E319" s="363"/>
      <c r="F319" s="161"/>
      <c r="G319" s="163"/>
      <c r="H319" s="163"/>
      <c r="I319" s="163"/>
      <c r="J319" s="163"/>
      <c r="K319" s="163"/>
      <c r="L319" s="163"/>
      <c r="M319" s="163"/>
      <c r="N319" s="163"/>
      <c r="O319" s="164"/>
      <c r="P319" s="163"/>
      <c r="Q319" s="165"/>
      <c r="S319" s="129"/>
      <c r="T319" s="84"/>
      <c r="U319" s="84"/>
      <c r="V319" s="84"/>
    </row>
    <row r="320" s="68" customFormat="true" ht="13.5" hidden="true" customHeight="false" outlineLevel="0" collapsed="false">
      <c r="A320" s="342" t="s">
        <v>52</v>
      </c>
      <c r="B320" s="131" t="str">
        <f aca="false">$B$313</f>
        <v>Lublin Św. Antoni</v>
      </c>
      <c r="C320" s="131"/>
      <c r="D320" s="161"/>
      <c r="E320" s="363"/>
      <c r="F320" s="161"/>
      <c r="G320" s="163"/>
      <c r="H320" s="163"/>
      <c r="I320" s="163"/>
      <c r="J320" s="163"/>
      <c r="K320" s="163"/>
      <c r="L320" s="163"/>
      <c r="M320" s="163"/>
      <c r="N320" s="163"/>
      <c r="O320" s="164"/>
      <c r="P320" s="163"/>
      <c r="Q320" s="165"/>
      <c r="S320" s="129"/>
    </row>
    <row r="321" s="68" customFormat="true" ht="22.5" hidden="false" customHeight="true" outlineLevel="0" collapsed="false">
      <c r="A321" s="109" t="n">
        <v>43376</v>
      </c>
      <c r="B321" s="364" t="s">
        <v>250</v>
      </c>
      <c r="C321" s="365"/>
      <c r="D321" s="62" t="n">
        <f aca="false">SUM(G321:J321)</f>
        <v>7</v>
      </c>
      <c r="E321" s="63"/>
      <c r="F321" s="366" t="str">
        <f aca="false">F7</f>
        <v>razem bracia (bez niemowląt, dzieci i nianiek)</v>
      </c>
      <c r="G321" s="62" t="n">
        <f aca="false">SUM(G314:G320)</f>
        <v>1</v>
      </c>
      <c r="H321" s="62" t="n">
        <f aca="false">SUM(H314:H320)</f>
        <v>6</v>
      </c>
      <c r="I321" s="62" t="n">
        <f aca="false">SUM(I314:I320)</f>
        <v>0</v>
      </c>
      <c r="J321" s="62" t="n">
        <f aca="false">SUM(J314:J320)</f>
        <v>0</v>
      </c>
      <c r="K321" s="114" t="n">
        <f aca="false">SUM(K314:K320)</f>
        <v>0</v>
      </c>
      <c r="L321" s="114" t="n">
        <f aca="false">SUM(L314:L320)</f>
        <v>0</v>
      </c>
      <c r="M321" s="114" t="n">
        <f aca="false">SUM(M314:M320)</f>
        <v>0</v>
      </c>
      <c r="N321" s="114" t="n">
        <f aca="false">SUM(N314:N320)</f>
        <v>0</v>
      </c>
      <c r="O321" s="65"/>
      <c r="P321" s="67"/>
      <c r="Q321" s="67"/>
      <c r="R321" s="129"/>
      <c r="V321" s="84"/>
      <c r="W321" s="84"/>
    </row>
    <row r="322" s="68" customFormat="true" ht="15" hidden="false" customHeight="true" outlineLevel="0" collapsed="false">
      <c r="A322" s="109"/>
      <c r="B322" s="364"/>
      <c r="C322" s="70"/>
      <c r="D322" s="71" t="n">
        <f aca="false">SUM(K322:L322)</f>
        <v>0</v>
      </c>
      <c r="E322" s="63"/>
      <c r="F322" s="116" t="str">
        <f aca="false">F8</f>
        <v>razem niemowlęta i dzieci</v>
      </c>
      <c r="G322" s="117" t="n">
        <f aca="false">G321</f>
        <v>1</v>
      </c>
      <c r="H322" s="117" t="n">
        <f aca="false">H321</f>
        <v>6</v>
      </c>
      <c r="I322" s="117" t="n">
        <f aca="false">I321</f>
        <v>0</v>
      </c>
      <c r="J322" s="117" t="n">
        <f aca="false">J321</f>
        <v>0</v>
      </c>
      <c r="K322" s="71" t="n">
        <f aca="false">K321</f>
        <v>0</v>
      </c>
      <c r="L322" s="71" t="n">
        <f aca="false">L321</f>
        <v>0</v>
      </c>
      <c r="M322" s="117" t="n">
        <f aca="false">M321</f>
        <v>0</v>
      </c>
      <c r="N322" s="117" t="n">
        <f aca="false">N321</f>
        <v>0</v>
      </c>
      <c r="O322" s="65"/>
      <c r="P322" s="67" t="n">
        <v>21</v>
      </c>
      <c r="Q322" s="67"/>
      <c r="R322" s="129"/>
    </row>
    <row r="323" s="68" customFormat="true" ht="15" hidden="false" customHeight="true" outlineLevel="0" collapsed="false">
      <c r="A323" s="109"/>
      <c r="B323" s="364"/>
      <c r="C323" s="70"/>
      <c r="D323" s="71" t="n">
        <f aca="false">SUM(M323:N323)</f>
        <v>0</v>
      </c>
      <c r="E323" s="63"/>
      <c r="F323" s="116" t="str">
        <f aca="false">F9</f>
        <v>razem niańki</v>
      </c>
      <c r="G323" s="117" t="n">
        <f aca="false">G321</f>
        <v>1</v>
      </c>
      <c r="H323" s="117" t="n">
        <f aca="false">H321</f>
        <v>6</v>
      </c>
      <c r="I323" s="117" t="n">
        <f aca="false">I321</f>
        <v>0</v>
      </c>
      <c r="J323" s="117" t="n">
        <f aca="false">J321</f>
        <v>0</v>
      </c>
      <c r="K323" s="117" t="n">
        <f aca="false">K321</f>
        <v>0</v>
      </c>
      <c r="L323" s="117" t="n">
        <f aca="false">L321</f>
        <v>0</v>
      </c>
      <c r="M323" s="71" t="n">
        <f aca="false">M321</f>
        <v>0</v>
      </c>
      <c r="N323" s="71" t="n">
        <f aca="false">N321</f>
        <v>0</v>
      </c>
      <c r="O323" s="65"/>
      <c r="P323" s="67"/>
      <c r="Q323" s="67"/>
      <c r="R323" s="129"/>
    </row>
    <row r="324" s="68" customFormat="true" ht="15" hidden="false" customHeight="true" outlineLevel="0" collapsed="false">
      <c r="A324" s="109"/>
      <c r="B324" s="364"/>
      <c r="C324" s="70"/>
      <c r="D324" s="71" t="n">
        <f aca="false">SUM(G324:N324)-K324</f>
        <v>7</v>
      </c>
      <c r="E324" s="63"/>
      <c r="F324" s="116" t="str">
        <f aca="false">F10</f>
        <v>razem na salę gimn. (krzesła - z nianiami i dziećmi)</v>
      </c>
      <c r="G324" s="71" t="n">
        <f aca="false">G321</f>
        <v>1</v>
      </c>
      <c r="H324" s="71" t="n">
        <f aca="false">H321</f>
        <v>6</v>
      </c>
      <c r="I324" s="71" t="n">
        <f aca="false">I321</f>
        <v>0</v>
      </c>
      <c r="J324" s="71" t="n">
        <f aca="false">J321</f>
        <v>0</v>
      </c>
      <c r="K324" s="117" t="n">
        <f aca="false">K321</f>
        <v>0</v>
      </c>
      <c r="L324" s="71" t="n">
        <f aca="false">L321</f>
        <v>0</v>
      </c>
      <c r="M324" s="71" t="n">
        <f aca="false">M321</f>
        <v>0</v>
      </c>
      <c r="N324" s="71" t="n">
        <f aca="false">N321</f>
        <v>0</v>
      </c>
      <c r="O324" s="65"/>
      <c r="P324" s="67"/>
      <c r="Q324" s="67"/>
      <c r="R324" s="129"/>
    </row>
    <row r="325" s="68" customFormat="true" ht="15" hidden="false" customHeight="true" outlineLevel="0" collapsed="false">
      <c r="A325" s="109"/>
      <c r="B325" s="364"/>
      <c r="C325" s="70"/>
      <c r="D325" s="71" t="n">
        <f aca="false">SUM(G325:N325)-K325</f>
        <v>7</v>
      </c>
      <c r="E325" s="63"/>
      <c r="F325" s="116" t="str">
        <f aca="false">F11</f>
        <v>razem do wyżywienia (z  dziećmi)</v>
      </c>
      <c r="G325" s="71" t="n">
        <f aca="false">G321</f>
        <v>1</v>
      </c>
      <c r="H325" s="71" t="n">
        <f aca="false">H321</f>
        <v>6</v>
      </c>
      <c r="I325" s="71" t="n">
        <f aca="false">I321</f>
        <v>0</v>
      </c>
      <c r="J325" s="71" t="n">
        <f aca="false">J321</f>
        <v>0</v>
      </c>
      <c r="K325" s="117" t="n">
        <f aca="false">K321</f>
        <v>0</v>
      </c>
      <c r="L325" s="71" t="n">
        <f aca="false">L321</f>
        <v>0</v>
      </c>
      <c r="M325" s="71" t="n">
        <f aca="false">M321</f>
        <v>0</v>
      </c>
      <c r="N325" s="71" t="n">
        <f aca="false">N321</f>
        <v>0</v>
      </c>
      <c r="O325" s="65"/>
      <c r="P325" s="67"/>
      <c r="Q325" s="67"/>
      <c r="R325" s="129"/>
    </row>
    <row r="326" s="68" customFormat="true" ht="15.75" hidden="false" customHeight="true" outlineLevel="0" collapsed="false">
      <c r="A326" s="109"/>
      <c r="B326" s="364"/>
      <c r="C326" s="118"/>
      <c r="D326" s="78" t="n">
        <f aca="false">SUM(G326:N326)-K326</f>
        <v>7</v>
      </c>
      <c r="E326" s="63"/>
      <c r="F326" s="116" t="str">
        <f aca="false">F12</f>
        <v>razem do zakwaterowania (z dziećmi)</v>
      </c>
      <c r="G326" s="78" t="n">
        <f aca="false">G321</f>
        <v>1</v>
      </c>
      <c r="H326" s="78" t="n">
        <f aca="false">H321</f>
        <v>6</v>
      </c>
      <c r="I326" s="78" t="n">
        <f aca="false">I321</f>
        <v>0</v>
      </c>
      <c r="J326" s="78" t="n">
        <f aca="false">J321</f>
        <v>0</v>
      </c>
      <c r="K326" s="120" t="n">
        <f aca="false">K321</f>
        <v>0</v>
      </c>
      <c r="L326" s="78" t="n">
        <f aca="false">L321</f>
        <v>0</v>
      </c>
      <c r="M326" s="78" t="n">
        <f aca="false">M321</f>
        <v>0</v>
      </c>
      <c r="N326" s="78" t="n">
        <f aca="false">N321</f>
        <v>0</v>
      </c>
      <c r="O326" s="65"/>
      <c r="P326" s="67"/>
      <c r="Q326" s="67"/>
      <c r="R326" s="129"/>
    </row>
    <row r="327" s="84" customFormat="true" ht="39.95" hidden="false" customHeight="true" outlineLevel="0" collapsed="false">
      <c r="A327" s="81" t="str">
        <f aca="false">A1</f>
        <v>Lp.</v>
      </c>
      <c r="B327" s="82" t="s">
        <v>251</v>
      </c>
      <c r="C327" s="82" t="str">
        <f aca="false">C1</f>
        <v>Obecność</v>
      </c>
      <c r="D327" s="83" t="str">
        <f aca="false">D1</f>
        <v>Nazwisko i imię (małżeństwa razem, dzieci osobno)</v>
      </c>
      <c r="E327" s="83" t="str">
        <f aca="false">E1</f>
        <v>Przydział</v>
      </c>
      <c r="F327" s="83" t="str">
        <f aca="false">F1</f>
        <v>Zakwaterowanie</v>
      </c>
      <c r="G327" s="83" t="str">
        <f aca="false">G1</f>
        <v>Prezbiterzy</v>
      </c>
      <c r="H327" s="83" t="str">
        <f aca="false">H1</f>
        <v>Małżeństwa (il. osób)</v>
      </c>
      <c r="I327" s="83" t="str">
        <f aca="false">I1</f>
        <v>Kobiety (1)</v>
      </c>
      <c r="J327" s="83" t="str">
        <f aca="false">J1</f>
        <v>Mężczyźni (1)</v>
      </c>
      <c r="K327" s="83" t="str">
        <f aca="false">K1</f>
        <v>Niemowlęta i dzieci (bez dodatkowego łóżka i posiłku)</v>
      </c>
      <c r="L327" s="83" t="str">
        <f aca="false">L1</f>
        <v>Dzieci większe (z łóżkiem i posiłkiem)</v>
      </c>
      <c r="M327" s="83" t="str">
        <f aca="false">M1</f>
        <v>Niania z rodziny - mieszkanie z rodziną</v>
      </c>
      <c r="N327" s="83" t="str">
        <f aca="false">N1</f>
        <v>Niania obca lub z rodziny - mieszkanie osobne</v>
      </c>
      <c r="O327" s="83" t="str">
        <f aca="false">O1</f>
        <v>Uwagi, niepełnosprawność, diety</v>
      </c>
      <c r="P327" s="83" t="str">
        <f aca="false">P1</f>
        <v>Wiek jedynek, nianiek np. 40+</v>
      </c>
      <c r="Q327" s="83" t="str">
        <f aca="false">Q1</f>
        <v>Środek transportu (własny samochód lub brak)</v>
      </c>
      <c r="S327" s="129"/>
      <c r="T327" s="68"/>
      <c r="U327" s="68"/>
      <c r="V327" s="68"/>
      <c r="W327" s="68"/>
      <c r="X327" s="68"/>
    </row>
    <row r="328" s="68" customFormat="true" ht="37.5" hidden="false" customHeight="true" outlineLevel="0" collapsed="false">
      <c r="A328" s="336" t="s">
        <v>18</v>
      </c>
      <c r="B328" s="19" t="str">
        <f aca="false">$B$327</f>
        <v>Lublin Św. Krzyż</v>
      </c>
      <c r="C328" s="19"/>
      <c r="D328" s="19" t="s">
        <v>252</v>
      </c>
      <c r="E328" s="185" t="s">
        <v>21</v>
      </c>
      <c r="F328" s="19" t="str">
        <f aca="false">'Kwatery obce - Reg. 2018'!A34</f>
        <v>Energetyk p. 403</v>
      </c>
      <c r="G328" s="20"/>
      <c r="H328" s="20" t="n">
        <v>2</v>
      </c>
      <c r="I328" s="20"/>
      <c r="J328" s="367"/>
      <c r="K328" s="367"/>
      <c r="L328" s="367"/>
      <c r="M328" s="367"/>
      <c r="N328" s="20"/>
      <c r="O328" s="22"/>
      <c r="P328" s="23" t="s">
        <v>64</v>
      </c>
      <c r="Q328" s="24" t="s">
        <v>236</v>
      </c>
      <c r="S328" s="129"/>
    </row>
    <row r="329" s="68" customFormat="true" ht="37.5" hidden="false" customHeight="true" outlineLevel="0" collapsed="false">
      <c r="A329" s="342" t="s">
        <v>19</v>
      </c>
      <c r="B329" s="88" t="str">
        <f aca="false">$B$327</f>
        <v>Lublin Św. Krzyż</v>
      </c>
      <c r="C329" s="88"/>
      <c r="D329" s="88" t="s">
        <v>253</v>
      </c>
      <c r="E329" s="136" t="s">
        <v>21</v>
      </c>
      <c r="F329" s="88" t="str">
        <f aca="false">'Kwatery U Buzunów - Reg. 2018'!A61</f>
        <v>bud. A 2 piętro - p.26</v>
      </c>
      <c r="G329" s="26"/>
      <c r="H329" s="26" t="n">
        <v>2</v>
      </c>
      <c r="I329" s="26"/>
      <c r="J329" s="368"/>
      <c r="K329" s="93" t="n">
        <v>1</v>
      </c>
      <c r="L329" s="369"/>
      <c r="M329" s="369"/>
      <c r="N329" s="32"/>
      <c r="O329" s="33"/>
      <c r="P329" s="34" t="n">
        <v>40</v>
      </c>
      <c r="Q329" s="43" t="s">
        <v>236</v>
      </c>
      <c r="S329" s="129"/>
    </row>
    <row r="330" s="68" customFormat="true" ht="37.5" hidden="false" customHeight="true" outlineLevel="0" collapsed="false">
      <c r="A330" s="370" t="s">
        <v>23</v>
      </c>
      <c r="B330" s="52" t="str">
        <f aca="false">$B$327</f>
        <v>Lublin Św. Krzyż</v>
      </c>
      <c r="C330" s="52"/>
      <c r="D330" s="52" t="s">
        <v>254</v>
      </c>
      <c r="E330" s="51" t="s">
        <v>21</v>
      </c>
      <c r="F330" s="52" t="str">
        <f aca="false">'Kwatery obce - Reg. 2018'!A36</f>
        <v>Energetyk p. 404</v>
      </c>
      <c r="G330" s="48"/>
      <c r="H330" s="48" t="n">
        <v>2</v>
      </c>
      <c r="I330" s="48"/>
      <c r="J330" s="371"/>
      <c r="K330" s="372"/>
      <c r="L330" s="372"/>
      <c r="M330" s="372"/>
      <c r="N330" s="373"/>
      <c r="O330" s="321"/>
      <c r="P330" s="322" t="s">
        <v>255</v>
      </c>
      <c r="Q330" s="57" t="s">
        <v>236</v>
      </c>
      <c r="S330" s="129"/>
      <c r="T330" s="84"/>
      <c r="U330" s="84"/>
      <c r="V330" s="84"/>
    </row>
    <row r="331" s="68" customFormat="true" ht="13.5" hidden="true" customHeight="false" outlineLevel="0" collapsed="false">
      <c r="A331" s="374" t="s">
        <v>26</v>
      </c>
      <c r="B331" s="108" t="str">
        <f aca="false">$B$327</f>
        <v>Lublin Św. Krzyż</v>
      </c>
      <c r="C331" s="108"/>
      <c r="D331" s="108"/>
      <c r="E331" s="107"/>
      <c r="F331" s="108"/>
      <c r="G331" s="373"/>
      <c r="H331" s="373"/>
      <c r="I331" s="373"/>
      <c r="J331" s="371"/>
      <c r="K331" s="372"/>
      <c r="L331" s="372"/>
      <c r="M331" s="372"/>
      <c r="N331" s="373"/>
      <c r="O331" s="321"/>
      <c r="P331" s="322"/>
      <c r="Q331" s="375"/>
      <c r="S331" s="129"/>
      <c r="T331" s="84"/>
      <c r="U331" s="84"/>
      <c r="V331" s="84"/>
    </row>
    <row r="332" s="68" customFormat="true" ht="12.75" hidden="false" customHeight="false" outlineLevel="0" collapsed="false">
      <c r="A332" s="109" t="n">
        <v>43387</v>
      </c>
      <c r="B332" s="180" t="str">
        <f aca="false">B327</f>
        <v>Lublin Św. Krzyż</v>
      </c>
      <c r="C332" s="70"/>
      <c r="D332" s="111" t="n">
        <f aca="false">SUM(G332:J332)</f>
        <v>6</v>
      </c>
      <c r="E332" s="112"/>
      <c r="F332" s="113" t="str">
        <f aca="false">F7</f>
        <v>razem bracia (bez niemowląt, dzieci i nianiek)</v>
      </c>
      <c r="G332" s="111" t="n">
        <f aca="false">SUM(G328:G331)</f>
        <v>0</v>
      </c>
      <c r="H332" s="111" t="n">
        <f aca="false">SUM(H328:H331)</f>
        <v>6</v>
      </c>
      <c r="I332" s="111" t="n">
        <f aca="false">SUM(I328:I331)</f>
        <v>0</v>
      </c>
      <c r="J332" s="111" t="n">
        <f aca="false">SUM(J328:J331)</f>
        <v>0</v>
      </c>
      <c r="K332" s="147" t="n">
        <f aca="false">SUM(K328:K331)</f>
        <v>1</v>
      </c>
      <c r="L332" s="147" t="n">
        <f aca="false">SUM(L328:L331)</f>
        <v>0</v>
      </c>
      <c r="M332" s="147" t="n">
        <f aca="false">SUM(M328:M331)</f>
        <v>0</v>
      </c>
      <c r="N332" s="147" t="n">
        <f aca="false">SUM(N328:N331)</f>
        <v>0</v>
      </c>
      <c r="O332" s="65"/>
      <c r="P332" s="67"/>
      <c r="Q332" s="226"/>
      <c r="R332" s="129"/>
      <c r="V332" s="84"/>
      <c r="W332" s="84"/>
    </row>
    <row r="333" s="68" customFormat="true" ht="15" hidden="false" customHeight="true" outlineLevel="0" collapsed="false">
      <c r="A333" s="109"/>
      <c r="B333" s="180"/>
      <c r="C333" s="70"/>
      <c r="D333" s="71" t="n">
        <f aca="false">SUM(K333:L333)</f>
        <v>1</v>
      </c>
      <c r="E333" s="112"/>
      <c r="F333" s="116" t="str">
        <f aca="false">F8</f>
        <v>razem niemowlęta i dzieci</v>
      </c>
      <c r="G333" s="117" t="n">
        <f aca="false">G332</f>
        <v>0</v>
      </c>
      <c r="H333" s="117" t="n">
        <f aca="false">H332</f>
        <v>6</v>
      </c>
      <c r="I333" s="117" t="n">
        <f aca="false">I332</f>
        <v>0</v>
      </c>
      <c r="J333" s="117" t="n">
        <f aca="false">J332</f>
        <v>0</v>
      </c>
      <c r="K333" s="71" t="n">
        <f aca="false">K332</f>
        <v>1</v>
      </c>
      <c r="L333" s="71" t="n">
        <f aca="false">L332</f>
        <v>0</v>
      </c>
      <c r="M333" s="117" t="n">
        <f aca="false">M332</f>
        <v>0</v>
      </c>
      <c r="N333" s="117" t="n">
        <f aca="false">N332</f>
        <v>0</v>
      </c>
      <c r="O333" s="65"/>
      <c r="P333" s="67" t="n">
        <v>22</v>
      </c>
      <c r="Q333" s="226"/>
      <c r="R333" s="129"/>
    </row>
    <row r="334" s="68" customFormat="true" ht="15" hidden="false" customHeight="true" outlineLevel="0" collapsed="false">
      <c r="A334" s="109"/>
      <c r="B334" s="180"/>
      <c r="C334" s="70"/>
      <c r="D334" s="71" t="n">
        <f aca="false">SUM(M334:N334)</f>
        <v>0</v>
      </c>
      <c r="E334" s="112"/>
      <c r="F334" s="116" t="str">
        <f aca="false">F9</f>
        <v>razem niańki</v>
      </c>
      <c r="G334" s="117" t="n">
        <f aca="false">G332</f>
        <v>0</v>
      </c>
      <c r="H334" s="117" t="n">
        <f aca="false">H332</f>
        <v>6</v>
      </c>
      <c r="I334" s="117" t="n">
        <f aca="false">I332</f>
        <v>0</v>
      </c>
      <c r="J334" s="117" t="n">
        <f aca="false">J332</f>
        <v>0</v>
      </c>
      <c r="K334" s="117" t="n">
        <f aca="false">K332</f>
        <v>1</v>
      </c>
      <c r="L334" s="117" t="n">
        <f aca="false">L332</f>
        <v>0</v>
      </c>
      <c r="M334" s="71" t="n">
        <f aca="false">M332</f>
        <v>0</v>
      </c>
      <c r="N334" s="71" t="n">
        <f aca="false">N332</f>
        <v>0</v>
      </c>
      <c r="O334" s="65"/>
      <c r="P334" s="67"/>
      <c r="Q334" s="226"/>
      <c r="R334" s="129"/>
    </row>
    <row r="335" s="68" customFormat="true" ht="15" hidden="false" customHeight="true" outlineLevel="0" collapsed="false">
      <c r="A335" s="109"/>
      <c r="B335" s="180"/>
      <c r="C335" s="70"/>
      <c r="D335" s="71" t="n">
        <f aca="false">SUM(G335:N335)-K335</f>
        <v>6</v>
      </c>
      <c r="E335" s="112"/>
      <c r="F335" s="116" t="str">
        <f aca="false">F10</f>
        <v>razem na salę gimn. (krzesła - z nianiami i dziećmi)</v>
      </c>
      <c r="G335" s="71" t="n">
        <f aca="false">G332</f>
        <v>0</v>
      </c>
      <c r="H335" s="71" t="n">
        <f aca="false">H332</f>
        <v>6</v>
      </c>
      <c r="I335" s="71" t="n">
        <f aca="false">I332</f>
        <v>0</v>
      </c>
      <c r="J335" s="71" t="n">
        <f aca="false">J332</f>
        <v>0</v>
      </c>
      <c r="K335" s="117" t="n">
        <f aca="false">K332</f>
        <v>1</v>
      </c>
      <c r="L335" s="71" t="n">
        <f aca="false">L332</f>
        <v>0</v>
      </c>
      <c r="M335" s="71" t="n">
        <f aca="false">M332</f>
        <v>0</v>
      </c>
      <c r="N335" s="71" t="n">
        <f aca="false">N332</f>
        <v>0</v>
      </c>
      <c r="O335" s="65"/>
      <c r="P335" s="67"/>
      <c r="Q335" s="226"/>
      <c r="R335" s="129"/>
    </row>
    <row r="336" s="68" customFormat="true" ht="15" hidden="false" customHeight="true" outlineLevel="0" collapsed="false">
      <c r="A336" s="109"/>
      <c r="B336" s="180"/>
      <c r="C336" s="70"/>
      <c r="D336" s="71" t="n">
        <f aca="false">SUM(G336:N336)-K336</f>
        <v>6</v>
      </c>
      <c r="E336" s="112"/>
      <c r="F336" s="116" t="str">
        <f aca="false">F11</f>
        <v>razem do wyżywienia (z  dziećmi)</v>
      </c>
      <c r="G336" s="71" t="n">
        <f aca="false">G332</f>
        <v>0</v>
      </c>
      <c r="H336" s="71" t="n">
        <f aca="false">H332</f>
        <v>6</v>
      </c>
      <c r="I336" s="71" t="n">
        <f aca="false">I332</f>
        <v>0</v>
      </c>
      <c r="J336" s="71" t="n">
        <f aca="false">J332</f>
        <v>0</v>
      </c>
      <c r="K336" s="117" t="n">
        <f aca="false">K332</f>
        <v>1</v>
      </c>
      <c r="L336" s="71" t="n">
        <f aca="false">L332</f>
        <v>0</v>
      </c>
      <c r="M336" s="71" t="n">
        <f aca="false">M332</f>
        <v>0</v>
      </c>
      <c r="N336" s="71" t="n">
        <f aca="false">N332</f>
        <v>0</v>
      </c>
      <c r="O336" s="65"/>
      <c r="P336" s="67"/>
      <c r="Q336" s="226"/>
      <c r="R336" s="129"/>
    </row>
    <row r="337" s="68" customFormat="true" ht="15.75" hidden="false" customHeight="true" outlineLevel="0" collapsed="false">
      <c r="A337" s="109"/>
      <c r="B337" s="180"/>
      <c r="C337" s="118"/>
      <c r="D337" s="78" t="n">
        <f aca="false">SUM(G337:N337)-K337</f>
        <v>6</v>
      </c>
      <c r="E337" s="112"/>
      <c r="F337" s="116" t="str">
        <f aca="false">F12</f>
        <v>razem do zakwaterowania (z dziećmi)</v>
      </c>
      <c r="G337" s="78" t="n">
        <f aca="false">G332</f>
        <v>0</v>
      </c>
      <c r="H337" s="78" t="n">
        <f aca="false">H332</f>
        <v>6</v>
      </c>
      <c r="I337" s="78" t="n">
        <f aca="false">I332</f>
        <v>0</v>
      </c>
      <c r="J337" s="78" t="n">
        <f aca="false">J332</f>
        <v>0</v>
      </c>
      <c r="K337" s="120" t="n">
        <f aca="false">K332</f>
        <v>1</v>
      </c>
      <c r="L337" s="78" t="n">
        <f aca="false">L332</f>
        <v>0</v>
      </c>
      <c r="M337" s="78" t="n">
        <f aca="false">M332</f>
        <v>0</v>
      </c>
      <c r="N337" s="78" t="n">
        <f aca="false">N332</f>
        <v>0</v>
      </c>
      <c r="O337" s="65"/>
      <c r="P337" s="67"/>
      <c r="Q337" s="226"/>
      <c r="R337" s="129"/>
    </row>
    <row r="338" s="84" customFormat="true" ht="39.95" hidden="false" customHeight="true" outlineLevel="0" collapsed="false">
      <c r="A338" s="81" t="str">
        <f aca="false">A1</f>
        <v>Lp.</v>
      </c>
      <c r="B338" s="376" t="s">
        <v>256</v>
      </c>
      <c r="C338" s="376" t="str">
        <f aca="false">C1</f>
        <v>Obecność</v>
      </c>
      <c r="D338" s="83" t="str">
        <f aca="false">D1</f>
        <v>Nazwisko i imię (małżeństwa razem, dzieci osobno)</v>
      </c>
      <c r="E338" s="83" t="str">
        <f aca="false">E1</f>
        <v>Przydział</v>
      </c>
      <c r="F338" s="83" t="str">
        <f aca="false">F1</f>
        <v>Zakwaterowanie</v>
      </c>
      <c r="G338" s="83" t="str">
        <f aca="false">G1</f>
        <v>Prezbiterzy</v>
      </c>
      <c r="H338" s="83" t="str">
        <f aca="false">H1</f>
        <v>Małżeństwa (il. osób)</v>
      </c>
      <c r="I338" s="83" t="str">
        <f aca="false">I1</f>
        <v>Kobiety (1)</v>
      </c>
      <c r="J338" s="83" t="str">
        <f aca="false">J1</f>
        <v>Mężczyźni (1)</v>
      </c>
      <c r="K338" s="83" t="str">
        <f aca="false">K1</f>
        <v>Niemowlęta i dzieci (bez dodatkowego łóżka i posiłku)</v>
      </c>
      <c r="L338" s="83" t="str">
        <f aca="false">L1</f>
        <v>Dzieci większe (z łóżkiem i posiłkiem)</v>
      </c>
      <c r="M338" s="83" t="str">
        <f aca="false">M1</f>
        <v>Niania z rodziny - mieszkanie z rodziną</v>
      </c>
      <c r="N338" s="83" t="str">
        <f aca="false">N1</f>
        <v>Niania obca lub z rodziny - mieszkanie osobne</v>
      </c>
      <c r="O338" s="83" t="str">
        <f aca="false">O1</f>
        <v>Uwagi, niepełnosprawność, diety</v>
      </c>
      <c r="P338" s="83" t="str">
        <f aca="false">P1</f>
        <v>Wiek jedynek, nianiek np. 40+</v>
      </c>
      <c r="Q338" s="139" t="str">
        <f aca="false">Q1</f>
        <v>Środek transportu (własny samochód lub brak)</v>
      </c>
      <c r="S338" s="129"/>
      <c r="T338" s="68"/>
      <c r="U338" s="68"/>
      <c r="V338" s="68"/>
      <c r="W338" s="68"/>
      <c r="X338" s="68"/>
    </row>
    <row r="339" s="282" customFormat="true" ht="30" hidden="false" customHeight="true" outlineLevel="0" collapsed="false">
      <c r="A339" s="336" t="s">
        <v>18</v>
      </c>
      <c r="B339" s="16" t="str">
        <f aca="false">B338</f>
        <v>Lubartów 1</v>
      </c>
      <c r="C339" s="16"/>
      <c r="D339" s="132" t="s">
        <v>257</v>
      </c>
      <c r="E339" s="377" t="s">
        <v>21</v>
      </c>
      <c r="F339" s="19" t="str">
        <f aca="false">'Kwatery U Buzunów - Reg. 2018'!A6</f>
        <v>bud. A parter - p.3</v>
      </c>
      <c r="G339" s="20"/>
      <c r="H339" s="133"/>
      <c r="I339" s="133"/>
      <c r="J339" s="133" t="n">
        <v>1</v>
      </c>
      <c r="K339" s="20"/>
      <c r="L339" s="20"/>
      <c r="M339" s="20"/>
      <c r="N339" s="20"/>
      <c r="O339" s="22"/>
      <c r="P339" s="20"/>
      <c r="Q339" s="24"/>
      <c r="S339" s="283"/>
    </row>
    <row r="340" s="282" customFormat="true" ht="30" hidden="false" customHeight="true" outlineLevel="0" collapsed="false">
      <c r="A340" s="342" t="s">
        <v>19</v>
      </c>
      <c r="B340" s="131" t="str">
        <f aca="false">B338</f>
        <v>Lubartów 1</v>
      </c>
      <c r="C340" s="27"/>
      <c r="D340" s="132" t="s">
        <v>258</v>
      </c>
      <c r="E340" s="169" t="s">
        <v>21</v>
      </c>
      <c r="F340" s="38" t="str">
        <f aca="false">'Kwatery obce - Reg. 2018'!A129</f>
        <v>Margol Cecylia - p. nr 1 (parter)</v>
      </c>
      <c r="G340" s="92"/>
      <c r="H340" s="133" t="n">
        <v>2</v>
      </c>
      <c r="I340" s="133"/>
      <c r="J340" s="133"/>
      <c r="K340" s="26"/>
      <c r="L340" s="26"/>
      <c r="M340" s="26"/>
      <c r="N340" s="26"/>
      <c r="O340" s="41"/>
      <c r="P340" s="26"/>
      <c r="Q340" s="43"/>
      <c r="S340" s="283"/>
    </row>
    <row r="341" s="282" customFormat="true" ht="30" hidden="false" customHeight="true" outlineLevel="0" collapsed="false">
      <c r="A341" s="342" t="s">
        <v>23</v>
      </c>
      <c r="B341" s="131" t="str">
        <f aca="false">B338</f>
        <v>Lubartów 1</v>
      </c>
      <c r="C341" s="131"/>
      <c r="D341" s="132" t="s">
        <v>259</v>
      </c>
      <c r="E341" s="378" t="s">
        <v>21</v>
      </c>
      <c r="F341" s="88" t="str">
        <f aca="false">'Kwatery U Buzunów - Reg. 2018'!A111</f>
        <v>bud. B 2 piętro - p.27</v>
      </c>
      <c r="G341" s="26"/>
      <c r="H341" s="133"/>
      <c r="I341" s="133" t="n">
        <v>1</v>
      </c>
      <c r="J341" s="133"/>
      <c r="K341" s="26"/>
      <c r="L341" s="26"/>
      <c r="M341" s="26"/>
      <c r="N341" s="26"/>
      <c r="O341" s="41"/>
      <c r="P341" s="26"/>
      <c r="Q341" s="43"/>
      <c r="S341" s="283"/>
    </row>
    <row r="342" s="282" customFormat="true" ht="30" hidden="false" customHeight="true" outlineLevel="0" collapsed="false">
      <c r="A342" s="342" t="s">
        <v>26</v>
      </c>
      <c r="B342" s="131" t="str">
        <f aca="false">B338</f>
        <v>Lubartów 1</v>
      </c>
      <c r="C342" s="131"/>
      <c r="D342" s="132" t="s">
        <v>260</v>
      </c>
      <c r="E342" s="100" t="s">
        <v>21</v>
      </c>
      <c r="F342" s="88" t="str">
        <f aca="false">'Kwatery U Buzunów - Reg. 2018'!A6</f>
        <v>bud. A parter - p.3</v>
      </c>
      <c r="G342" s="156"/>
      <c r="H342" s="133"/>
      <c r="I342" s="133"/>
      <c r="J342" s="133" t="n">
        <v>1</v>
      </c>
      <c r="K342" s="26"/>
      <c r="L342" s="26"/>
      <c r="M342" s="26"/>
      <c r="N342" s="26"/>
      <c r="O342" s="41"/>
      <c r="P342" s="26"/>
      <c r="Q342" s="43"/>
      <c r="S342" s="283"/>
    </row>
    <row r="343" s="282" customFormat="true" ht="30" hidden="false" customHeight="true" outlineLevel="0" collapsed="false">
      <c r="A343" s="370" t="s">
        <v>29</v>
      </c>
      <c r="B343" s="204" t="str">
        <f aca="false">B338</f>
        <v>Lubartów 1</v>
      </c>
      <c r="C343" s="52"/>
      <c r="D343" s="379" t="s">
        <v>261</v>
      </c>
      <c r="E343" s="51" t="s">
        <v>21</v>
      </c>
      <c r="F343" s="52" t="str">
        <f aca="false">'Kwatery obce - Reg. 2018'!A131</f>
        <v>Margol Cecylia - p. nr 2 (parter)</v>
      </c>
      <c r="G343" s="55"/>
      <c r="H343" s="380" t="n">
        <v>2</v>
      </c>
      <c r="I343" s="380"/>
      <c r="J343" s="380"/>
      <c r="K343" s="48"/>
      <c r="L343" s="48"/>
      <c r="M343" s="48"/>
      <c r="N343" s="48"/>
      <c r="O343" s="187"/>
      <c r="P343" s="48"/>
      <c r="Q343" s="57"/>
      <c r="S343" s="283"/>
      <c r="T343" s="381"/>
      <c r="U343" s="381"/>
      <c r="V343" s="381"/>
    </row>
    <row r="344" s="68" customFormat="true" ht="12.75" hidden="false" customHeight="false" outlineLevel="0" collapsed="false">
      <c r="A344" s="382" t="n">
        <v>43376</v>
      </c>
      <c r="B344" s="383" t="str">
        <f aca="false">B338</f>
        <v>Lubartów 1</v>
      </c>
      <c r="C344" s="70"/>
      <c r="D344" s="111" t="n">
        <f aca="false">SUM(G344:J344)</f>
        <v>7</v>
      </c>
      <c r="E344" s="384"/>
      <c r="F344" s="113" t="str">
        <f aca="false">F7</f>
        <v>razem bracia (bez niemowląt, dzieci i nianiek)</v>
      </c>
      <c r="G344" s="111" t="n">
        <f aca="false">SUM(G339:G343)</f>
        <v>0</v>
      </c>
      <c r="H344" s="111" t="n">
        <f aca="false">SUM(H339:H343)</f>
        <v>4</v>
      </c>
      <c r="I344" s="111" t="n">
        <f aca="false">SUM(I339:I343)</f>
        <v>1</v>
      </c>
      <c r="J344" s="111" t="n">
        <f aca="false">SUM(J339:J343)</f>
        <v>2</v>
      </c>
      <c r="K344" s="147" t="n">
        <f aca="false">SUM(K339:K343)</f>
        <v>0</v>
      </c>
      <c r="L344" s="147" t="n">
        <f aca="false">SUM(L339:L343)</f>
        <v>0</v>
      </c>
      <c r="M344" s="147" t="n">
        <f aca="false">SUM(M339:M343)</f>
        <v>0</v>
      </c>
      <c r="N344" s="147" t="n">
        <f aca="false">SUM(N339:N343)</f>
        <v>0</v>
      </c>
      <c r="O344" s="65"/>
      <c r="P344" s="67"/>
      <c r="Q344" s="67"/>
      <c r="R344" s="129"/>
      <c r="V344" s="84"/>
      <c r="W344" s="84"/>
    </row>
    <row r="345" s="68" customFormat="true" ht="15" hidden="false" customHeight="true" outlineLevel="0" collapsed="false">
      <c r="A345" s="382"/>
      <c r="B345" s="383"/>
      <c r="C345" s="70"/>
      <c r="D345" s="71" t="n">
        <f aca="false">SUM(K345:L345)</f>
        <v>0</v>
      </c>
      <c r="E345" s="384"/>
      <c r="F345" s="116" t="str">
        <f aca="false">F8</f>
        <v>razem niemowlęta i dzieci</v>
      </c>
      <c r="G345" s="117" t="n">
        <f aca="false">G344</f>
        <v>0</v>
      </c>
      <c r="H345" s="117" t="n">
        <f aca="false">H344</f>
        <v>4</v>
      </c>
      <c r="I345" s="117" t="n">
        <f aca="false">I344</f>
        <v>1</v>
      </c>
      <c r="J345" s="117" t="n">
        <f aca="false">J344</f>
        <v>2</v>
      </c>
      <c r="K345" s="71" t="n">
        <f aca="false">K344</f>
        <v>0</v>
      </c>
      <c r="L345" s="71" t="n">
        <f aca="false">L344</f>
        <v>0</v>
      </c>
      <c r="M345" s="117" t="n">
        <f aca="false">M344</f>
        <v>0</v>
      </c>
      <c r="N345" s="117" t="n">
        <f aca="false">N344</f>
        <v>0</v>
      </c>
      <c r="O345" s="65"/>
      <c r="P345" s="67" t="n">
        <v>23</v>
      </c>
      <c r="Q345" s="67"/>
      <c r="R345" s="129"/>
    </row>
    <row r="346" s="68" customFormat="true" ht="15" hidden="false" customHeight="true" outlineLevel="0" collapsed="false">
      <c r="A346" s="382"/>
      <c r="B346" s="383"/>
      <c r="C346" s="70"/>
      <c r="D346" s="71" t="n">
        <f aca="false">SUM(M346:N346)</f>
        <v>0</v>
      </c>
      <c r="E346" s="384"/>
      <c r="F346" s="116" t="str">
        <f aca="false">F9</f>
        <v>razem niańki</v>
      </c>
      <c r="G346" s="117" t="n">
        <f aca="false">G344</f>
        <v>0</v>
      </c>
      <c r="H346" s="117" t="n">
        <f aca="false">H344</f>
        <v>4</v>
      </c>
      <c r="I346" s="117" t="n">
        <f aca="false">I344</f>
        <v>1</v>
      </c>
      <c r="J346" s="117" t="n">
        <f aca="false">J344</f>
        <v>2</v>
      </c>
      <c r="K346" s="117" t="n">
        <f aca="false">K344</f>
        <v>0</v>
      </c>
      <c r="L346" s="117" t="n">
        <f aca="false">L344</f>
        <v>0</v>
      </c>
      <c r="M346" s="71" t="n">
        <f aca="false">M344</f>
        <v>0</v>
      </c>
      <c r="N346" s="71" t="n">
        <f aca="false">N344</f>
        <v>0</v>
      </c>
      <c r="O346" s="65"/>
      <c r="P346" s="67"/>
      <c r="Q346" s="67"/>
      <c r="R346" s="129"/>
    </row>
    <row r="347" s="68" customFormat="true" ht="15" hidden="false" customHeight="true" outlineLevel="0" collapsed="false">
      <c r="A347" s="382"/>
      <c r="B347" s="383"/>
      <c r="C347" s="70"/>
      <c r="D347" s="71" t="n">
        <f aca="false">SUM(G347:N347)-K347</f>
        <v>7</v>
      </c>
      <c r="E347" s="384"/>
      <c r="F347" s="116" t="str">
        <f aca="false">F10</f>
        <v>razem na salę gimn. (krzesła - z nianiami i dziećmi)</v>
      </c>
      <c r="G347" s="71" t="n">
        <f aca="false">G344</f>
        <v>0</v>
      </c>
      <c r="H347" s="71" t="n">
        <f aca="false">H344</f>
        <v>4</v>
      </c>
      <c r="I347" s="71" t="n">
        <f aca="false">I344</f>
        <v>1</v>
      </c>
      <c r="J347" s="71" t="n">
        <f aca="false">J344</f>
        <v>2</v>
      </c>
      <c r="K347" s="117" t="n">
        <f aca="false">K344</f>
        <v>0</v>
      </c>
      <c r="L347" s="71" t="n">
        <f aca="false">L344</f>
        <v>0</v>
      </c>
      <c r="M347" s="71" t="n">
        <f aca="false">M344</f>
        <v>0</v>
      </c>
      <c r="N347" s="71" t="n">
        <f aca="false">N344</f>
        <v>0</v>
      </c>
      <c r="O347" s="65"/>
      <c r="P347" s="67"/>
      <c r="Q347" s="67"/>
      <c r="R347" s="129"/>
    </row>
    <row r="348" s="68" customFormat="true" ht="15" hidden="false" customHeight="true" outlineLevel="0" collapsed="false">
      <c r="A348" s="382"/>
      <c r="B348" s="383"/>
      <c r="C348" s="70"/>
      <c r="D348" s="71" t="n">
        <f aca="false">SUM(G348:N348)-K348</f>
        <v>7</v>
      </c>
      <c r="E348" s="384"/>
      <c r="F348" s="116" t="str">
        <f aca="false">F11</f>
        <v>razem do wyżywienia (z  dziećmi)</v>
      </c>
      <c r="G348" s="71" t="n">
        <f aca="false">G344</f>
        <v>0</v>
      </c>
      <c r="H348" s="71" t="n">
        <f aca="false">H344</f>
        <v>4</v>
      </c>
      <c r="I348" s="71" t="n">
        <f aca="false">I344</f>
        <v>1</v>
      </c>
      <c r="J348" s="71" t="n">
        <f aca="false">J344</f>
        <v>2</v>
      </c>
      <c r="K348" s="117" t="n">
        <f aca="false">K344</f>
        <v>0</v>
      </c>
      <c r="L348" s="71" t="n">
        <f aca="false">L344</f>
        <v>0</v>
      </c>
      <c r="M348" s="71" t="n">
        <f aca="false">M344</f>
        <v>0</v>
      </c>
      <c r="N348" s="71" t="n">
        <f aca="false">N344</f>
        <v>0</v>
      </c>
      <c r="O348" s="65"/>
      <c r="P348" s="67"/>
      <c r="Q348" s="67"/>
      <c r="R348" s="129"/>
    </row>
    <row r="349" s="68" customFormat="true" ht="15.75" hidden="false" customHeight="true" outlineLevel="0" collapsed="false">
      <c r="A349" s="382"/>
      <c r="B349" s="383"/>
      <c r="C349" s="70"/>
      <c r="D349" s="294" t="n">
        <f aca="false">SUM(G349:N349)-K349</f>
        <v>7</v>
      </c>
      <c r="E349" s="384"/>
      <c r="F349" s="295" t="str">
        <f aca="false">F12</f>
        <v>razem do zakwaterowania (z dziećmi)</v>
      </c>
      <c r="G349" s="294" t="n">
        <f aca="false">G344</f>
        <v>0</v>
      </c>
      <c r="H349" s="294" t="n">
        <f aca="false">H344</f>
        <v>4</v>
      </c>
      <c r="I349" s="294" t="n">
        <f aca="false">I344</f>
        <v>1</v>
      </c>
      <c r="J349" s="294" t="n">
        <f aca="false">J344</f>
        <v>2</v>
      </c>
      <c r="K349" s="296" t="n">
        <f aca="false">K344</f>
        <v>0</v>
      </c>
      <c r="L349" s="294" t="n">
        <f aca="false">L344</f>
        <v>0</v>
      </c>
      <c r="M349" s="294" t="n">
        <f aca="false">M344</f>
        <v>0</v>
      </c>
      <c r="N349" s="294" t="n">
        <f aca="false">N344</f>
        <v>0</v>
      </c>
      <c r="O349" s="65"/>
      <c r="P349" s="67"/>
      <c r="Q349" s="67"/>
      <c r="R349" s="129"/>
    </row>
    <row r="350" s="84" customFormat="true" ht="39.95" hidden="false" customHeight="true" outlineLevel="0" collapsed="false">
      <c r="A350" s="329" t="str">
        <f aca="false">A1</f>
        <v>Lp.</v>
      </c>
      <c r="B350" s="82" t="s">
        <v>262</v>
      </c>
      <c r="C350" s="82" t="str">
        <f aca="false">C1</f>
        <v>Obecność</v>
      </c>
      <c r="D350" s="82" t="str">
        <f aca="false">D1</f>
        <v>Nazwisko i imię (małżeństwa razem, dzieci osobno)</v>
      </c>
      <c r="E350" s="82" t="str">
        <f aca="false">E1</f>
        <v>Przydział</v>
      </c>
      <c r="F350" s="82" t="str">
        <f aca="false">F1</f>
        <v>Zakwaterowanie</v>
      </c>
      <c r="G350" s="82" t="str">
        <f aca="false">G1</f>
        <v>Prezbiterzy</v>
      </c>
      <c r="H350" s="82" t="str">
        <f aca="false">H1</f>
        <v>Małżeństwa (il. osób)</v>
      </c>
      <c r="I350" s="82" t="str">
        <f aca="false">I1</f>
        <v>Kobiety (1)</v>
      </c>
      <c r="J350" s="82" t="str">
        <f aca="false">J1</f>
        <v>Mężczyźni (1)</v>
      </c>
      <c r="K350" s="82" t="str">
        <f aca="false">K1</f>
        <v>Niemowlęta i dzieci (bez dodatkowego łóżka i posiłku)</v>
      </c>
      <c r="L350" s="82" t="str">
        <f aca="false">L1</f>
        <v>Dzieci większe (z łóżkiem i posiłkiem)</v>
      </c>
      <c r="M350" s="82" t="str">
        <f aca="false">M1</f>
        <v>Niania z rodziny - mieszkanie z rodziną</v>
      </c>
      <c r="N350" s="82" t="str">
        <f aca="false">N1</f>
        <v>Niania obca lub z rodziny - mieszkanie osobne</v>
      </c>
      <c r="O350" s="82" t="str">
        <f aca="false">O1</f>
        <v>Uwagi, niepełnosprawność, diety</v>
      </c>
      <c r="P350" s="82" t="str">
        <f aca="false">P1</f>
        <v>Wiek jedynek, nianiek np. 40+</v>
      </c>
      <c r="Q350" s="82" t="str">
        <f aca="false">Q1</f>
        <v>Środek transportu (własny samochód lub brak)</v>
      </c>
      <c r="S350" s="129"/>
      <c r="T350" s="68"/>
      <c r="U350" s="68"/>
      <c r="V350" s="68"/>
      <c r="W350" s="68"/>
      <c r="X350" s="68"/>
    </row>
    <row r="351" s="282" customFormat="true" ht="31.5" hidden="false" customHeight="true" outlineLevel="0" collapsed="false">
      <c r="A351" s="385" t="s">
        <v>18</v>
      </c>
      <c r="B351" s="91" t="str">
        <f aca="false">B350</f>
        <v>Lubartów 2</v>
      </c>
      <c r="C351" s="386"/>
      <c r="D351" s="91" t="s">
        <v>263</v>
      </c>
      <c r="E351" s="262" t="s">
        <v>21</v>
      </c>
      <c r="F351" s="91" t="str">
        <f aca="false">'Kwatery obce - Reg. 2018'!A134</f>
        <v>Margol Cecylia - p. nr 3 (piętro)</v>
      </c>
      <c r="G351" s="32"/>
      <c r="H351" s="91" t="n">
        <v>2</v>
      </c>
      <c r="I351" s="15"/>
      <c r="J351" s="15"/>
      <c r="K351" s="15"/>
      <c r="L351" s="15"/>
      <c r="M351" s="15"/>
      <c r="N351" s="15"/>
      <c r="O351" s="15"/>
      <c r="P351" s="15"/>
      <c r="Q351" s="33" t="s">
        <v>51</v>
      </c>
      <c r="S351" s="283"/>
    </row>
    <row r="352" s="282" customFormat="true" ht="31.5" hidden="false" customHeight="true" outlineLevel="0" collapsed="false">
      <c r="A352" s="385" t="s">
        <v>19</v>
      </c>
      <c r="B352" s="88" t="str">
        <f aca="false">B351</f>
        <v>Lubartów 2</v>
      </c>
      <c r="C352" s="386"/>
      <c r="D352" s="91" t="s">
        <v>264</v>
      </c>
      <c r="E352" s="98" t="s">
        <v>21</v>
      </c>
      <c r="F352" s="88" t="str">
        <f aca="false">'Kwatery U Buzunów - Reg. 2018'!A23</f>
        <v>bud. A 1 piętro - p.12</v>
      </c>
      <c r="G352" s="39"/>
      <c r="H352" s="88"/>
      <c r="I352" s="26" t="n">
        <v>1</v>
      </c>
      <c r="J352" s="26"/>
      <c r="K352" s="92"/>
      <c r="L352" s="92"/>
      <c r="M352" s="15"/>
      <c r="N352" s="15"/>
      <c r="O352" s="15"/>
      <c r="P352" s="15" t="n">
        <v>60</v>
      </c>
      <c r="Q352" s="33" t="s">
        <v>265</v>
      </c>
      <c r="S352" s="283"/>
    </row>
    <row r="353" s="282" customFormat="true" ht="31.5" hidden="false" customHeight="true" outlineLevel="0" collapsed="false">
      <c r="A353" s="385" t="s">
        <v>23</v>
      </c>
      <c r="B353" s="88" t="str">
        <f aca="false">B352</f>
        <v>Lubartów 2</v>
      </c>
      <c r="C353" s="386"/>
      <c r="D353" s="91" t="s">
        <v>266</v>
      </c>
      <c r="E353" s="98" t="s">
        <v>21</v>
      </c>
      <c r="F353" s="88" t="str">
        <f aca="false">'Kwatery U Buzunów - Reg. 2018'!A23</f>
        <v>bud. A 1 piętro - p.12</v>
      </c>
      <c r="G353" s="39"/>
      <c r="H353" s="88"/>
      <c r="I353" s="26" t="n">
        <v>1</v>
      </c>
      <c r="J353" s="26"/>
      <c r="K353" s="92"/>
      <c r="L353" s="92"/>
      <c r="M353" s="15"/>
      <c r="N353" s="15"/>
      <c r="O353" s="15"/>
      <c r="P353" s="15" t="n">
        <v>30</v>
      </c>
      <c r="Q353" s="33" t="s">
        <v>267</v>
      </c>
      <c r="S353" s="283"/>
    </row>
    <row r="354" s="282" customFormat="true" ht="31.5" hidden="true" customHeight="true" outlineLevel="0" collapsed="false">
      <c r="A354" s="385" t="s">
        <v>26</v>
      </c>
      <c r="B354" s="88" t="str">
        <f aca="false">B353</f>
        <v>Lubartów 2</v>
      </c>
      <c r="C354" s="386"/>
      <c r="D354" s="387"/>
      <c r="E354" s="388"/>
      <c r="F354" s="389"/>
      <c r="G354" s="39"/>
      <c r="H354" s="39"/>
      <c r="I354" s="46"/>
      <c r="J354" s="46"/>
      <c r="K354" s="32"/>
      <c r="L354" s="32"/>
      <c r="M354" s="32"/>
      <c r="N354" s="32"/>
      <c r="O354" s="215"/>
      <c r="P354" s="32"/>
      <c r="Q354" s="390"/>
      <c r="S354" s="283"/>
    </row>
    <row r="355" s="282" customFormat="true" ht="31.5" hidden="true" customHeight="true" outlineLevel="0" collapsed="false">
      <c r="A355" s="385" t="s">
        <v>29</v>
      </c>
      <c r="B355" s="88" t="str">
        <f aca="false">B354</f>
        <v>Lubartów 2</v>
      </c>
      <c r="C355" s="386"/>
      <c r="D355" s="387"/>
      <c r="E355" s="388"/>
      <c r="F355" s="389"/>
      <c r="G355" s="39"/>
      <c r="H355" s="39"/>
      <c r="I355" s="46"/>
      <c r="J355" s="46"/>
      <c r="K355" s="32"/>
      <c r="L355" s="32"/>
      <c r="M355" s="32"/>
      <c r="N355" s="32"/>
      <c r="O355" s="215"/>
      <c r="P355" s="32"/>
      <c r="Q355" s="390"/>
      <c r="S355" s="283"/>
    </row>
    <row r="356" s="282" customFormat="true" ht="31.5" hidden="true" customHeight="true" outlineLevel="0" collapsed="false">
      <c r="A356" s="385" t="s">
        <v>52</v>
      </c>
      <c r="B356" s="88" t="str">
        <f aca="false">B355</f>
        <v>Lubartów 2</v>
      </c>
      <c r="C356" s="386"/>
      <c r="D356" s="387"/>
      <c r="E356" s="388"/>
      <c r="F356" s="389"/>
      <c r="G356" s="39"/>
      <c r="H356" s="39"/>
      <c r="I356" s="46"/>
      <c r="J356" s="46"/>
      <c r="K356" s="32"/>
      <c r="L356" s="32"/>
      <c r="M356" s="32"/>
      <c r="N356" s="32"/>
      <c r="O356" s="215"/>
      <c r="P356" s="32"/>
      <c r="Q356" s="390"/>
      <c r="S356" s="283"/>
    </row>
    <row r="357" s="282" customFormat="true" ht="13.5" hidden="true" customHeight="false" outlineLevel="0" collapsed="false">
      <c r="A357" s="391" t="s">
        <v>67</v>
      </c>
      <c r="B357" s="392" t="str">
        <f aca="false">B350</f>
        <v>Lubartów 2</v>
      </c>
      <c r="C357" s="393"/>
      <c r="D357" s="394"/>
      <c r="E357" s="395"/>
      <c r="F357" s="396"/>
      <c r="G357" s="39"/>
      <c r="H357" s="46"/>
      <c r="I357" s="46"/>
      <c r="J357" s="46"/>
      <c r="K357" s="39"/>
      <c r="L357" s="39"/>
      <c r="M357" s="39"/>
      <c r="N357" s="39"/>
      <c r="O357" s="215"/>
      <c r="P357" s="32"/>
      <c r="Q357" s="390"/>
      <c r="S357" s="283"/>
      <c r="T357" s="381"/>
      <c r="U357" s="381"/>
      <c r="V357" s="381"/>
    </row>
    <row r="358" s="68" customFormat="true" ht="12.75" hidden="false" customHeight="false" outlineLevel="0" collapsed="false">
      <c r="A358" s="109" t="n">
        <v>43376</v>
      </c>
      <c r="B358" s="110" t="str">
        <f aca="false">B350</f>
        <v>Lubartów 2</v>
      </c>
      <c r="C358" s="397"/>
      <c r="D358" s="62" t="n">
        <f aca="false">SUM(G358:J358)</f>
        <v>4</v>
      </c>
      <c r="E358" s="398"/>
      <c r="F358" s="116" t="str">
        <f aca="false">F7</f>
        <v>razem bracia (bez niemowląt, dzieci i nianiek)</v>
      </c>
      <c r="G358" s="62" t="n">
        <f aca="false">SUM(G351:G357)</f>
        <v>0</v>
      </c>
      <c r="H358" s="62" t="n">
        <f aca="false">SUM(H351:H357)</f>
        <v>2</v>
      </c>
      <c r="I358" s="62" t="n">
        <f aca="false">SUM(I351:I357)</f>
        <v>2</v>
      </c>
      <c r="J358" s="62" t="n">
        <f aca="false">SUM(J351:J357)</f>
        <v>0</v>
      </c>
      <c r="K358" s="114" t="n">
        <f aca="false">SUM(K351:K357)</f>
        <v>0</v>
      </c>
      <c r="L358" s="114" t="n">
        <f aca="false">SUM(L351:L357)</f>
        <v>0</v>
      </c>
      <c r="M358" s="114" t="n">
        <f aca="false">SUM(M351:M357)</f>
        <v>0</v>
      </c>
      <c r="N358" s="114" t="n">
        <f aca="false">SUM(N351:N357)</f>
        <v>0</v>
      </c>
      <c r="O358" s="225"/>
      <c r="P358" s="226"/>
      <c r="Q358" s="226"/>
      <c r="R358" s="129"/>
      <c r="V358" s="84"/>
      <c r="W358" s="84"/>
    </row>
    <row r="359" s="68" customFormat="true" ht="15" hidden="false" customHeight="true" outlineLevel="0" collapsed="false">
      <c r="A359" s="109"/>
      <c r="B359" s="110"/>
      <c r="C359" s="399"/>
      <c r="D359" s="71" t="n">
        <f aca="false">SUM(K359:L359)</f>
        <v>0</v>
      </c>
      <c r="E359" s="398"/>
      <c r="F359" s="116" t="str">
        <f aca="false">F8</f>
        <v>razem niemowlęta i dzieci</v>
      </c>
      <c r="G359" s="117" t="n">
        <f aca="false">G358</f>
        <v>0</v>
      </c>
      <c r="H359" s="117" t="n">
        <f aca="false">H358</f>
        <v>2</v>
      </c>
      <c r="I359" s="117" t="n">
        <f aca="false">I358</f>
        <v>2</v>
      </c>
      <c r="J359" s="117" t="n">
        <f aca="false">J358</f>
        <v>0</v>
      </c>
      <c r="K359" s="71" t="n">
        <f aca="false">K358</f>
        <v>0</v>
      </c>
      <c r="L359" s="71" t="n">
        <f aca="false">L358</f>
        <v>0</v>
      </c>
      <c r="M359" s="117" t="n">
        <f aca="false">M358</f>
        <v>0</v>
      </c>
      <c r="N359" s="117" t="n">
        <f aca="false">N358</f>
        <v>0</v>
      </c>
      <c r="O359" s="225"/>
      <c r="P359" s="67" t="n">
        <v>24</v>
      </c>
      <c r="Q359" s="226"/>
      <c r="R359" s="129"/>
    </row>
    <row r="360" s="68" customFormat="true" ht="15" hidden="false" customHeight="true" outlineLevel="0" collapsed="false">
      <c r="A360" s="109"/>
      <c r="B360" s="110"/>
      <c r="C360" s="399"/>
      <c r="D360" s="71" t="n">
        <f aca="false">SUM(M360:N360)</f>
        <v>0</v>
      </c>
      <c r="E360" s="398"/>
      <c r="F360" s="116" t="str">
        <f aca="false">F9</f>
        <v>razem niańki</v>
      </c>
      <c r="G360" s="117" t="n">
        <f aca="false">G358</f>
        <v>0</v>
      </c>
      <c r="H360" s="117" t="n">
        <f aca="false">H358</f>
        <v>2</v>
      </c>
      <c r="I360" s="117" t="n">
        <f aca="false">I358</f>
        <v>2</v>
      </c>
      <c r="J360" s="117" t="n">
        <f aca="false">J358</f>
        <v>0</v>
      </c>
      <c r="K360" s="117" t="n">
        <f aca="false">K358</f>
        <v>0</v>
      </c>
      <c r="L360" s="117" t="n">
        <f aca="false">L358</f>
        <v>0</v>
      </c>
      <c r="M360" s="71" t="n">
        <f aca="false">M358</f>
        <v>0</v>
      </c>
      <c r="N360" s="71" t="n">
        <f aca="false">N358</f>
        <v>0</v>
      </c>
      <c r="O360" s="225"/>
      <c r="P360" s="226"/>
      <c r="Q360" s="226"/>
      <c r="R360" s="129"/>
    </row>
    <row r="361" s="68" customFormat="true" ht="15" hidden="false" customHeight="true" outlineLevel="0" collapsed="false">
      <c r="A361" s="109"/>
      <c r="B361" s="110"/>
      <c r="C361" s="399"/>
      <c r="D361" s="71" t="n">
        <f aca="false">SUM(G361:N361)-K361</f>
        <v>4</v>
      </c>
      <c r="E361" s="398"/>
      <c r="F361" s="116" t="str">
        <f aca="false">F10</f>
        <v>razem na salę gimn. (krzesła - z nianiami i dziećmi)</v>
      </c>
      <c r="G361" s="71" t="n">
        <f aca="false">G358</f>
        <v>0</v>
      </c>
      <c r="H361" s="71" t="n">
        <f aca="false">H358</f>
        <v>2</v>
      </c>
      <c r="I361" s="71" t="n">
        <f aca="false">I358</f>
        <v>2</v>
      </c>
      <c r="J361" s="71" t="n">
        <f aca="false">J358</f>
        <v>0</v>
      </c>
      <c r="K361" s="117" t="n">
        <f aca="false">K358</f>
        <v>0</v>
      </c>
      <c r="L361" s="71" t="n">
        <f aca="false">L358</f>
        <v>0</v>
      </c>
      <c r="M361" s="71" t="n">
        <f aca="false">M358</f>
        <v>0</v>
      </c>
      <c r="N361" s="71" t="n">
        <f aca="false">N358</f>
        <v>0</v>
      </c>
      <c r="O361" s="225"/>
      <c r="P361" s="226"/>
      <c r="Q361" s="226"/>
      <c r="R361" s="129"/>
    </row>
    <row r="362" s="68" customFormat="true" ht="15" hidden="false" customHeight="true" outlineLevel="0" collapsed="false">
      <c r="A362" s="109"/>
      <c r="B362" s="110"/>
      <c r="C362" s="399"/>
      <c r="D362" s="71" t="n">
        <f aca="false">SUM(G362:N362)-K362</f>
        <v>4</v>
      </c>
      <c r="E362" s="398"/>
      <c r="F362" s="116" t="str">
        <f aca="false">F11</f>
        <v>razem do wyżywienia (z  dziećmi)</v>
      </c>
      <c r="G362" s="71" t="n">
        <f aca="false">G358</f>
        <v>0</v>
      </c>
      <c r="H362" s="71" t="n">
        <f aca="false">H358</f>
        <v>2</v>
      </c>
      <c r="I362" s="71" t="n">
        <f aca="false">I358</f>
        <v>2</v>
      </c>
      <c r="J362" s="71" t="n">
        <f aca="false">J358</f>
        <v>0</v>
      </c>
      <c r="K362" s="117" t="n">
        <f aca="false">K358</f>
        <v>0</v>
      </c>
      <c r="L362" s="71" t="n">
        <f aca="false">L358</f>
        <v>0</v>
      </c>
      <c r="M362" s="71" t="n">
        <f aca="false">M358</f>
        <v>0</v>
      </c>
      <c r="N362" s="71" t="n">
        <f aca="false">N358</f>
        <v>0</v>
      </c>
      <c r="O362" s="225"/>
      <c r="P362" s="226"/>
      <c r="Q362" s="226"/>
      <c r="R362" s="129"/>
    </row>
    <row r="363" s="68" customFormat="true" ht="13.5" hidden="false" customHeight="false" outlineLevel="0" collapsed="false">
      <c r="A363" s="109"/>
      <c r="B363" s="110"/>
      <c r="C363" s="400"/>
      <c r="D363" s="78" t="n">
        <f aca="false">SUM(G363:N363)-K363</f>
        <v>4</v>
      </c>
      <c r="E363" s="398"/>
      <c r="F363" s="116" t="str">
        <f aca="false">F12</f>
        <v>razem do zakwaterowania (z dziećmi)</v>
      </c>
      <c r="G363" s="78" t="n">
        <f aca="false">G358</f>
        <v>0</v>
      </c>
      <c r="H363" s="78" t="n">
        <f aca="false">H358</f>
        <v>2</v>
      </c>
      <c r="I363" s="78" t="n">
        <f aca="false">I358</f>
        <v>2</v>
      </c>
      <c r="J363" s="78" t="n">
        <f aca="false">J358</f>
        <v>0</v>
      </c>
      <c r="K363" s="120" t="n">
        <f aca="false">K358</f>
        <v>0</v>
      </c>
      <c r="L363" s="78" t="n">
        <f aca="false">L358</f>
        <v>0</v>
      </c>
      <c r="M363" s="78" t="n">
        <f aca="false">M358</f>
        <v>0</v>
      </c>
      <c r="N363" s="78" t="n">
        <f aca="false">N358</f>
        <v>0</v>
      </c>
      <c r="O363" s="225"/>
      <c r="P363" s="226"/>
      <c r="Q363" s="226"/>
      <c r="R363" s="129"/>
    </row>
    <row r="364" s="84" customFormat="true" ht="39.95" hidden="false" customHeight="true" outlineLevel="0" collapsed="false">
      <c r="A364" s="81" t="str">
        <f aca="false">A1</f>
        <v>Lp.</v>
      </c>
      <c r="B364" s="401" t="s">
        <v>268</v>
      </c>
      <c r="C364" s="376" t="str">
        <f aca="false">C1</f>
        <v>Obecność</v>
      </c>
      <c r="D364" s="83" t="str">
        <f aca="false">D1</f>
        <v>Nazwisko i imię (małżeństwa razem, dzieci osobno)</v>
      </c>
      <c r="E364" s="83" t="str">
        <f aca="false">E1</f>
        <v>Przydział</v>
      </c>
      <c r="F364" s="122" t="str">
        <f aca="false">F1</f>
        <v>Zakwaterowanie</v>
      </c>
      <c r="G364" s="83" t="str">
        <f aca="false">G1</f>
        <v>Prezbiterzy</v>
      </c>
      <c r="H364" s="83" t="str">
        <f aca="false">H1</f>
        <v>Małżeństwa (il. osób)</v>
      </c>
      <c r="I364" s="83" t="str">
        <f aca="false">I1</f>
        <v>Kobiety (1)</v>
      </c>
      <c r="J364" s="83" t="str">
        <f aca="false">J1</f>
        <v>Mężczyźni (1)</v>
      </c>
      <c r="K364" s="83" t="str">
        <f aca="false">K1</f>
        <v>Niemowlęta i dzieci (bez dodatkowego łóżka i posiłku)</v>
      </c>
      <c r="L364" s="83" t="str">
        <f aca="false">L1</f>
        <v>Dzieci większe (z łóżkiem i posiłkiem)</v>
      </c>
      <c r="M364" s="83" t="str">
        <f aca="false">M1</f>
        <v>Niania z rodziny - mieszkanie z rodziną</v>
      </c>
      <c r="N364" s="83" t="str">
        <f aca="false">N1</f>
        <v>Niania obca lub z rodziny - mieszkanie osobne</v>
      </c>
      <c r="O364" s="83" t="str">
        <f aca="false">O1</f>
        <v>Uwagi, niepełnosprawność, diety</v>
      </c>
      <c r="P364" s="83" t="str">
        <f aca="false">P1</f>
        <v>Wiek jedynek, nianiek np. 40+</v>
      </c>
      <c r="Q364" s="83" t="str">
        <f aca="false">Q1</f>
        <v>Środek transportu (własny samochód lub brak)</v>
      </c>
      <c r="S364" s="129"/>
      <c r="T364" s="68"/>
      <c r="U364" s="68"/>
      <c r="V364" s="68"/>
      <c r="W364" s="68"/>
      <c r="X364" s="68"/>
    </row>
    <row r="365" s="282" customFormat="true" ht="31.5" hidden="false" customHeight="true" outlineLevel="0" collapsed="false">
      <c r="A365" s="336" t="s">
        <v>18</v>
      </c>
      <c r="B365" s="91" t="str">
        <f aca="false">B364</f>
        <v>Lubartów 3</v>
      </c>
      <c r="C365" s="27"/>
      <c r="D365" s="91" t="s">
        <v>269</v>
      </c>
      <c r="E365" s="169" t="s">
        <v>21</v>
      </c>
      <c r="F365" s="19" t="str">
        <f aca="false">'Kwatery U Buzunów - Reg. 2018'!A84</f>
        <v>bud. B 1 piętro - p.13</v>
      </c>
      <c r="G365" s="20"/>
      <c r="H365" s="26" t="n">
        <v>2</v>
      </c>
      <c r="I365" s="26"/>
      <c r="J365" s="26"/>
      <c r="K365" s="20"/>
      <c r="L365" s="20"/>
      <c r="M365" s="20"/>
      <c r="N365" s="20"/>
      <c r="O365" s="22"/>
      <c r="P365" s="20"/>
      <c r="Q365" s="186" t="s">
        <v>56</v>
      </c>
      <c r="S365" s="283"/>
    </row>
    <row r="366" s="282" customFormat="true" ht="31.5" hidden="false" customHeight="true" outlineLevel="0" collapsed="false">
      <c r="A366" s="385" t="s">
        <v>19</v>
      </c>
      <c r="B366" s="88" t="str">
        <f aca="false">B365</f>
        <v>Lubartów 3</v>
      </c>
      <c r="C366" s="27"/>
      <c r="D366" s="91" t="s">
        <v>270</v>
      </c>
      <c r="E366" s="98" t="s">
        <v>21</v>
      </c>
      <c r="F366" s="88" t="str">
        <f aca="false">'Kwatery U Buzunów - Reg. 2018'!A23</f>
        <v>bud. A 1 piętro - p.12</v>
      </c>
      <c r="G366" s="26"/>
      <c r="H366" s="26"/>
      <c r="I366" s="92" t="n">
        <v>1</v>
      </c>
      <c r="J366" s="92"/>
      <c r="K366" s="15"/>
      <c r="L366" s="15"/>
      <c r="M366" s="15"/>
      <c r="N366" s="15"/>
      <c r="O366" s="33"/>
      <c r="P366" s="15" t="n">
        <v>51</v>
      </c>
      <c r="Q366" s="146" t="s">
        <v>56</v>
      </c>
      <c r="S366" s="283"/>
    </row>
    <row r="367" s="282" customFormat="true" ht="31.5" hidden="false" customHeight="true" outlineLevel="0" collapsed="false">
      <c r="A367" s="385" t="s">
        <v>23</v>
      </c>
      <c r="B367" s="88" t="str">
        <f aca="false">B366</f>
        <v>Lubartów 3</v>
      </c>
      <c r="C367" s="27"/>
      <c r="D367" s="91" t="s">
        <v>271</v>
      </c>
      <c r="E367" s="98" t="s">
        <v>21</v>
      </c>
      <c r="F367" s="88" t="str">
        <f aca="false">'Kwatery U Buzunów - Reg. 2018'!A23</f>
        <v>bud. A 1 piętro - p.12</v>
      </c>
      <c r="G367" s="26"/>
      <c r="H367" s="26"/>
      <c r="I367" s="92" t="n">
        <v>1</v>
      </c>
      <c r="J367" s="92"/>
      <c r="K367" s="15"/>
      <c r="L367" s="15"/>
      <c r="M367" s="15"/>
      <c r="N367" s="15"/>
      <c r="O367" s="33"/>
      <c r="P367" s="15" t="n">
        <v>69</v>
      </c>
      <c r="Q367" s="146" t="s">
        <v>56</v>
      </c>
      <c r="S367" s="283"/>
    </row>
    <row r="368" s="282" customFormat="true" ht="31.5" hidden="false" customHeight="true" outlineLevel="0" collapsed="false">
      <c r="A368" s="385" t="s">
        <v>26</v>
      </c>
      <c r="B368" s="88" t="str">
        <f aca="false">B367</f>
        <v>Lubartów 3</v>
      </c>
      <c r="C368" s="27"/>
      <c r="D368" s="91" t="s">
        <v>272</v>
      </c>
      <c r="E368" s="100" t="s">
        <v>21</v>
      </c>
      <c r="F368" s="88" t="str">
        <f aca="false">'Kwatery obce - Reg. 2018'!A62</f>
        <v>Górnik Barbara - 
domek nr 2</v>
      </c>
      <c r="G368" s="26"/>
      <c r="H368" s="26"/>
      <c r="I368" s="92"/>
      <c r="J368" s="92" t="n">
        <v>1</v>
      </c>
      <c r="K368" s="15"/>
      <c r="L368" s="15"/>
      <c r="M368" s="15"/>
      <c r="N368" s="15"/>
      <c r="O368" s="33"/>
      <c r="P368" s="15" t="n">
        <v>45</v>
      </c>
      <c r="Q368" s="146" t="s">
        <v>51</v>
      </c>
      <c r="S368" s="283"/>
    </row>
    <row r="369" s="282" customFormat="true" ht="31.5" hidden="false" customHeight="true" outlineLevel="0" collapsed="false">
      <c r="A369" s="385" t="s">
        <v>29</v>
      </c>
      <c r="B369" s="88" t="str">
        <f aca="false">B368</f>
        <v>Lubartów 3</v>
      </c>
      <c r="C369" s="27"/>
      <c r="D369" s="91" t="s">
        <v>273</v>
      </c>
      <c r="E369" s="98" t="s">
        <v>21</v>
      </c>
      <c r="F369" s="88" t="str">
        <f aca="false">'Kwatery obce - Reg. 2018'!A116</f>
        <v>Pod Bocianem - nr 20 (parter)</v>
      </c>
      <c r="G369" s="26"/>
      <c r="H369" s="26"/>
      <c r="I369" s="92" t="n">
        <v>1</v>
      </c>
      <c r="J369" s="92"/>
      <c r="K369" s="15"/>
      <c r="L369" s="15"/>
      <c r="M369" s="15"/>
      <c r="N369" s="15"/>
      <c r="O369" s="33"/>
      <c r="P369" s="15"/>
      <c r="Q369" s="146" t="s">
        <v>56</v>
      </c>
      <c r="S369" s="283"/>
    </row>
    <row r="370" s="282" customFormat="true" ht="31.5" hidden="false" customHeight="true" outlineLevel="0" collapsed="false">
      <c r="A370" s="385" t="s">
        <v>52</v>
      </c>
      <c r="B370" s="88"/>
      <c r="C370" s="27"/>
      <c r="D370" s="91"/>
      <c r="E370" s="99"/>
      <c r="F370" s="88"/>
      <c r="G370" s="26"/>
      <c r="H370" s="26"/>
      <c r="I370" s="92"/>
      <c r="J370" s="92"/>
      <c r="K370" s="15"/>
      <c r="L370" s="15"/>
      <c r="M370" s="15"/>
      <c r="N370" s="15"/>
      <c r="O370" s="33"/>
      <c r="P370" s="15"/>
      <c r="Q370" s="146"/>
      <c r="S370" s="283"/>
    </row>
    <row r="371" s="282" customFormat="true" ht="13.5" hidden="true" customHeight="false" outlineLevel="0" collapsed="false">
      <c r="A371" s="385" t="s">
        <v>67</v>
      </c>
      <c r="B371" s="285" t="str">
        <f aca="false">B364</f>
        <v>Lubartów 3</v>
      </c>
      <c r="C371" s="131"/>
      <c r="D371" s="115"/>
      <c r="E371" s="402"/>
      <c r="F371" s="88"/>
      <c r="G371" s="26"/>
      <c r="H371" s="92"/>
      <c r="I371" s="92"/>
      <c r="J371" s="92"/>
      <c r="K371" s="26"/>
      <c r="L371" s="26"/>
      <c r="M371" s="26"/>
      <c r="N371" s="26"/>
      <c r="O371" s="33"/>
      <c r="P371" s="15"/>
      <c r="Q371" s="146"/>
      <c r="S371" s="283"/>
      <c r="T371" s="381"/>
      <c r="U371" s="381"/>
      <c r="V371" s="381"/>
    </row>
    <row r="372" s="68" customFormat="true" ht="12.75" hidden="false" customHeight="false" outlineLevel="0" collapsed="false">
      <c r="A372" s="109" t="n">
        <v>43376</v>
      </c>
      <c r="B372" s="110" t="str">
        <f aca="false">B364</f>
        <v>Lubartów 3</v>
      </c>
      <c r="C372" s="61"/>
      <c r="D372" s="62" t="n">
        <f aca="false">SUM(G372:J372)</f>
        <v>6</v>
      </c>
      <c r="E372" s="63"/>
      <c r="F372" s="137" t="str">
        <f aca="false">F7</f>
        <v>razem bracia (bez niemowląt, dzieci i nianiek)</v>
      </c>
      <c r="G372" s="62" t="n">
        <f aca="false">SUM(G365:G371)</f>
        <v>0</v>
      </c>
      <c r="H372" s="62" t="n">
        <f aca="false">SUM(H365:H371)</f>
        <v>2</v>
      </c>
      <c r="I372" s="62" t="n">
        <f aca="false">SUM(I365:I371)</f>
        <v>3</v>
      </c>
      <c r="J372" s="62" t="n">
        <f aca="false">SUM(J365:J371)</f>
        <v>1</v>
      </c>
      <c r="K372" s="114" t="n">
        <f aca="false">SUM(K365:K371)</f>
        <v>0</v>
      </c>
      <c r="L372" s="114" t="n">
        <f aca="false">SUM(L365:L371)</f>
        <v>0</v>
      </c>
      <c r="M372" s="114" t="n">
        <f aca="false">SUM(M365:M371)</f>
        <v>0</v>
      </c>
      <c r="N372" s="114" t="n">
        <f aca="false">SUM(N365:N371)</f>
        <v>0</v>
      </c>
      <c r="O372" s="65"/>
      <c r="P372" s="67"/>
      <c r="Q372" s="67"/>
      <c r="R372" s="129"/>
      <c r="V372" s="84"/>
      <c r="W372" s="84"/>
    </row>
    <row r="373" s="68" customFormat="true" ht="15" hidden="false" customHeight="true" outlineLevel="0" collapsed="false">
      <c r="A373" s="109"/>
      <c r="B373" s="110"/>
      <c r="C373" s="70"/>
      <c r="D373" s="71" t="n">
        <f aca="false">SUM(K373:L373)</f>
        <v>0</v>
      </c>
      <c r="E373" s="63"/>
      <c r="F373" s="116" t="str">
        <f aca="false">F8</f>
        <v>razem niemowlęta i dzieci</v>
      </c>
      <c r="G373" s="117" t="n">
        <f aca="false">G372</f>
        <v>0</v>
      </c>
      <c r="H373" s="117" t="n">
        <f aca="false">H372</f>
        <v>2</v>
      </c>
      <c r="I373" s="117" t="n">
        <f aca="false">I372</f>
        <v>3</v>
      </c>
      <c r="J373" s="117" t="n">
        <f aca="false">J372</f>
        <v>1</v>
      </c>
      <c r="K373" s="71" t="n">
        <f aca="false">K372</f>
        <v>0</v>
      </c>
      <c r="L373" s="71" t="n">
        <f aca="false">L372</f>
        <v>0</v>
      </c>
      <c r="M373" s="117" t="n">
        <f aca="false">M372</f>
        <v>0</v>
      </c>
      <c r="N373" s="117" t="n">
        <f aca="false">N372</f>
        <v>0</v>
      </c>
      <c r="O373" s="65"/>
      <c r="P373" s="67" t="n">
        <v>25</v>
      </c>
      <c r="Q373" s="67"/>
      <c r="R373" s="129"/>
    </row>
    <row r="374" s="68" customFormat="true" ht="15" hidden="false" customHeight="true" outlineLevel="0" collapsed="false">
      <c r="A374" s="109"/>
      <c r="B374" s="110"/>
      <c r="C374" s="70"/>
      <c r="D374" s="71" t="n">
        <f aca="false">SUM(M374:N374)</f>
        <v>0</v>
      </c>
      <c r="E374" s="63"/>
      <c r="F374" s="116" t="str">
        <f aca="false">F9</f>
        <v>razem niańki</v>
      </c>
      <c r="G374" s="117" t="n">
        <f aca="false">G372</f>
        <v>0</v>
      </c>
      <c r="H374" s="117" t="n">
        <f aca="false">H372</f>
        <v>2</v>
      </c>
      <c r="I374" s="117" t="n">
        <f aca="false">I372</f>
        <v>3</v>
      </c>
      <c r="J374" s="117" t="n">
        <f aca="false">J372</f>
        <v>1</v>
      </c>
      <c r="K374" s="117" t="n">
        <f aca="false">K372</f>
        <v>0</v>
      </c>
      <c r="L374" s="117" t="n">
        <f aca="false">L372</f>
        <v>0</v>
      </c>
      <c r="M374" s="71" t="n">
        <f aca="false">M372</f>
        <v>0</v>
      </c>
      <c r="N374" s="71" t="n">
        <f aca="false">N372</f>
        <v>0</v>
      </c>
      <c r="O374" s="65"/>
      <c r="P374" s="67"/>
      <c r="Q374" s="67"/>
      <c r="R374" s="129"/>
    </row>
    <row r="375" s="68" customFormat="true" ht="15" hidden="false" customHeight="true" outlineLevel="0" collapsed="false">
      <c r="A375" s="109"/>
      <c r="B375" s="110"/>
      <c r="C375" s="70"/>
      <c r="D375" s="71" t="n">
        <f aca="false">SUM(G375:N375)-K375</f>
        <v>6</v>
      </c>
      <c r="E375" s="63"/>
      <c r="F375" s="116" t="str">
        <f aca="false">F10</f>
        <v>razem na salę gimn. (krzesła - z nianiami i dziećmi)</v>
      </c>
      <c r="G375" s="71" t="n">
        <f aca="false">G372</f>
        <v>0</v>
      </c>
      <c r="H375" s="71" t="n">
        <f aca="false">H372</f>
        <v>2</v>
      </c>
      <c r="I375" s="71" t="n">
        <f aca="false">I372</f>
        <v>3</v>
      </c>
      <c r="J375" s="71" t="n">
        <f aca="false">J372</f>
        <v>1</v>
      </c>
      <c r="K375" s="117" t="n">
        <f aca="false">K372</f>
        <v>0</v>
      </c>
      <c r="L375" s="71" t="n">
        <f aca="false">L372</f>
        <v>0</v>
      </c>
      <c r="M375" s="71" t="n">
        <f aca="false">M372</f>
        <v>0</v>
      </c>
      <c r="N375" s="71" t="n">
        <f aca="false">N372</f>
        <v>0</v>
      </c>
      <c r="O375" s="65"/>
      <c r="P375" s="67"/>
      <c r="Q375" s="67"/>
      <c r="R375" s="129"/>
    </row>
    <row r="376" s="68" customFormat="true" ht="15" hidden="false" customHeight="true" outlineLevel="0" collapsed="false">
      <c r="A376" s="109"/>
      <c r="B376" s="110"/>
      <c r="C376" s="70"/>
      <c r="D376" s="71" t="n">
        <f aca="false">SUM(G376:N376)-K376</f>
        <v>6</v>
      </c>
      <c r="E376" s="63"/>
      <c r="F376" s="116" t="str">
        <f aca="false">F11</f>
        <v>razem do wyżywienia (z  dziećmi)</v>
      </c>
      <c r="G376" s="71" t="n">
        <f aca="false">G372</f>
        <v>0</v>
      </c>
      <c r="H376" s="71" t="n">
        <f aca="false">H372</f>
        <v>2</v>
      </c>
      <c r="I376" s="71" t="n">
        <f aca="false">I372</f>
        <v>3</v>
      </c>
      <c r="J376" s="71" t="n">
        <f aca="false">J372</f>
        <v>1</v>
      </c>
      <c r="K376" s="117" t="n">
        <f aca="false">K372</f>
        <v>0</v>
      </c>
      <c r="L376" s="71" t="n">
        <f aca="false">L372</f>
        <v>0</v>
      </c>
      <c r="M376" s="71" t="n">
        <f aca="false">M372</f>
        <v>0</v>
      </c>
      <c r="N376" s="71" t="n">
        <f aca="false">N372</f>
        <v>0</v>
      </c>
      <c r="O376" s="65"/>
      <c r="P376" s="67"/>
      <c r="Q376" s="67"/>
      <c r="R376" s="129"/>
    </row>
    <row r="377" s="68" customFormat="true" ht="15.75" hidden="false" customHeight="true" outlineLevel="0" collapsed="false">
      <c r="A377" s="109"/>
      <c r="B377" s="110"/>
      <c r="C377" s="118"/>
      <c r="D377" s="78" t="n">
        <f aca="false">SUM(G377:N377)-K377</f>
        <v>6</v>
      </c>
      <c r="E377" s="63"/>
      <c r="F377" s="116" t="str">
        <f aca="false">F12</f>
        <v>razem do zakwaterowania (z dziećmi)</v>
      </c>
      <c r="G377" s="78" t="n">
        <f aca="false">G372</f>
        <v>0</v>
      </c>
      <c r="H377" s="78" t="n">
        <f aca="false">H372</f>
        <v>2</v>
      </c>
      <c r="I377" s="78" t="n">
        <f aca="false">I372</f>
        <v>3</v>
      </c>
      <c r="J377" s="78" t="n">
        <f aca="false">J372</f>
        <v>1</v>
      </c>
      <c r="K377" s="120" t="n">
        <f aca="false">K372</f>
        <v>0</v>
      </c>
      <c r="L377" s="78" t="n">
        <f aca="false">L372</f>
        <v>0</v>
      </c>
      <c r="M377" s="78" t="n">
        <f aca="false">M372</f>
        <v>0</v>
      </c>
      <c r="N377" s="78" t="n">
        <f aca="false">N372</f>
        <v>0</v>
      </c>
      <c r="O377" s="65"/>
      <c r="P377" s="67"/>
      <c r="Q377" s="67"/>
      <c r="R377" s="129"/>
    </row>
    <row r="378" s="84" customFormat="true" ht="39.95" hidden="false" customHeight="true" outlineLevel="0" collapsed="false">
      <c r="A378" s="81" t="str">
        <f aca="false">A1</f>
        <v>Lp.</v>
      </c>
      <c r="B378" s="82" t="s">
        <v>274</v>
      </c>
      <c r="C378" s="82" t="str">
        <f aca="false">C1</f>
        <v>Obecność</v>
      </c>
      <c r="D378" s="83" t="str">
        <f aca="false">D1</f>
        <v>Nazwisko i imię (małżeństwa razem, dzieci osobno)</v>
      </c>
      <c r="E378" s="83" t="str">
        <f aca="false">E1</f>
        <v>Przydział</v>
      </c>
      <c r="F378" s="83" t="str">
        <f aca="false">F1</f>
        <v>Zakwaterowanie</v>
      </c>
      <c r="G378" s="83" t="str">
        <f aca="false">G1</f>
        <v>Prezbiterzy</v>
      </c>
      <c r="H378" s="83" t="str">
        <f aca="false">H1</f>
        <v>Małżeństwa (il. osób)</v>
      </c>
      <c r="I378" s="83" t="str">
        <f aca="false">I1</f>
        <v>Kobiety (1)</v>
      </c>
      <c r="J378" s="83" t="str">
        <f aca="false">J1</f>
        <v>Mężczyźni (1)</v>
      </c>
      <c r="K378" s="83" t="str">
        <f aca="false">K1</f>
        <v>Niemowlęta i dzieci (bez dodatkowego łóżka i posiłku)</v>
      </c>
      <c r="L378" s="83" t="str">
        <f aca="false">L1</f>
        <v>Dzieci większe (z łóżkiem i posiłkiem)</v>
      </c>
      <c r="M378" s="83" t="str">
        <f aca="false">M1</f>
        <v>Niania z rodziny - mieszkanie z rodziną</v>
      </c>
      <c r="N378" s="83" t="str">
        <f aca="false">N1</f>
        <v>Niania obca lub z rodziny - mieszkanie osobne</v>
      </c>
      <c r="O378" s="182" t="str">
        <f aca="false">O1</f>
        <v>Uwagi, niepełnosprawność, diety</v>
      </c>
      <c r="P378" s="182" t="str">
        <f aca="false">P1</f>
        <v>Wiek jedynek, nianiek np. 40+</v>
      </c>
      <c r="Q378" s="83" t="str">
        <f aca="false">Q1</f>
        <v>Środek transportu (własny samochód lub brak)</v>
      </c>
      <c r="S378" s="129"/>
      <c r="T378" s="68"/>
      <c r="U378" s="68"/>
      <c r="V378" s="68"/>
      <c r="W378" s="68"/>
      <c r="X378" s="68"/>
    </row>
    <row r="379" s="282" customFormat="true" ht="33.75" hidden="false" customHeight="true" outlineLevel="0" collapsed="false">
      <c r="A379" s="336" t="s">
        <v>18</v>
      </c>
      <c r="B379" s="16" t="str">
        <f aca="false">B378</f>
        <v>Łęczna 1</v>
      </c>
      <c r="C379" s="86"/>
      <c r="D379" s="97" t="s">
        <v>275</v>
      </c>
      <c r="E379" s="169" t="s">
        <v>21</v>
      </c>
      <c r="F379" s="19" t="str">
        <f aca="false">'Kwatery obce - Reg. 2018'!A85</f>
        <v>Pod Bocianem - nr 8 (piętro)</v>
      </c>
      <c r="G379" s="20"/>
      <c r="H379" s="26" t="n">
        <v>2</v>
      </c>
      <c r="I379" s="26"/>
      <c r="J379" s="93"/>
      <c r="K379" s="93"/>
      <c r="L379" s="93"/>
      <c r="M379" s="93"/>
      <c r="N379" s="26"/>
      <c r="O379" s="289"/>
      <c r="P379" s="41"/>
      <c r="Q379" s="403" t="s">
        <v>51</v>
      </c>
      <c r="S379" s="283"/>
    </row>
    <row r="380" s="282" customFormat="true" ht="33.75" hidden="false" customHeight="true" outlineLevel="0" collapsed="false">
      <c r="A380" s="342" t="s">
        <v>19</v>
      </c>
      <c r="B380" s="131" t="str">
        <f aca="false">B378</f>
        <v>Łęczna 1</v>
      </c>
      <c r="C380" s="88"/>
      <c r="D380" s="404" t="s">
        <v>276</v>
      </c>
      <c r="E380" s="169" t="s">
        <v>21</v>
      </c>
      <c r="F380" s="38" t="str">
        <f aca="false">'Kwatery obce - Reg. 2018'!A87</f>
        <v>Pod Bocianem - nr 9 (piętro)</v>
      </c>
      <c r="G380" s="92"/>
      <c r="H380" s="92" t="n">
        <v>2</v>
      </c>
      <c r="I380" s="92"/>
      <c r="J380" s="212"/>
      <c r="K380" s="212"/>
      <c r="L380" s="212"/>
      <c r="M380" s="212"/>
      <c r="N380" s="26"/>
      <c r="O380" s="41"/>
      <c r="P380" s="42"/>
      <c r="Q380" s="405" t="s">
        <v>277</v>
      </c>
      <c r="S380" s="283"/>
    </row>
    <row r="381" s="282" customFormat="true" ht="33.75" hidden="false" customHeight="true" outlineLevel="0" collapsed="false">
      <c r="A381" s="342" t="s">
        <v>23</v>
      </c>
      <c r="B381" s="131" t="str">
        <f aca="false">B378</f>
        <v>Łęczna 1</v>
      </c>
      <c r="C381" s="88"/>
      <c r="D381" s="404" t="s">
        <v>278</v>
      </c>
      <c r="E381" s="169" t="s">
        <v>21</v>
      </c>
      <c r="F381" s="88" t="str">
        <f aca="false">'Kwatery obce - Reg. 2018'!A90</f>
        <v>Pod Bocianem - nr 10 (piętro)</v>
      </c>
      <c r="G381" s="26"/>
      <c r="H381" s="92" t="n">
        <v>2</v>
      </c>
      <c r="I381" s="92"/>
      <c r="J381" s="212"/>
      <c r="K381" s="212"/>
      <c r="L381" s="212"/>
      <c r="M381" s="212"/>
      <c r="N381" s="26"/>
      <c r="O381" s="41"/>
      <c r="P381" s="157"/>
      <c r="Q381" s="405" t="s">
        <v>51</v>
      </c>
      <c r="S381" s="283"/>
    </row>
    <row r="382" s="282" customFormat="true" ht="33.75" hidden="false" customHeight="true" outlineLevel="0" collapsed="false">
      <c r="A382" s="342" t="s">
        <v>26</v>
      </c>
      <c r="B382" s="131" t="str">
        <f aca="false">B378</f>
        <v>Łęczna 1</v>
      </c>
      <c r="C382" s="88"/>
      <c r="D382" s="404" t="s">
        <v>279</v>
      </c>
      <c r="E382" s="98" t="s">
        <v>21</v>
      </c>
      <c r="F382" s="88" t="str">
        <f aca="false">'Kwatery obce - Reg. 2018'!A113</f>
        <v>Pod Bocianem - nr 19 (parter)</v>
      </c>
      <c r="G382" s="26"/>
      <c r="H382" s="92"/>
      <c r="I382" s="92" t="n">
        <v>1</v>
      </c>
      <c r="J382" s="212"/>
      <c r="K382" s="212"/>
      <c r="L382" s="212"/>
      <c r="M382" s="212"/>
      <c r="N382" s="26"/>
      <c r="O382" s="41"/>
      <c r="P382" s="42" t="n">
        <v>22</v>
      </c>
      <c r="Q382" s="405" t="s">
        <v>277</v>
      </c>
      <c r="S382" s="283"/>
    </row>
    <row r="383" s="282" customFormat="true" ht="33.75" hidden="false" customHeight="true" outlineLevel="0" collapsed="false">
      <c r="A383" s="342" t="s">
        <v>29</v>
      </c>
      <c r="B383" s="131" t="str">
        <f aca="false">B378</f>
        <v>Łęczna 1</v>
      </c>
      <c r="C383" s="88"/>
      <c r="D383" s="406" t="s">
        <v>280</v>
      </c>
      <c r="E383" s="98" t="s">
        <v>21</v>
      </c>
      <c r="F383" s="88" t="str">
        <f aca="false">'Kwatery obce - Reg. 2018'!A113</f>
        <v>Pod Bocianem - nr 19 (parter)</v>
      </c>
      <c r="G383" s="26"/>
      <c r="H383" s="92"/>
      <c r="I383" s="92" t="n">
        <v>1</v>
      </c>
      <c r="J383" s="212"/>
      <c r="K383" s="212"/>
      <c r="L383" s="212"/>
      <c r="M383" s="212"/>
      <c r="N383" s="26"/>
      <c r="O383" s="187"/>
      <c r="P383" s="56" t="n">
        <v>70</v>
      </c>
      <c r="Q383" s="407" t="s">
        <v>61</v>
      </c>
      <c r="S383" s="283"/>
    </row>
    <row r="384" s="282" customFormat="true" ht="18" hidden="true" customHeight="true" outlineLevel="0" collapsed="false">
      <c r="A384" s="342" t="s">
        <v>52</v>
      </c>
      <c r="B384" s="131" t="str">
        <f aca="false">B378</f>
        <v>Łęczna 1</v>
      </c>
      <c r="C384" s="86"/>
      <c r="D384" s="97"/>
      <c r="E384" s="107"/>
      <c r="F384" s="88"/>
      <c r="G384" s="26"/>
      <c r="H384" s="92"/>
      <c r="I384" s="92"/>
      <c r="J384" s="212"/>
      <c r="K384" s="212"/>
      <c r="L384" s="212"/>
      <c r="M384" s="212"/>
      <c r="N384" s="26"/>
      <c r="O384" s="321"/>
      <c r="P384" s="322"/>
      <c r="Q384" s="375"/>
      <c r="S384" s="283"/>
    </row>
    <row r="385" s="68" customFormat="true" ht="22.5" hidden="false" customHeight="true" outlineLevel="0" collapsed="false">
      <c r="A385" s="109" t="n">
        <v>43376</v>
      </c>
      <c r="B385" s="110" t="str">
        <f aca="false">B378</f>
        <v>Łęczna 1</v>
      </c>
      <c r="C385" s="61"/>
      <c r="D385" s="62" t="n">
        <f aca="false">SUM(G385:J385)</f>
        <v>8</v>
      </c>
      <c r="E385" s="63"/>
      <c r="F385" s="137" t="str">
        <f aca="false">F7</f>
        <v>razem bracia (bez niemowląt, dzieci i nianiek)</v>
      </c>
      <c r="G385" s="62" t="n">
        <f aca="false">SUM(G379:G384)</f>
        <v>0</v>
      </c>
      <c r="H385" s="62" t="n">
        <f aca="false">SUM(H379:H384)</f>
        <v>6</v>
      </c>
      <c r="I385" s="62" t="n">
        <f aca="false">SUM(I379:I384)</f>
        <v>2</v>
      </c>
      <c r="J385" s="62" t="n">
        <f aca="false">SUM(J379:J384)</f>
        <v>0</v>
      </c>
      <c r="K385" s="114" t="n">
        <f aca="false">SUM(K379:K384)</f>
        <v>0</v>
      </c>
      <c r="L385" s="114" t="n">
        <f aca="false">SUM(L379:L384)</f>
        <v>0</v>
      </c>
      <c r="M385" s="114" t="n">
        <f aca="false">SUM(M379:M384)</f>
        <v>0</v>
      </c>
      <c r="N385" s="114" t="n">
        <f aca="false">SUM(N379:N384)</f>
        <v>0</v>
      </c>
      <c r="O385" s="65"/>
      <c r="P385" s="67"/>
      <c r="Q385" s="67"/>
      <c r="R385" s="129"/>
      <c r="V385" s="84"/>
      <c r="W385" s="84"/>
    </row>
    <row r="386" s="68" customFormat="true" ht="15" hidden="false" customHeight="true" outlineLevel="0" collapsed="false">
      <c r="A386" s="109"/>
      <c r="B386" s="110"/>
      <c r="C386" s="70"/>
      <c r="D386" s="71" t="n">
        <f aca="false">SUM(K386:L386)</f>
        <v>0</v>
      </c>
      <c r="E386" s="63"/>
      <c r="F386" s="116" t="str">
        <f aca="false">F8</f>
        <v>razem niemowlęta i dzieci</v>
      </c>
      <c r="G386" s="117" t="n">
        <f aca="false">G385</f>
        <v>0</v>
      </c>
      <c r="H386" s="117" t="n">
        <f aca="false">H385</f>
        <v>6</v>
      </c>
      <c r="I386" s="117" t="n">
        <f aca="false">I385</f>
        <v>2</v>
      </c>
      <c r="J386" s="117" t="n">
        <f aca="false">J385</f>
        <v>0</v>
      </c>
      <c r="K386" s="71" t="n">
        <f aca="false">K385</f>
        <v>0</v>
      </c>
      <c r="L386" s="71" t="n">
        <f aca="false">L385</f>
        <v>0</v>
      </c>
      <c r="M386" s="117" t="n">
        <f aca="false">M385</f>
        <v>0</v>
      </c>
      <c r="N386" s="117" t="n">
        <f aca="false">N385</f>
        <v>0</v>
      </c>
      <c r="O386" s="65"/>
      <c r="P386" s="67" t="n">
        <v>26</v>
      </c>
      <c r="Q386" s="67"/>
      <c r="R386" s="129"/>
    </row>
    <row r="387" s="68" customFormat="true" ht="15" hidden="false" customHeight="true" outlineLevel="0" collapsed="false">
      <c r="A387" s="109"/>
      <c r="B387" s="110"/>
      <c r="C387" s="70"/>
      <c r="D387" s="71" t="n">
        <f aca="false">SUM(M387:N387)</f>
        <v>0</v>
      </c>
      <c r="E387" s="63"/>
      <c r="F387" s="116" t="str">
        <f aca="false">F9</f>
        <v>razem niańki</v>
      </c>
      <c r="G387" s="117" t="n">
        <f aca="false">G385</f>
        <v>0</v>
      </c>
      <c r="H387" s="117" t="n">
        <f aca="false">H385</f>
        <v>6</v>
      </c>
      <c r="I387" s="117" t="n">
        <f aca="false">I385</f>
        <v>2</v>
      </c>
      <c r="J387" s="117" t="n">
        <f aca="false">J385</f>
        <v>0</v>
      </c>
      <c r="K387" s="117" t="n">
        <f aca="false">K385</f>
        <v>0</v>
      </c>
      <c r="L387" s="117" t="n">
        <f aca="false">L385</f>
        <v>0</v>
      </c>
      <c r="M387" s="71" t="n">
        <f aca="false">M385</f>
        <v>0</v>
      </c>
      <c r="N387" s="71" t="n">
        <f aca="false">N385</f>
        <v>0</v>
      </c>
      <c r="O387" s="65"/>
      <c r="P387" s="67"/>
      <c r="Q387" s="67"/>
      <c r="R387" s="129"/>
    </row>
    <row r="388" s="68" customFormat="true" ht="15" hidden="false" customHeight="true" outlineLevel="0" collapsed="false">
      <c r="A388" s="109"/>
      <c r="B388" s="110"/>
      <c r="C388" s="70"/>
      <c r="D388" s="71" t="n">
        <f aca="false">SUM(G388:N388)-K388</f>
        <v>8</v>
      </c>
      <c r="E388" s="63"/>
      <c r="F388" s="116" t="str">
        <f aca="false">F10</f>
        <v>razem na salę gimn. (krzesła - z nianiami i dziećmi)</v>
      </c>
      <c r="G388" s="71" t="n">
        <f aca="false">G385</f>
        <v>0</v>
      </c>
      <c r="H388" s="71" t="n">
        <f aca="false">H385</f>
        <v>6</v>
      </c>
      <c r="I388" s="71" t="n">
        <f aca="false">I385</f>
        <v>2</v>
      </c>
      <c r="J388" s="71" t="n">
        <f aca="false">J385</f>
        <v>0</v>
      </c>
      <c r="K388" s="117" t="n">
        <f aca="false">K385</f>
        <v>0</v>
      </c>
      <c r="L388" s="71" t="n">
        <f aca="false">L385</f>
        <v>0</v>
      </c>
      <c r="M388" s="71" t="n">
        <f aca="false">M385</f>
        <v>0</v>
      </c>
      <c r="N388" s="71" t="n">
        <f aca="false">N385</f>
        <v>0</v>
      </c>
      <c r="O388" s="65"/>
      <c r="P388" s="67"/>
      <c r="Q388" s="67"/>
      <c r="R388" s="129"/>
    </row>
    <row r="389" s="68" customFormat="true" ht="15" hidden="false" customHeight="true" outlineLevel="0" collapsed="false">
      <c r="A389" s="109"/>
      <c r="B389" s="110"/>
      <c r="C389" s="70"/>
      <c r="D389" s="71" t="n">
        <f aca="false">SUM(G389:N389)-K389</f>
        <v>8</v>
      </c>
      <c r="E389" s="63"/>
      <c r="F389" s="116" t="str">
        <f aca="false">F11</f>
        <v>razem do wyżywienia (z  dziećmi)</v>
      </c>
      <c r="G389" s="71" t="n">
        <f aca="false">G385</f>
        <v>0</v>
      </c>
      <c r="H389" s="71" t="n">
        <f aca="false">H385</f>
        <v>6</v>
      </c>
      <c r="I389" s="71" t="n">
        <f aca="false">I385</f>
        <v>2</v>
      </c>
      <c r="J389" s="71" t="n">
        <f aca="false">J385</f>
        <v>0</v>
      </c>
      <c r="K389" s="117" t="n">
        <f aca="false">K385</f>
        <v>0</v>
      </c>
      <c r="L389" s="71" t="n">
        <f aca="false">L385</f>
        <v>0</v>
      </c>
      <c r="M389" s="71" t="n">
        <f aca="false">M385</f>
        <v>0</v>
      </c>
      <c r="N389" s="71" t="n">
        <f aca="false">N385</f>
        <v>0</v>
      </c>
      <c r="O389" s="65"/>
      <c r="P389" s="67"/>
      <c r="Q389" s="67"/>
      <c r="R389" s="129"/>
    </row>
    <row r="390" s="68" customFormat="true" ht="15.75" hidden="false" customHeight="true" outlineLevel="0" collapsed="false">
      <c r="A390" s="109"/>
      <c r="B390" s="110"/>
      <c r="C390" s="118"/>
      <c r="D390" s="78" t="n">
        <f aca="false">SUM(G390:N390)-K390</f>
        <v>8</v>
      </c>
      <c r="E390" s="63"/>
      <c r="F390" s="116" t="str">
        <f aca="false">F12</f>
        <v>razem do zakwaterowania (z dziećmi)</v>
      </c>
      <c r="G390" s="78" t="n">
        <f aca="false">G385</f>
        <v>0</v>
      </c>
      <c r="H390" s="78" t="n">
        <f aca="false">H385</f>
        <v>6</v>
      </c>
      <c r="I390" s="78" t="n">
        <f aca="false">I385</f>
        <v>2</v>
      </c>
      <c r="J390" s="78" t="n">
        <f aca="false">J385</f>
        <v>0</v>
      </c>
      <c r="K390" s="120" t="n">
        <f aca="false">K385</f>
        <v>0</v>
      </c>
      <c r="L390" s="78" t="n">
        <f aca="false">L385</f>
        <v>0</v>
      </c>
      <c r="M390" s="78" t="n">
        <f aca="false">M385</f>
        <v>0</v>
      </c>
      <c r="N390" s="78" t="n">
        <f aca="false">N385</f>
        <v>0</v>
      </c>
      <c r="O390" s="65"/>
      <c r="P390" s="67"/>
      <c r="Q390" s="67"/>
      <c r="R390" s="129"/>
    </row>
    <row r="391" s="84" customFormat="true" ht="39.95" hidden="false" customHeight="true" outlineLevel="0" collapsed="false">
      <c r="A391" s="81" t="str">
        <f aca="false">A1</f>
        <v>Lp.</v>
      </c>
      <c r="B391" s="82" t="s">
        <v>281</v>
      </c>
      <c r="C391" s="82" t="str">
        <f aca="false">C1</f>
        <v>Obecność</v>
      </c>
      <c r="D391" s="83" t="str">
        <f aca="false">D1</f>
        <v>Nazwisko i imię (małżeństwa razem, dzieci osobno)</v>
      </c>
      <c r="E391" s="83" t="str">
        <f aca="false">E1</f>
        <v>Przydział</v>
      </c>
      <c r="F391" s="83" t="str">
        <f aca="false">F1</f>
        <v>Zakwaterowanie</v>
      </c>
      <c r="G391" s="83" t="str">
        <f aca="false">G1</f>
        <v>Prezbiterzy</v>
      </c>
      <c r="H391" s="83" t="str">
        <f aca="false">H1</f>
        <v>Małżeństwa (il. osób)</v>
      </c>
      <c r="I391" s="83" t="str">
        <f aca="false">I1</f>
        <v>Kobiety (1)</v>
      </c>
      <c r="J391" s="83" t="str">
        <f aca="false">J1</f>
        <v>Mężczyźni (1)</v>
      </c>
      <c r="K391" s="83" t="str">
        <f aca="false">K1</f>
        <v>Niemowlęta i dzieci (bez dodatkowego łóżka i posiłku)</v>
      </c>
      <c r="L391" s="83" t="str">
        <f aca="false">L1</f>
        <v>Dzieci większe (z łóżkiem i posiłkiem)</v>
      </c>
      <c r="M391" s="83" t="str">
        <f aca="false">M1</f>
        <v>Niania z rodziny - mieszkanie z rodziną</v>
      </c>
      <c r="N391" s="83" t="str">
        <f aca="false">N1</f>
        <v>Niania obca lub z rodziny - mieszkanie osobne</v>
      </c>
      <c r="O391" s="83" t="str">
        <f aca="false">O1</f>
        <v>Uwagi, niepełnosprawność, diety</v>
      </c>
      <c r="P391" s="83" t="str">
        <f aca="false">P1</f>
        <v>Wiek jedynek, nianiek np. 40+</v>
      </c>
      <c r="Q391" s="83" t="str">
        <f aca="false">Q1</f>
        <v>Środek transportu (własny samochód lub brak)</v>
      </c>
      <c r="S391" s="129"/>
      <c r="T391" s="68"/>
      <c r="U391" s="68"/>
      <c r="V391" s="68"/>
      <c r="W391" s="68"/>
      <c r="X391" s="68"/>
    </row>
    <row r="392" s="282" customFormat="true" ht="13.5" hidden="false" customHeight="false" outlineLevel="0" collapsed="false">
      <c r="A392" s="336" t="s">
        <v>18</v>
      </c>
      <c r="B392" s="16" t="str">
        <f aca="false">B391</f>
        <v>Łęczna 2</v>
      </c>
      <c r="C392" s="86"/>
      <c r="D392" s="89" t="s">
        <v>282</v>
      </c>
      <c r="E392" s="98" t="s">
        <v>21</v>
      </c>
      <c r="F392" s="228" t="str">
        <f aca="false">'Kwatery obce - Reg. 2018'!A113</f>
        <v>Pod Bocianem - nr 19 (parter)</v>
      </c>
      <c r="G392" s="318"/>
      <c r="H392" s="26"/>
      <c r="I392" s="26" t="n">
        <v>1</v>
      </c>
      <c r="J392" s="93"/>
      <c r="K392" s="93"/>
      <c r="L392" s="93"/>
      <c r="M392" s="93"/>
      <c r="N392" s="26"/>
      <c r="O392" s="326" t="s">
        <v>283</v>
      </c>
      <c r="P392" s="42" t="n">
        <v>50</v>
      </c>
      <c r="Q392" s="43" t="s">
        <v>284</v>
      </c>
      <c r="S392" s="283"/>
      <c r="T392" s="381"/>
      <c r="U392" s="381"/>
      <c r="V392" s="381"/>
    </row>
    <row r="393" s="282" customFormat="true" ht="12.75" hidden="true" customHeight="false" outlineLevel="0" collapsed="false">
      <c r="A393" s="385" t="s">
        <v>19</v>
      </c>
      <c r="B393" s="285" t="str">
        <f aca="false">B391</f>
        <v>Łęczna 2</v>
      </c>
      <c r="C393" s="88"/>
      <c r="D393" s="217"/>
      <c r="E393" s="99"/>
      <c r="F393" s="88"/>
      <c r="G393" s="26"/>
      <c r="H393" s="92"/>
      <c r="I393" s="92"/>
      <c r="J393" s="93"/>
      <c r="K393" s="93"/>
      <c r="L393" s="93"/>
      <c r="M393" s="93"/>
      <c r="N393" s="26"/>
      <c r="O393" s="41"/>
      <c r="P393" s="42"/>
      <c r="Q393" s="43"/>
      <c r="S393" s="283"/>
      <c r="T393" s="381"/>
      <c r="U393" s="381"/>
      <c r="V393" s="381"/>
    </row>
    <row r="394" s="282" customFormat="true" ht="12.75" hidden="true" customHeight="false" outlineLevel="0" collapsed="false">
      <c r="A394" s="385" t="s">
        <v>23</v>
      </c>
      <c r="B394" s="285" t="str">
        <f aca="false">B391</f>
        <v>Łęczna 2</v>
      </c>
      <c r="C394" s="88"/>
      <c r="D394" s="217"/>
      <c r="E394" s="99"/>
      <c r="F394" s="88"/>
      <c r="G394" s="26"/>
      <c r="H394" s="92"/>
      <c r="I394" s="92"/>
      <c r="J394" s="93"/>
      <c r="K394" s="93"/>
      <c r="L394" s="93"/>
      <c r="M394" s="93"/>
      <c r="N394" s="26"/>
      <c r="O394" s="41"/>
      <c r="P394" s="42"/>
      <c r="Q394" s="43"/>
      <c r="S394" s="283"/>
      <c r="T394" s="381"/>
      <c r="U394" s="381"/>
      <c r="V394" s="381"/>
    </row>
    <row r="395" s="282" customFormat="true" ht="13.5" hidden="true" customHeight="false" outlineLevel="0" collapsed="false">
      <c r="A395" s="385" t="s">
        <v>26</v>
      </c>
      <c r="B395" s="408" t="str">
        <f aca="false">B391</f>
        <v>Łęczna 2</v>
      </c>
      <c r="C395" s="86"/>
      <c r="D395" s="97"/>
      <c r="E395" s="99"/>
      <c r="F395" s="91"/>
      <c r="G395" s="31"/>
      <c r="H395" s="92"/>
      <c r="I395" s="92"/>
      <c r="J395" s="212"/>
      <c r="K395" s="212"/>
      <c r="L395" s="212"/>
      <c r="M395" s="212"/>
      <c r="N395" s="26"/>
      <c r="O395" s="187"/>
      <c r="P395" s="56"/>
      <c r="Q395" s="57"/>
      <c r="S395" s="283"/>
    </row>
    <row r="396" s="68" customFormat="true" ht="12.75" hidden="false" customHeight="false" outlineLevel="0" collapsed="false">
      <c r="A396" s="109" t="n">
        <v>43376</v>
      </c>
      <c r="B396" s="110" t="str">
        <f aca="false">B391</f>
        <v>Łęczna 2</v>
      </c>
      <c r="C396" s="61"/>
      <c r="D396" s="62" t="n">
        <f aca="false">SUM(G396:J396)</f>
        <v>1</v>
      </c>
      <c r="E396" s="63"/>
      <c r="F396" s="137" t="str">
        <f aca="false">F7</f>
        <v>razem bracia (bez niemowląt, dzieci i nianiek)</v>
      </c>
      <c r="G396" s="62" t="n">
        <f aca="false">SUM(G392:G395)</f>
        <v>0</v>
      </c>
      <c r="H396" s="62" t="n">
        <f aca="false">SUM(H392:H395)</f>
        <v>0</v>
      </c>
      <c r="I396" s="62" t="n">
        <f aca="false">SUM(I392:I395)</f>
        <v>1</v>
      </c>
      <c r="J396" s="62" t="n">
        <f aca="false">SUM(J392:J395)</f>
        <v>0</v>
      </c>
      <c r="K396" s="114" t="n">
        <f aca="false">SUM(K392:K395)</f>
        <v>0</v>
      </c>
      <c r="L396" s="114" t="n">
        <f aca="false">SUM(L392:L395)</f>
        <v>0</v>
      </c>
      <c r="M396" s="114" t="n">
        <f aca="false">SUM(M392:M395)</f>
        <v>0</v>
      </c>
      <c r="N396" s="114" t="n">
        <f aca="false">SUM(N392:N395)</f>
        <v>0</v>
      </c>
      <c r="O396" s="65"/>
      <c r="P396" s="67"/>
      <c r="Q396" s="67"/>
      <c r="R396" s="129"/>
      <c r="V396" s="84"/>
      <c r="W396" s="84"/>
    </row>
    <row r="397" s="68" customFormat="true" ht="15" hidden="false" customHeight="true" outlineLevel="0" collapsed="false">
      <c r="A397" s="109"/>
      <c r="B397" s="110"/>
      <c r="C397" s="70"/>
      <c r="D397" s="71" t="n">
        <f aca="false">SUM(K397:L397)</f>
        <v>0</v>
      </c>
      <c r="E397" s="63"/>
      <c r="F397" s="116" t="str">
        <f aca="false">F8</f>
        <v>razem niemowlęta i dzieci</v>
      </c>
      <c r="G397" s="117" t="n">
        <f aca="false">G396</f>
        <v>0</v>
      </c>
      <c r="H397" s="117" t="n">
        <f aca="false">H396</f>
        <v>0</v>
      </c>
      <c r="I397" s="117" t="n">
        <f aca="false">I396</f>
        <v>1</v>
      </c>
      <c r="J397" s="117" t="n">
        <f aca="false">J396</f>
        <v>0</v>
      </c>
      <c r="K397" s="71" t="n">
        <f aca="false">K396</f>
        <v>0</v>
      </c>
      <c r="L397" s="71" t="n">
        <f aca="false">L396</f>
        <v>0</v>
      </c>
      <c r="M397" s="117" t="n">
        <f aca="false">M396</f>
        <v>0</v>
      </c>
      <c r="N397" s="117" t="n">
        <f aca="false">N396</f>
        <v>0</v>
      </c>
      <c r="O397" s="65"/>
      <c r="P397" s="67"/>
      <c r="Q397" s="67"/>
      <c r="R397" s="129"/>
    </row>
    <row r="398" s="68" customFormat="true" ht="15" hidden="false" customHeight="true" outlineLevel="0" collapsed="false">
      <c r="A398" s="109"/>
      <c r="B398" s="110"/>
      <c r="C398" s="70"/>
      <c r="D398" s="71" t="n">
        <f aca="false">SUM(M398:N398)</f>
        <v>0</v>
      </c>
      <c r="E398" s="63"/>
      <c r="F398" s="116" t="str">
        <f aca="false">F9</f>
        <v>razem niańki</v>
      </c>
      <c r="G398" s="117" t="n">
        <f aca="false">G396</f>
        <v>0</v>
      </c>
      <c r="H398" s="117" t="n">
        <f aca="false">H396</f>
        <v>0</v>
      </c>
      <c r="I398" s="117" t="n">
        <f aca="false">I396</f>
        <v>1</v>
      </c>
      <c r="J398" s="117" t="n">
        <f aca="false">J396</f>
        <v>0</v>
      </c>
      <c r="K398" s="117" t="n">
        <f aca="false">K396</f>
        <v>0</v>
      </c>
      <c r="L398" s="117" t="n">
        <f aca="false">L396</f>
        <v>0</v>
      </c>
      <c r="M398" s="71" t="n">
        <f aca="false">M396</f>
        <v>0</v>
      </c>
      <c r="N398" s="71" t="n">
        <f aca="false">N396</f>
        <v>0</v>
      </c>
      <c r="O398" s="65"/>
      <c r="P398" s="67" t="n">
        <v>27</v>
      </c>
      <c r="Q398" s="67"/>
      <c r="R398" s="129"/>
    </row>
    <row r="399" s="68" customFormat="true" ht="15" hidden="false" customHeight="true" outlineLevel="0" collapsed="false">
      <c r="A399" s="109"/>
      <c r="B399" s="110"/>
      <c r="C399" s="70"/>
      <c r="D399" s="71" t="n">
        <f aca="false">SUM(G399:N399)-K399</f>
        <v>1</v>
      </c>
      <c r="E399" s="63"/>
      <c r="F399" s="116" t="str">
        <f aca="false">F10</f>
        <v>razem na salę gimn. (krzesła - z nianiami i dziećmi)</v>
      </c>
      <c r="G399" s="71" t="n">
        <f aca="false">G396</f>
        <v>0</v>
      </c>
      <c r="H399" s="71" t="n">
        <f aca="false">H396</f>
        <v>0</v>
      </c>
      <c r="I399" s="71" t="n">
        <f aca="false">I396</f>
        <v>1</v>
      </c>
      <c r="J399" s="71" t="n">
        <f aca="false">J396</f>
        <v>0</v>
      </c>
      <c r="K399" s="117" t="n">
        <f aca="false">K396</f>
        <v>0</v>
      </c>
      <c r="L399" s="71" t="n">
        <f aca="false">L396</f>
        <v>0</v>
      </c>
      <c r="M399" s="71" t="n">
        <f aca="false">M396</f>
        <v>0</v>
      </c>
      <c r="N399" s="71" t="n">
        <f aca="false">N396</f>
        <v>0</v>
      </c>
      <c r="O399" s="65"/>
      <c r="P399" s="67"/>
      <c r="Q399" s="67"/>
      <c r="R399" s="129"/>
    </row>
    <row r="400" s="68" customFormat="true" ht="15" hidden="false" customHeight="true" outlineLevel="0" collapsed="false">
      <c r="A400" s="109"/>
      <c r="B400" s="110"/>
      <c r="C400" s="70"/>
      <c r="D400" s="71" t="n">
        <f aca="false">SUM(G400:N400)-K400</f>
        <v>1</v>
      </c>
      <c r="E400" s="63"/>
      <c r="F400" s="116" t="str">
        <f aca="false">F11</f>
        <v>razem do wyżywienia (z  dziećmi)</v>
      </c>
      <c r="G400" s="71" t="n">
        <f aca="false">G396</f>
        <v>0</v>
      </c>
      <c r="H400" s="71" t="n">
        <f aca="false">H396</f>
        <v>0</v>
      </c>
      <c r="I400" s="71" t="n">
        <f aca="false">I396</f>
        <v>1</v>
      </c>
      <c r="J400" s="71" t="n">
        <f aca="false">J396</f>
        <v>0</v>
      </c>
      <c r="K400" s="117" t="n">
        <f aca="false">K396</f>
        <v>0</v>
      </c>
      <c r="L400" s="71" t="n">
        <f aca="false">L396</f>
        <v>0</v>
      </c>
      <c r="M400" s="71" t="n">
        <f aca="false">M396</f>
        <v>0</v>
      </c>
      <c r="N400" s="71" t="n">
        <f aca="false">N396</f>
        <v>0</v>
      </c>
      <c r="O400" s="65"/>
      <c r="P400" s="67"/>
      <c r="Q400" s="67"/>
      <c r="R400" s="129"/>
    </row>
    <row r="401" s="68" customFormat="true" ht="15.75" hidden="false" customHeight="true" outlineLevel="0" collapsed="false">
      <c r="A401" s="109"/>
      <c r="B401" s="110"/>
      <c r="C401" s="118"/>
      <c r="D401" s="78" t="n">
        <f aca="false">SUM(G401:N401)-K401</f>
        <v>1</v>
      </c>
      <c r="E401" s="63"/>
      <c r="F401" s="116" t="str">
        <f aca="false">F12</f>
        <v>razem do zakwaterowania (z dziećmi)</v>
      </c>
      <c r="G401" s="78" t="n">
        <f aca="false">G396</f>
        <v>0</v>
      </c>
      <c r="H401" s="78" t="n">
        <f aca="false">H396</f>
        <v>0</v>
      </c>
      <c r="I401" s="78" t="n">
        <f aca="false">I396</f>
        <v>1</v>
      </c>
      <c r="J401" s="78" t="n">
        <f aca="false">J396</f>
        <v>0</v>
      </c>
      <c r="K401" s="120" t="n">
        <f aca="false">K396</f>
        <v>0</v>
      </c>
      <c r="L401" s="78" t="n">
        <f aca="false">L396</f>
        <v>0</v>
      </c>
      <c r="M401" s="78" t="n">
        <f aca="false">M396</f>
        <v>0</v>
      </c>
      <c r="N401" s="78" t="n">
        <f aca="false">N396</f>
        <v>0</v>
      </c>
      <c r="O401" s="65"/>
      <c r="P401" s="67"/>
      <c r="Q401" s="67"/>
      <c r="R401" s="129"/>
    </row>
    <row r="402" s="84" customFormat="true" ht="39.95" hidden="false" customHeight="true" outlineLevel="0" collapsed="false">
      <c r="A402" s="81" t="str">
        <f aca="false">A1</f>
        <v>Lp.</v>
      </c>
      <c r="B402" s="82" t="s">
        <v>285</v>
      </c>
      <c r="C402" s="82" t="str">
        <f aca="false">C1</f>
        <v>Obecność</v>
      </c>
      <c r="D402" s="82" t="str">
        <f aca="false">D1</f>
        <v>Nazwisko i imię (małżeństwa razem, dzieci osobno)</v>
      </c>
      <c r="E402" s="82" t="str">
        <f aca="false">E1</f>
        <v>Przydział</v>
      </c>
      <c r="F402" s="82" t="str">
        <f aca="false">F1</f>
        <v>Zakwaterowanie</v>
      </c>
      <c r="G402" s="82" t="str">
        <f aca="false">G1</f>
        <v>Prezbiterzy</v>
      </c>
      <c r="H402" s="82" t="str">
        <f aca="false">H1</f>
        <v>Małżeństwa (il. osób)</v>
      </c>
      <c r="I402" s="82" t="str">
        <f aca="false">I1</f>
        <v>Kobiety (1)</v>
      </c>
      <c r="J402" s="82" t="str">
        <f aca="false">J1</f>
        <v>Mężczyźni (1)</v>
      </c>
      <c r="K402" s="82" t="str">
        <f aca="false">K1</f>
        <v>Niemowlęta i dzieci (bez dodatkowego łóżka i posiłku)</v>
      </c>
      <c r="L402" s="82" t="str">
        <f aca="false">L1</f>
        <v>Dzieci większe (z łóżkiem i posiłkiem)</v>
      </c>
      <c r="M402" s="82" t="str">
        <f aca="false">M1</f>
        <v>Niania z rodziny - mieszkanie z rodziną</v>
      </c>
      <c r="N402" s="82" t="str">
        <f aca="false">N1</f>
        <v>Niania obca lub z rodziny - mieszkanie osobne</v>
      </c>
      <c r="O402" s="82" t="str">
        <f aca="false">O1</f>
        <v>Uwagi, niepełnosprawność, diety</v>
      </c>
      <c r="P402" s="82" t="str">
        <f aca="false">P1</f>
        <v>Wiek jedynek, nianiek np. 40+</v>
      </c>
      <c r="Q402" s="82" t="str">
        <f aca="false">Q1</f>
        <v>Środek transportu (własny samochód lub brak)</v>
      </c>
      <c r="S402" s="129"/>
      <c r="T402" s="68"/>
      <c r="U402" s="68"/>
      <c r="V402" s="68"/>
      <c r="W402" s="68"/>
      <c r="X402" s="68"/>
    </row>
    <row r="403" s="282" customFormat="true" ht="25.5" hidden="false" customHeight="false" outlineLevel="0" collapsed="false">
      <c r="A403" s="336" t="s">
        <v>18</v>
      </c>
      <c r="B403" s="281" t="str">
        <f aca="false">B402</f>
        <v>Łęczna 3</v>
      </c>
      <c r="C403" s="86"/>
      <c r="D403" s="89" t="s">
        <v>286</v>
      </c>
      <c r="E403" s="136" t="s">
        <v>21</v>
      </c>
      <c r="F403" s="228" t="str">
        <f aca="false">'Kwatery U Buzunów - Reg. 2018'!A31</f>
        <v>bud. A 1 piętro - p.14</v>
      </c>
      <c r="G403" s="318"/>
      <c r="H403" s="26" t="n">
        <v>2</v>
      </c>
      <c r="I403" s="26"/>
      <c r="J403" s="93"/>
      <c r="K403" s="93" t="n">
        <v>1</v>
      </c>
      <c r="L403" s="93" t="n">
        <v>1</v>
      </c>
      <c r="M403" s="93"/>
      <c r="N403" s="26"/>
      <c r="O403" s="326"/>
      <c r="P403" s="42"/>
      <c r="Q403" s="43" t="s">
        <v>51</v>
      </c>
      <c r="S403" s="283"/>
      <c r="T403" s="381"/>
      <c r="U403" s="381"/>
      <c r="V403" s="381"/>
    </row>
    <row r="404" s="282" customFormat="true" ht="27.75" hidden="false" customHeight="true" outlineLevel="0" collapsed="false">
      <c r="A404" s="385" t="s">
        <v>19</v>
      </c>
      <c r="B404" s="285" t="str">
        <f aca="false">B402</f>
        <v>Łęczna 3</v>
      </c>
      <c r="C404" s="88"/>
      <c r="D404" s="217" t="s">
        <v>287</v>
      </c>
      <c r="E404" s="271" t="s">
        <v>21</v>
      </c>
      <c r="F404" s="88" t="str">
        <f aca="false">'Kwatery U Buzunów - Reg. 2018'!A31</f>
        <v>bud. A 1 piętro - p.14</v>
      </c>
      <c r="G404" s="26"/>
      <c r="H404" s="92"/>
      <c r="I404" s="92"/>
      <c r="J404" s="93"/>
      <c r="K404" s="93"/>
      <c r="L404" s="93"/>
      <c r="M404" s="93" t="n">
        <v>1</v>
      </c>
      <c r="N404" s="26"/>
      <c r="O404" s="41"/>
      <c r="P404" s="42" t="n">
        <v>18</v>
      </c>
      <c r="Q404" s="43" t="s">
        <v>288</v>
      </c>
      <c r="S404" s="283"/>
      <c r="T404" s="381"/>
      <c r="U404" s="381"/>
      <c r="V404" s="381"/>
    </row>
    <row r="405" s="282" customFormat="true" ht="12.75" hidden="true" customHeight="false" outlineLevel="0" collapsed="false">
      <c r="A405" s="385" t="s">
        <v>23</v>
      </c>
      <c r="B405" s="285" t="str">
        <f aca="false">B402</f>
        <v>Łęczna 3</v>
      </c>
      <c r="C405" s="88"/>
      <c r="D405" s="217"/>
      <c r="E405" s="99"/>
      <c r="F405" s="88"/>
      <c r="G405" s="26"/>
      <c r="H405" s="92"/>
      <c r="I405" s="92"/>
      <c r="J405" s="93"/>
      <c r="K405" s="93"/>
      <c r="L405" s="93"/>
      <c r="M405" s="93"/>
      <c r="N405" s="26"/>
      <c r="O405" s="41"/>
      <c r="P405" s="42"/>
      <c r="Q405" s="43"/>
      <c r="S405" s="283"/>
      <c r="T405" s="381"/>
      <c r="U405" s="381"/>
      <c r="V405" s="381"/>
    </row>
    <row r="406" s="282" customFormat="true" ht="13.5" hidden="true" customHeight="false" outlineLevel="0" collapsed="false">
      <c r="A406" s="385" t="s">
        <v>26</v>
      </c>
      <c r="B406" s="408" t="str">
        <f aca="false">B402</f>
        <v>Łęczna 3</v>
      </c>
      <c r="C406" s="86"/>
      <c r="D406" s="97"/>
      <c r="E406" s="99"/>
      <c r="F406" s="91"/>
      <c r="G406" s="31"/>
      <c r="H406" s="92"/>
      <c r="I406" s="92"/>
      <c r="J406" s="212"/>
      <c r="K406" s="212"/>
      <c r="L406" s="212"/>
      <c r="M406" s="212"/>
      <c r="N406" s="26"/>
      <c r="O406" s="187"/>
      <c r="P406" s="56"/>
      <c r="Q406" s="57"/>
      <c r="S406" s="283"/>
    </row>
    <row r="407" s="68" customFormat="true" ht="12.75" hidden="false" customHeight="false" outlineLevel="0" collapsed="false">
      <c r="A407" s="109" t="n">
        <v>43383</v>
      </c>
      <c r="B407" s="110" t="str">
        <f aca="false">B402</f>
        <v>Łęczna 3</v>
      </c>
      <c r="C407" s="61"/>
      <c r="D407" s="62" t="n">
        <f aca="false">SUM(G407:J407)</f>
        <v>2</v>
      </c>
      <c r="E407" s="63"/>
      <c r="F407" s="137" t="str">
        <f aca="false">F7</f>
        <v>razem bracia (bez niemowląt, dzieci i nianiek)</v>
      </c>
      <c r="G407" s="62" t="n">
        <f aca="false">SUM(G403:G406)</f>
        <v>0</v>
      </c>
      <c r="H407" s="62" t="n">
        <f aca="false">SUM(H403:H406)</f>
        <v>2</v>
      </c>
      <c r="I407" s="62" t="n">
        <f aca="false">SUM(I403:I406)</f>
        <v>0</v>
      </c>
      <c r="J407" s="62" t="n">
        <f aca="false">SUM(J403:J406)</f>
        <v>0</v>
      </c>
      <c r="K407" s="114" t="n">
        <f aca="false">SUM(K403:K406)</f>
        <v>1</v>
      </c>
      <c r="L407" s="114" t="n">
        <f aca="false">SUM(L403:L406)</f>
        <v>1</v>
      </c>
      <c r="M407" s="114" t="n">
        <f aca="false">SUM(M403:M406)</f>
        <v>1</v>
      </c>
      <c r="N407" s="114" t="n">
        <f aca="false">SUM(N403:N406)</f>
        <v>0</v>
      </c>
      <c r="O407" s="65"/>
      <c r="P407" s="67"/>
      <c r="Q407" s="67"/>
      <c r="R407" s="129"/>
      <c r="V407" s="84"/>
      <c r="W407" s="84"/>
    </row>
    <row r="408" s="68" customFormat="true" ht="15" hidden="false" customHeight="true" outlineLevel="0" collapsed="false">
      <c r="A408" s="109"/>
      <c r="B408" s="110"/>
      <c r="C408" s="70"/>
      <c r="D408" s="71" t="n">
        <f aca="false">SUM(K408:L408)</f>
        <v>2</v>
      </c>
      <c r="E408" s="63"/>
      <c r="F408" s="116" t="str">
        <f aca="false">F8</f>
        <v>razem niemowlęta i dzieci</v>
      </c>
      <c r="G408" s="117" t="n">
        <f aca="false">G407</f>
        <v>0</v>
      </c>
      <c r="H408" s="117" t="n">
        <f aca="false">H407</f>
        <v>2</v>
      </c>
      <c r="I408" s="117" t="n">
        <f aca="false">I407</f>
        <v>0</v>
      </c>
      <c r="J408" s="117" t="n">
        <f aca="false">J407</f>
        <v>0</v>
      </c>
      <c r="K408" s="71" t="n">
        <f aca="false">K407</f>
        <v>1</v>
      </c>
      <c r="L408" s="71" t="n">
        <f aca="false">L407</f>
        <v>1</v>
      </c>
      <c r="M408" s="117" t="n">
        <f aca="false">M407</f>
        <v>1</v>
      </c>
      <c r="N408" s="117" t="n">
        <f aca="false">N407</f>
        <v>0</v>
      </c>
      <c r="O408" s="65"/>
      <c r="P408" s="67"/>
      <c r="Q408" s="67"/>
      <c r="R408" s="129"/>
    </row>
    <row r="409" s="68" customFormat="true" ht="15" hidden="false" customHeight="true" outlineLevel="0" collapsed="false">
      <c r="A409" s="109"/>
      <c r="B409" s="110"/>
      <c r="C409" s="70"/>
      <c r="D409" s="71" t="n">
        <f aca="false">SUM(M409:N409)</f>
        <v>1</v>
      </c>
      <c r="E409" s="63"/>
      <c r="F409" s="116" t="str">
        <f aca="false">F9</f>
        <v>razem niańki</v>
      </c>
      <c r="G409" s="117" t="n">
        <f aca="false">G407</f>
        <v>0</v>
      </c>
      <c r="H409" s="117" t="n">
        <f aca="false">H407</f>
        <v>2</v>
      </c>
      <c r="I409" s="117" t="n">
        <f aca="false">I407</f>
        <v>0</v>
      </c>
      <c r="J409" s="117" t="n">
        <f aca="false">J407</f>
        <v>0</v>
      </c>
      <c r="K409" s="117" t="n">
        <f aca="false">K407</f>
        <v>1</v>
      </c>
      <c r="L409" s="117" t="n">
        <f aca="false">L407</f>
        <v>1</v>
      </c>
      <c r="M409" s="71" t="n">
        <f aca="false">M407</f>
        <v>1</v>
      </c>
      <c r="N409" s="71" t="n">
        <f aca="false">N407</f>
        <v>0</v>
      </c>
      <c r="O409" s="65"/>
      <c r="P409" s="67" t="n">
        <v>28</v>
      </c>
      <c r="Q409" s="67"/>
      <c r="R409" s="129"/>
    </row>
    <row r="410" s="68" customFormat="true" ht="15" hidden="false" customHeight="true" outlineLevel="0" collapsed="false">
      <c r="A410" s="109"/>
      <c r="B410" s="110"/>
      <c r="C410" s="70"/>
      <c r="D410" s="71" t="n">
        <f aca="false">SUM(G410:N410)-K410</f>
        <v>4</v>
      </c>
      <c r="E410" s="63"/>
      <c r="F410" s="116" t="str">
        <f aca="false">F10</f>
        <v>razem na salę gimn. (krzesła - z nianiami i dziećmi)</v>
      </c>
      <c r="G410" s="71" t="n">
        <f aca="false">G407</f>
        <v>0</v>
      </c>
      <c r="H410" s="71" t="n">
        <f aca="false">H407</f>
        <v>2</v>
      </c>
      <c r="I410" s="71" t="n">
        <f aca="false">I407</f>
        <v>0</v>
      </c>
      <c r="J410" s="71" t="n">
        <f aca="false">J407</f>
        <v>0</v>
      </c>
      <c r="K410" s="117" t="n">
        <f aca="false">K407</f>
        <v>1</v>
      </c>
      <c r="L410" s="71" t="n">
        <f aca="false">L407</f>
        <v>1</v>
      </c>
      <c r="M410" s="71" t="n">
        <f aca="false">M407</f>
        <v>1</v>
      </c>
      <c r="N410" s="71" t="n">
        <f aca="false">N407</f>
        <v>0</v>
      </c>
      <c r="O410" s="65"/>
      <c r="P410" s="67"/>
      <c r="Q410" s="67"/>
      <c r="R410" s="129"/>
    </row>
    <row r="411" s="68" customFormat="true" ht="15" hidden="false" customHeight="true" outlineLevel="0" collapsed="false">
      <c r="A411" s="109"/>
      <c r="B411" s="110"/>
      <c r="C411" s="70"/>
      <c r="D411" s="71" t="n">
        <f aca="false">SUM(G411:N411)-K411</f>
        <v>4</v>
      </c>
      <c r="E411" s="63"/>
      <c r="F411" s="116" t="str">
        <f aca="false">F11</f>
        <v>razem do wyżywienia (z  dziećmi)</v>
      </c>
      <c r="G411" s="71" t="n">
        <f aca="false">G407</f>
        <v>0</v>
      </c>
      <c r="H411" s="71" t="n">
        <f aca="false">H407</f>
        <v>2</v>
      </c>
      <c r="I411" s="71" t="n">
        <f aca="false">I407</f>
        <v>0</v>
      </c>
      <c r="J411" s="71" t="n">
        <f aca="false">J407</f>
        <v>0</v>
      </c>
      <c r="K411" s="117" t="n">
        <f aca="false">K407</f>
        <v>1</v>
      </c>
      <c r="L411" s="71" t="n">
        <f aca="false">L407</f>
        <v>1</v>
      </c>
      <c r="M411" s="71" t="n">
        <f aca="false">M407</f>
        <v>1</v>
      </c>
      <c r="N411" s="71" t="n">
        <f aca="false">N407</f>
        <v>0</v>
      </c>
      <c r="O411" s="65"/>
      <c r="P411" s="67"/>
      <c r="Q411" s="67"/>
      <c r="R411" s="129"/>
    </row>
    <row r="412" s="68" customFormat="true" ht="13.5" hidden="false" customHeight="false" outlineLevel="0" collapsed="false">
      <c r="A412" s="109"/>
      <c r="B412" s="110"/>
      <c r="C412" s="118"/>
      <c r="D412" s="78" t="n">
        <f aca="false">SUM(G412:N412)-K412</f>
        <v>4</v>
      </c>
      <c r="E412" s="63"/>
      <c r="F412" s="116" t="str">
        <f aca="false">F12</f>
        <v>razem do zakwaterowania (z dziećmi)</v>
      </c>
      <c r="G412" s="78" t="n">
        <f aca="false">G407</f>
        <v>0</v>
      </c>
      <c r="H412" s="78" t="n">
        <f aca="false">H407</f>
        <v>2</v>
      </c>
      <c r="I412" s="78" t="n">
        <f aca="false">I407</f>
        <v>0</v>
      </c>
      <c r="J412" s="78" t="n">
        <f aca="false">J407</f>
        <v>0</v>
      </c>
      <c r="K412" s="120" t="n">
        <f aca="false">K407</f>
        <v>1</v>
      </c>
      <c r="L412" s="78" t="n">
        <f aca="false">L407</f>
        <v>1</v>
      </c>
      <c r="M412" s="78" t="n">
        <f aca="false">M407</f>
        <v>1</v>
      </c>
      <c r="N412" s="78" t="n">
        <f aca="false">N407</f>
        <v>0</v>
      </c>
      <c r="O412" s="65"/>
      <c r="P412" s="67"/>
      <c r="Q412" s="67"/>
      <c r="R412" s="129"/>
    </row>
    <row r="413" s="84" customFormat="true" ht="39.95" hidden="false" customHeight="true" outlineLevel="0" collapsed="false">
      <c r="A413" s="160" t="str">
        <f aca="false">A1</f>
        <v>Lp.</v>
      </c>
      <c r="B413" s="82" t="s">
        <v>289</v>
      </c>
      <c r="C413" s="82" t="str">
        <f aca="false">C1</f>
        <v>Obecność</v>
      </c>
      <c r="D413" s="182" t="str">
        <f aca="false">D1</f>
        <v>Nazwisko i imię (małżeństwa razem, dzieci osobno)</v>
      </c>
      <c r="E413" s="182" t="str">
        <f aca="false">E1</f>
        <v>Przydział</v>
      </c>
      <c r="F413" s="182" t="str">
        <f aca="false">F1</f>
        <v>Zakwaterowanie</v>
      </c>
      <c r="G413" s="182" t="str">
        <f aca="false">G1</f>
        <v>Prezbiterzy</v>
      </c>
      <c r="H413" s="182" t="str">
        <f aca="false">H1</f>
        <v>Małżeństwa (il. osób)</v>
      </c>
      <c r="I413" s="182" t="str">
        <f aca="false">I1</f>
        <v>Kobiety (1)</v>
      </c>
      <c r="J413" s="182" t="str">
        <f aca="false">J1</f>
        <v>Mężczyźni (1)</v>
      </c>
      <c r="K413" s="182" t="str">
        <f aca="false">K1</f>
        <v>Niemowlęta i dzieci (bez dodatkowego łóżka i posiłku)</v>
      </c>
      <c r="L413" s="182" t="str">
        <f aca="false">L1</f>
        <v>Dzieci większe (z łóżkiem i posiłkiem)</v>
      </c>
      <c r="M413" s="182" t="str">
        <f aca="false">M1</f>
        <v>Niania z rodziny - mieszkanie z rodziną</v>
      </c>
      <c r="N413" s="182" t="str">
        <f aca="false">N1</f>
        <v>Niania obca lub z rodziny - mieszkanie osobne</v>
      </c>
      <c r="O413" s="182" t="str">
        <f aca="false">O1</f>
        <v>Uwagi, niepełnosprawność, diety</v>
      </c>
      <c r="P413" s="182" t="str">
        <f aca="false">P1</f>
        <v>Wiek jedynek, nianiek np. 40+</v>
      </c>
      <c r="Q413" s="182" t="str">
        <f aca="false">Q1</f>
        <v>Środek transportu (własny samochód lub brak)</v>
      </c>
      <c r="S413" s="129"/>
      <c r="T413" s="68"/>
      <c r="U413" s="68"/>
      <c r="V413" s="68"/>
      <c r="W413" s="68"/>
      <c r="X413" s="68"/>
    </row>
    <row r="414" s="282" customFormat="true" ht="39" hidden="false" customHeight="true" outlineLevel="0" collapsed="false">
      <c r="A414" s="303" t="s">
        <v>18</v>
      </c>
      <c r="B414" s="242" t="str">
        <f aca="false">$B$413</f>
        <v>Opole 1</v>
      </c>
      <c r="C414" s="86"/>
      <c r="D414" s="97" t="s">
        <v>290</v>
      </c>
      <c r="E414" s="169" t="s">
        <v>21</v>
      </c>
      <c r="F414" s="88" t="str">
        <f aca="false">'Kwatery obce - Reg. 2018'!A38</f>
        <v>Energetyk p. 405</v>
      </c>
      <c r="G414" s="26"/>
      <c r="H414" s="26" t="n">
        <v>2</v>
      </c>
      <c r="I414" s="26"/>
      <c r="J414" s="212"/>
      <c r="K414" s="212"/>
      <c r="L414" s="212"/>
      <c r="M414" s="212"/>
      <c r="N414" s="26"/>
      <c r="O414" s="41"/>
      <c r="P414" s="409"/>
      <c r="Q414" s="409" t="s">
        <v>51</v>
      </c>
      <c r="S414" s="283"/>
    </row>
    <row r="415" s="282" customFormat="true" ht="27" hidden="false" customHeight="true" outlineLevel="0" collapsed="false">
      <c r="A415" s="303" t="s">
        <v>19</v>
      </c>
      <c r="B415" s="88" t="str">
        <f aca="false">$B$413</f>
        <v>Opole 1</v>
      </c>
      <c r="C415" s="190"/>
      <c r="D415" s="97" t="s">
        <v>291</v>
      </c>
      <c r="E415" s="169" t="s">
        <v>21</v>
      </c>
      <c r="F415" s="88" t="str">
        <f aca="false">'Kwatery obce - Reg. 2018'!A40</f>
        <v>Energetyk p. 406</v>
      </c>
      <c r="G415" s="26"/>
      <c r="H415" s="26" t="n">
        <v>2</v>
      </c>
      <c r="I415" s="26"/>
      <c r="J415" s="212"/>
      <c r="K415" s="212"/>
      <c r="L415" s="212"/>
      <c r="M415" s="212"/>
      <c r="N415" s="26"/>
      <c r="O415" s="41"/>
      <c r="P415" s="409"/>
      <c r="Q415" s="42" t="s">
        <v>292</v>
      </c>
      <c r="S415" s="283"/>
    </row>
    <row r="416" s="282" customFormat="true" ht="27" hidden="false" customHeight="true" outlineLevel="0" collapsed="false">
      <c r="A416" s="303" t="s">
        <v>23</v>
      </c>
      <c r="B416" s="88" t="str">
        <f aca="false">$B$413</f>
        <v>Opole 1</v>
      </c>
      <c r="C416" s="190"/>
      <c r="D416" s="97" t="s">
        <v>293</v>
      </c>
      <c r="E416" s="410" t="s">
        <v>21</v>
      </c>
      <c r="F416" s="88" t="str">
        <f aca="false">'Kwatery U Buzunów - Reg. 2018'!A118</f>
        <v>Domek nr 1 - 
na parterze</v>
      </c>
      <c r="G416" s="26"/>
      <c r="H416" s="26"/>
      <c r="I416" s="26" t="n">
        <v>1</v>
      </c>
      <c r="J416" s="212"/>
      <c r="K416" s="212"/>
      <c r="L416" s="212"/>
      <c r="M416" s="212"/>
      <c r="N416" s="26"/>
      <c r="O416" s="41"/>
      <c r="P416" s="409" t="n">
        <v>70</v>
      </c>
      <c r="Q416" s="42"/>
      <c r="S416" s="283"/>
    </row>
    <row r="417" s="282" customFormat="true" ht="13.5" hidden="false" customHeight="false" outlineLevel="0" collapsed="false">
      <c r="A417" s="303" t="s">
        <v>26</v>
      </c>
      <c r="B417" s="52" t="str">
        <f aca="false">$B$413</f>
        <v>Opole 1</v>
      </c>
      <c r="C417" s="52"/>
      <c r="D417" s="106"/>
      <c r="E417" s="175"/>
      <c r="F417" s="52"/>
      <c r="G417" s="48"/>
      <c r="H417" s="48"/>
      <c r="I417" s="48"/>
      <c r="J417" s="221"/>
      <c r="K417" s="221"/>
      <c r="L417" s="221"/>
      <c r="M417" s="221"/>
      <c r="N417" s="48"/>
      <c r="O417" s="187"/>
      <c r="P417" s="56"/>
      <c r="Q417" s="57"/>
      <c r="S417" s="283"/>
    </row>
    <row r="418" s="68" customFormat="true" ht="22.5" hidden="false" customHeight="true" outlineLevel="0" collapsed="false">
      <c r="A418" s="109" t="n">
        <v>43376</v>
      </c>
      <c r="B418" s="180" t="str">
        <f aca="false">B413</f>
        <v>Opole 1</v>
      </c>
      <c r="C418" s="70"/>
      <c r="D418" s="111" t="n">
        <f aca="false">SUM(G418:J418)</f>
        <v>5</v>
      </c>
      <c r="E418" s="112"/>
      <c r="F418" s="113" t="str">
        <f aca="false">F7</f>
        <v>razem bracia (bez niemowląt, dzieci i nianiek)</v>
      </c>
      <c r="G418" s="111" t="n">
        <f aca="false">SUM(G414:G417)</f>
        <v>0</v>
      </c>
      <c r="H418" s="111" t="n">
        <f aca="false">SUM(H414:H417)</f>
        <v>4</v>
      </c>
      <c r="I418" s="111" t="n">
        <f aca="false">SUM(I414:I417)</f>
        <v>1</v>
      </c>
      <c r="J418" s="111" t="n">
        <f aca="false">SUM(J414:J417)</f>
        <v>0</v>
      </c>
      <c r="K418" s="147" t="n">
        <f aca="false">SUM(K414:K417)</f>
        <v>0</v>
      </c>
      <c r="L418" s="147" t="n">
        <f aca="false">SUM(L414:L417)</f>
        <v>0</v>
      </c>
      <c r="M418" s="147" t="n">
        <f aca="false">SUM(M414:M417)</f>
        <v>0</v>
      </c>
      <c r="N418" s="147" t="n">
        <f aca="false">SUM(N414:N417)</f>
        <v>0</v>
      </c>
      <c r="O418" s="65"/>
      <c r="P418" s="67"/>
      <c r="Q418" s="67"/>
      <c r="R418" s="129"/>
      <c r="V418" s="84"/>
      <c r="W418" s="84"/>
    </row>
    <row r="419" s="68" customFormat="true" ht="17.25" hidden="false" customHeight="true" outlineLevel="0" collapsed="false">
      <c r="A419" s="109"/>
      <c r="B419" s="180"/>
      <c r="C419" s="70"/>
      <c r="D419" s="71" t="n">
        <f aca="false">SUM(K419:L419)</f>
        <v>0</v>
      </c>
      <c r="E419" s="112"/>
      <c r="F419" s="116" t="str">
        <f aca="false">F8</f>
        <v>razem niemowlęta i dzieci</v>
      </c>
      <c r="G419" s="117" t="n">
        <f aca="false">G418</f>
        <v>0</v>
      </c>
      <c r="H419" s="117" t="n">
        <f aca="false">H418</f>
        <v>4</v>
      </c>
      <c r="I419" s="117" t="n">
        <f aca="false">I418</f>
        <v>1</v>
      </c>
      <c r="J419" s="117" t="n">
        <f aca="false">J418</f>
        <v>0</v>
      </c>
      <c r="K419" s="71" t="n">
        <f aca="false">K418</f>
        <v>0</v>
      </c>
      <c r="L419" s="71" t="n">
        <f aca="false">L418</f>
        <v>0</v>
      </c>
      <c r="M419" s="117" t="n">
        <f aca="false">M418</f>
        <v>0</v>
      </c>
      <c r="N419" s="117" t="n">
        <f aca="false">N418</f>
        <v>0</v>
      </c>
      <c r="O419" s="65"/>
      <c r="P419" s="67" t="n">
        <v>29</v>
      </c>
      <c r="Q419" s="67"/>
      <c r="R419" s="129"/>
    </row>
    <row r="420" s="68" customFormat="true" ht="17.25" hidden="false" customHeight="true" outlineLevel="0" collapsed="false">
      <c r="A420" s="109"/>
      <c r="B420" s="180"/>
      <c r="C420" s="70"/>
      <c r="D420" s="71" t="n">
        <f aca="false">SUM(M420:N420)</f>
        <v>0</v>
      </c>
      <c r="E420" s="112"/>
      <c r="F420" s="116" t="str">
        <f aca="false">F9</f>
        <v>razem niańki</v>
      </c>
      <c r="G420" s="117" t="n">
        <f aca="false">G418</f>
        <v>0</v>
      </c>
      <c r="H420" s="117" t="n">
        <f aca="false">H418</f>
        <v>4</v>
      </c>
      <c r="I420" s="117" t="n">
        <f aca="false">I418</f>
        <v>1</v>
      </c>
      <c r="J420" s="117" t="n">
        <f aca="false">J418</f>
        <v>0</v>
      </c>
      <c r="K420" s="117" t="n">
        <f aca="false">K418</f>
        <v>0</v>
      </c>
      <c r="L420" s="117" t="n">
        <f aca="false">L418</f>
        <v>0</v>
      </c>
      <c r="M420" s="71" t="n">
        <f aca="false">M418</f>
        <v>0</v>
      </c>
      <c r="N420" s="71" t="n">
        <f aca="false">N418</f>
        <v>0</v>
      </c>
      <c r="O420" s="65"/>
      <c r="P420" s="67"/>
      <c r="Q420" s="67"/>
      <c r="R420" s="129"/>
    </row>
    <row r="421" s="68" customFormat="true" ht="22.5" hidden="false" customHeight="false" outlineLevel="0" collapsed="false">
      <c r="A421" s="109"/>
      <c r="B421" s="180"/>
      <c r="C421" s="70"/>
      <c r="D421" s="71" t="n">
        <f aca="false">SUM(G421:N421)-K421</f>
        <v>5</v>
      </c>
      <c r="E421" s="112"/>
      <c r="F421" s="116" t="str">
        <f aca="false">F10</f>
        <v>razem na salę gimn. (krzesła - z nianiami i dziećmi)</v>
      </c>
      <c r="G421" s="71" t="n">
        <f aca="false">G418</f>
        <v>0</v>
      </c>
      <c r="H421" s="71" t="n">
        <f aca="false">H418</f>
        <v>4</v>
      </c>
      <c r="I421" s="71" t="n">
        <f aca="false">I418</f>
        <v>1</v>
      </c>
      <c r="J421" s="71" t="n">
        <f aca="false">J418</f>
        <v>0</v>
      </c>
      <c r="K421" s="117" t="n">
        <f aca="false">K418</f>
        <v>0</v>
      </c>
      <c r="L421" s="71" t="n">
        <f aca="false">L418</f>
        <v>0</v>
      </c>
      <c r="M421" s="71" t="n">
        <f aca="false">M418</f>
        <v>0</v>
      </c>
      <c r="N421" s="71" t="n">
        <f aca="false">N418</f>
        <v>0</v>
      </c>
      <c r="O421" s="65"/>
      <c r="P421" s="67"/>
      <c r="Q421" s="67"/>
      <c r="R421" s="129"/>
    </row>
    <row r="422" s="68" customFormat="true" ht="12.75" hidden="false" customHeight="false" outlineLevel="0" collapsed="false">
      <c r="A422" s="109"/>
      <c r="B422" s="180"/>
      <c r="C422" s="70"/>
      <c r="D422" s="71" t="n">
        <f aca="false">SUM(G422:N422)-K422</f>
        <v>5</v>
      </c>
      <c r="E422" s="112"/>
      <c r="F422" s="116" t="str">
        <f aca="false">F11</f>
        <v>razem do wyżywienia (z  dziećmi)</v>
      </c>
      <c r="G422" s="71" t="n">
        <f aca="false">G418</f>
        <v>0</v>
      </c>
      <c r="H422" s="71" t="n">
        <f aca="false">H418</f>
        <v>4</v>
      </c>
      <c r="I422" s="71" t="n">
        <f aca="false">I418</f>
        <v>1</v>
      </c>
      <c r="J422" s="71" t="n">
        <f aca="false">J418</f>
        <v>0</v>
      </c>
      <c r="K422" s="117" t="n">
        <f aca="false">K418</f>
        <v>0</v>
      </c>
      <c r="L422" s="71" t="n">
        <f aca="false">L418</f>
        <v>0</v>
      </c>
      <c r="M422" s="71" t="n">
        <f aca="false">M418</f>
        <v>0</v>
      </c>
      <c r="N422" s="71" t="n">
        <f aca="false">N418</f>
        <v>0</v>
      </c>
      <c r="O422" s="65"/>
      <c r="P422" s="67"/>
      <c r="Q422" s="67"/>
      <c r="R422" s="129"/>
    </row>
    <row r="423" s="68" customFormat="true" ht="13.5" hidden="false" customHeight="false" outlineLevel="0" collapsed="false">
      <c r="A423" s="109"/>
      <c r="B423" s="180"/>
      <c r="C423" s="118"/>
      <c r="D423" s="78" t="n">
        <f aca="false">SUM(G423:N423)-K423</f>
        <v>5</v>
      </c>
      <c r="E423" s="112"/>
      <c r="F423" s="116" t="str">
        <f aca="false">F12</f>
        <v>razem do zakwaterowania (z dziećmi)</v>
      </c>
      <c r="G423" s="78" t="n">
        <f aca="false">G418</f>
        <v>0</v>
      </c>
      <c r="H423" s="78" t="n">
        <f aca="false">H418</f>
        <v>4</v>
      </c>
      <c r="I423" s="78" t="n">
        <f aca="false">I418</f>
        <v>1</v>
      </c>
      <c r="J423" s="78" t="n">
        <f aca="false">J418</f>
        <v>0</v>
      </c>
      <c r="K423" s="120" t="n">
        <f aca="false">K418</f>
        <v>0</v>
      </c>
      <c r="L423" s="78" t="n">
        <f aca="false">L418</f>
        <v>0</v>
      </c>
      <c r="M423" s="78" t="n">
        <f aca="false">M418</f>
        <v>0</v>
      </c>
      <c r="N423" s="78" t="n">
        <f aca="false">N418</f>
        <v>0</v>
      </c>
      <c r="O423" s="65"/>
      <c r="P423" s="67"/>
      <c r="Q423" s="67"/>
      <c r="R423" s="129"/>
    </row>
    <row r="424" s="84" customFormat="true" ht="39.95" hidden="false" customHeight="true" outlineLevel="0" collapsed="false">
      <c r="A424" s="160" t="str">
        <f aca="false">A1</f>
        <v>Lp.</v>
      </c>
      <c r="B424" s="181" t="s">
        <v>294</v>
      </c>
      <c r="C424" s="181" t="str">
        <f aca="false">C1</f>
        <v>Obecność</v>
      </c>
      <c r="D424" s="83" t="str">
        <f aca="false">D1</f>
        <v>Nazwisko i imię (małżeństwa razem, dzieci osobno)</v>
      </c>
      <c r="E424" s="83" t="str">
        <f aca="false">E1</f>
        <v>Przydział</v>
      </c>
      <c r="F424" s="83" t="str">
        <f aca="false">F1</f>
        <v>Zakwaterowanie</v>
      </c>
      <c r="G424" s="83" t="str">
        <f aca="false">G1</f>
        <v>Prezbiterzy</v>
      </c>
      <c r="H424" s="83" t="str">
        <f aca="false">H1</f>
        <v>Małżeństwa (il. osób)</v>
      </c>
      <c r="I424" s="83" t="str">
        <f aca="false">I1</f>
        <v>Kobiety (1)</v>
      </c>
      <c r="J424" s="83" t="str">
        <f aca="false">J1</f>
        <v>Mężczyźni (1)</v>
      </c>
      <c r="K424" s="83" t="str">
        <f aca="false">K1</f>
        <v>Niemowlęta i dzieci (bez dodatkowego łóżka i posiłku)</v>
      </c>
      <c r="L424" s="83" t="str">
        <f aca="false">L1</f>
        <v>Dzieci większe (z łóżkiem i posiłkiem)</v>
      </c>
      <c r="M424" s="83" t="str">
        <f aca="false">M1</f>
        <v>Niania z rodziny - mieszkanie z rodziną</v>
      </c>
      <c r="N424" s="83" t="str">
        <f aca="false">N1</f>
        <v>Niania obca lub z rodziny - mieszkanie osobne</v>
      </c>
      <c r="O424" s="83" t="str">
        <f aca="false">O1</f>
        <v>Uwagi, niepełnosprawność, diety</v>
      </c>
      <c r="P424" s="83" t="str">
        <f aca="false">P1</f>
        <v>Wiek jedynek, nianiek np. 40+</v>
      </c>
      <c r="Q424" s="83" t="str">
        <f aca="false">Q1</f>
        <v>Środek transportu (własny samochód lub brak)</v>
      </c>
      <c r="S424" s="129"/>
      <c r="T424" s="68"/>
      <c r="U424" s="68"/>
      <c r="V424" s="68"/>
      <c r="W424" s="68"/>
      <c r="X424" s="68"/>
    </row>
    <row r="425" s="282" customFormat="true" ht="33.75" hidden="false" customHeight="true" outlineLevel="0" collapsed="false">
      <c r="A425" s="303" t="s">
        <v>18</v>
      </c>
      <c r="B425" s="88" t="str">
        <f aca="false">$B$424</f>
        <v>Opole 2</v>
      </c>
      <c r="C425" s="88"/>
      <c r="D425" s="217" t="s">
        <v>295</v>
      </c>
      <c r="E425" s="90" t="s">
        <v>21</v>
      </c>
      <c r="F425" s="19" t="str">
        <f aca="false">'Kwatery obce - Reg. 2018'!A59</f>
        <v>Górnik Barbara - 
domek nr 1</v>
      </c>
      <c r="G425" s="20"/>
      <c r="H425" s="26"/>
      <c r="I425" s="26" t="n">
        <v>1</v>
      </c>
      <c r="J425" s="93"/>
      <c r="K425" s="93"/>
      <c r="L425" s="93"/>
      <c r="M425" s="93"/>
      <c r="N425" s="26"/>
      <c r="O425" s="22"/>
      <c r="P425" s="42"/>
      <c r="Q425" s="43"/>
      <c r="S425" s="283"/>
    </row>
    <row r="426" s="282" customFormat="true" ht="33.75" hidden="false" customHeight="true" outlineLevel="0" collapsed="false">
      <c r="A426" s="303" t="s">
        <v>19</v>
      </c>
      <c r="B426" s="88" t="str">
        <f aca="false">$B$424</f>
        <v>Opole 2</v>
      </c>
      <c r="C426" s="88"/>
      <c r="D426" s="411" t="s">
        <v>296</v>
      </c>
      <c r="E426" s="162" t="s">
        <v>21</v>
      </c>
      <c r="F426" s="91" t="str">
        <f aca="false">'Kwatery obce - Reg. 2018'!A62</f>
        <v>Górnik Barbara - 
domek nr 2</v>
      </c>
      <c r="G426" s="15"/>
      <c r="H426" s="92"/>
      <c r="I426" s="92"/>
      <c r="J426" s="93" t="n">
        <v>1</v>
      </c>
      <c r="K426" s="93"/>
      <c r="L426" s="93"/>
      <c r="M426" s="93"/>
      <c r="N426" s="26"/>
      <c r="O426" s="33"/>
      <c r="P426" s="42"/>
      <c r="Q426" s="43"/>
      <c r="S426" s="283"/>
    </row>
    <row r="427" s="282" customFormat="true" ht="33.75" hidden="false" customHeight="true" outlineLevel="0" collapsed="false">
      <c r="A427" s="303" t="s">
        <v>23</v>
      </c>
      <c r="B427" s="88" t="str">
        <f aca="false">$B$424</f>
        <v>Opole 2</v>
      </c>
      <c r="C427" s="88"/>
      <c r="D427" s="411" t="s">
        <v>297</v>
      </c>
      <c r="E427" s="90" t="s">
        <v>21</v>
      </c>
      <c r="F427" s="91" t="str">
        <f aca="false">'Kwatery obce - Reg. 2018'!A59</f>
        <v>Górnik Barbara - 
domek nr 1</v>
      </c>
      <c r="G427" s="15"/>
      <c r="H427" s="92"/>
      <c r="I427" s="92" t="n">
        <v>1</v>
      </c>
      <c r="J427" s="93"/>
      <c r="K427" s="93"/>
      <c r="L427" s="93"/>
      <c r="M427" s="93"/>
      <c r="N427" s="26"/>
      <c r="O427" s="33"/>
      <c r="P427" s="42"/>
      <c r="Q427" s="43"/>
      <c r="S427" s="283"/>
    </row>
    <row r="428" s="282" customFormat="true" ht="33.75" hidden="false" customHeight="true" outlineLevel="0" collapsed="false">
      <c r="A428" s="303" t="s">
        <v>26</v>
      </c>
      <c r="B428" s="88" t="str">
        <f aca="false">$B$424</f>
        <v>Opole 2</v>
      </c>
      <c r="C428" s="88"/>
      <c r="D428" s="411" t="s">
        <v>298</v>
      </c>
      <c r="E428" s="412" t="s">
        <v>21</v>
      </c>
      <c r="F428" s="91" t="str">
        <f aca="false">'Kwatery obce - Reg. 2018'!A142</f>
        <v>Lucyna Truszkowska - p. nr 4 (parter wejście od zewn.)</v>
      </c>
      <c r="G428" s="15"/>
      <c r="H428" s="92"/>
      <c r="I428" s="92"/>
      <c r="J428" s="93" t="n">
        <v>1</v>
      </c>
      <c r="K428" s="93"/>
      <c r="L428" s="93"/>
      <c r="M428" s="93"/>
      <c r="N428" s="26"/>
      <c r="O428" s="33"/>
      <c r="P428" s="42"/>
      <c r="Q428" s="43" t="s">
        <v>132</v>
      </c>
      <c r="S428" s="283"/>
    </row>
    <row r="429" s="282" customFormat="true" ht="33.75" hidden="true" customHeight="true" outlineLevel="0" collapsed="false">
      <c r="A429" s="303" t="s">
        <v>29</v>
      </c>
      <c r="B429" s="328" t="str">
        <f aca="false">$B$424</f>
        <v>Opole 2</v>
      </c>
      <c r="C429" s="88"/>
      <c r="D429" s="406"/>
      <c r="E429" s="99"/>
      <c r="F429" s="413"/>
      <c r="G429" s="26"/>
      <c r="H429" s="92"/>
      <c r="I429" s="92"/>
      <c r="J429" s="212"/>
      <c r="K429" s="212"/>
      <c r="L429" s="212"/>
      <c r="M429" s="212"/>
      <c r="N429" s="26"/>
      <c r="O429" s="187"/>
      <c r="P429" s="56"/>
      <c r="Q429" s="57"/>
      <c r="S429" s="283"/>
    </row>
    <row r="430" s="68" customFormat="true" ht="22.5" hidden="false" customHeight="true" outlineLevel="0" collapsed="false">
      <c r="A430" s="109" t="n">
        <v>43376</v>
      </c>
      <c r="B430" s="180" t="str">
        <f aca="false">B424</f>
        <v>Opole 2</v>
      </c>
      <c r="C430" s="70"/>
      <c r="D430" s="62" t="n">
        <f aca="false">SUM(G430:J430)</f>
        <v>4</v>
      </c>
      <c r="E430" s="63"/>
      <c r="F430" s="137" t="str">
        <f aca="false">F7</f>
        <v>razem bracia (bez niemowląt, dzieci i nianiek)</v>
      </c>
      <c r="G430" s="62" t="n">
        <f aca="false">SUM(G425:G429)</f>
        <v>0</v>
      </c>
      <c r="H430" s="62" t="n">
        <f aca="false">SUM(H425:H429)</f>
        <v>0</v>
      </c>
      <c r="I430" s="62" t="n">
        <f aca="false">SUM(I425:I429)</f>
        <v>2</v>
      </c>
      <c r="J430" s="62" t="n">
        <f aca="false">SUM(J425:J429)</f>
        <v>2</v>
      </c>
      <c r="K430" s="114" t="n">
        <f aca="false">SUM(K425:K429)</f>
        <v>0</v>
      </c>
      <c r="L430" s="114" t="n">
        <f aca="false">SUM(L425:L429)</f>
        <v>0</v>
      </c>
      <c r="M430" s="114" t="n">
        <f aca="false">SUM(M425:M429)</f>
        <v>0</v>
      </c>
      <c r="N430" s="114" t="n">
        <f aca="false">SUM(N425:N429)</f>
        <v>0</v>
      </c>
      <c r="O430" s="65"/>
      <c r="P430" s="67"/>
      <c r="Q430" s="67"/>
      <c r="R430" s="129"/>
      <c r="V430" s="84"/>
      <c r="W430" s="84"/>
    </row>
    <row r="431" s="68" customFormat="true" ht="15" hidden="false" customHeight="true" outlineLevel="0" collapsed="false">
      <c r="A431" s="109"/>
      <c r="B431" s="180"/>
      <c r="C431" s="70"/>
      <c r="D431" s="71" t="n">
        <f aca="false">SUM(K431:L431)</f>
        <v>0</v>
      </c>
      <c r="E431" s="63"/>
      <c r="F431" s="116" t="str">
        <f aca="false">F8</f>
        <v>razem niemowlęta i dzieci</v>
      </c>
      <c r="G431" s="117" t="n">
        <f aca="false">G430</f>
        <v>0</v>
      </c>
      <c r="H431" s="117" t="n">
        <f aca="false">H430</f>
        <v>0</v>
      </c>
      <c r="I431" s="117" t="n">
        <f aca="false">I430</f>
        <v>2</v>
      </c>
      <c r="J431" s="117" t="n">
        <f aca="false">J430</f>
        <v>2</v>
      </c>
      <c r="K431" s="71" t="n">
        <f aca="false">K430</f>
        <v>0</v>
      </c>
      <c r="L431" s="71" t="n">
        <f aca="false">L430</f>
        <v>0</v>
      </c>
      <c r="M431" s="117" t="n">
        <f aca="false">M430</f>
        <v>0</v>
      </c>
      <c r="N431" s="117" t="n">
        <f aca="false">N430</f>
        <v>0</v>
      </c>
      <c r="O431" s="65"/>
      <c r="P431" s="67" t="n">
        <v>30</v>
      </c>
      <c r="Q431" s="67"/>
      <c r="R431" s="129"/>
    </row>
    <row r="432" s="68" customFormat="true" ht="15" hidden="false" customHeight="true" outlineLevel="0" collapsed="false">
      <c r="A432" s="109"/>
      <c r="B432" s="180"/>
      <c r="C432" s="70"/>
      <c r="D432" s="71" t="n">
        <f aca="false">SUM(M432:N432)</f>
        <v>0</v>
      </c>
      <c r="E432" s="63"/>
      <c r="F432" s="116" t="str">
        <f aca="false">F9</f>
        <v>razem niańki</v>
      </c>
      <c r="G432" s="117" t="n">
        <f aca="false">G430</f>
        <v>0</v>
      </c>
      <c r="H432" s="117" t="n">
        <f aca="false">H430</f>
        <v>0</v>
      </c>
      <c r="I432" s="117" t="n">
        <f aca="false">I430</f>
        <v>2</v>
      </c>
      <c r="J432" s="117" t="n">
        <f aca="false">J430</f>
        <v>2</v>
      </c>
      <c r="K432" s="117" t="n">
        <f aca="false">K430</f>
        <v>0</v>
      </c>
      <c r="L432" s="117" t="n">
        <f aca="false">L430</f>
        <v>0</v>
      </c>
      <c r="M432" s="71" t="n">
        <f aca="false">M430</f>
        <v>0</v>
      </c>
      <c r="N432" s="71" t="n">
        <f aca="false">N430</f>
        <v>0</v>
      </c>
      <c r="O432" s="65"/>
      <c r="P432" s="67"/>
      <c r="Q432" s="67"/>
      <c r="R432" s="129"/>
    </row>
    <row r="433" s="68" customFormat="true" ht="15" hidden="false" customHeight="true" outlineLevel="0" collapsed="false">
      <c r="A433" s="109"/>
      <c r="B433" s="180"/>
      <c r="C433" s="70"/>
      <c r="D433" s="71" t="n">
        <f aca="false">SUM(G433:N433)-K433</f>
        <v>4</v>
      </c>
      <c r="E433" s="63"/>
      <c r="F433" s="116" t="str">
        <f aca="false">F10</f>
        <v>razem na salę gimn. (krzesła - z nianiami i dziećmi)</v>
      </c>
      <c r="G433" s="71" t="n">
        <f aca="false">G430</f>
        <v>0</v>
      </c>
      <c r="H433" s="71" t="n">
        <f aca="false">H430</f>
        <v>0</v>
      </c>
      <c r="I433" s="71" t="n">
        <f aca="false">I430</f>
        <v>2</v>
      </c>
      <c r="J433" s="71" t="n">
        <f aca="false">J430</f>
        <v>2</v>
      </c>
      <c r="K433" s="117" t="n">
        <f aca="false">K430</f>
        <v>0</v>
      </c>
      <c r="L433" s="71" t="n">
        <f aca="false">L430</f>
        <v>0</v>
      </c>
      <c r="M433" s="71" t="n">
        <f aca="false">M430</f>
        <v>0</v>
      </c>
      <c r="N433" s="71" t="n">
        <f aca="false">N430</f>
        <v>0</v>
      </c>
      <c r="O433" s="65"/>
      <c r="P433" s="67"/>
      <c r="Q433" s="67"/>
      <c r="R433" s="129"/>
    </row>
    <row r="434" s="68" customFormat="true" ht="15" hidden="false" customHeight="true" outlineLevel="0" collapsed="false">
      <c r="A434" s="109"/>
      <c r="B434" s="180"/>
      <c r="C434" s="70"/>
      <c r="D434" s="71" t="n">
        <f aca="false">SUM(G434:N434)-K434</f>
        <v>4</v>
      </c>
      <c r="E434" s="63"/>
      <c r="F434" s="116" t="str">
        <f aca="false">F11</f>
        <v>razem do wyżywienia (z  dziećmi)</v>
      </c>
      <c r="G434" s="71" t="n">
        <f aca="false">G430</f>
        <v>0</v>
      </c>
      <c r="H434" s="71" t="n">
        <f aca="false">H430</f>
        <v>0</v>
      </c>
      <c r="I434" s="71" t="n">
        <f aca="false">I430</f>
        <v>2</v>
      </c>
      <c r="J434" s="71" t="n">
        <f aca="false">J430</f>
        <v>2</v>
      </c>
      <c r="K434" s="117" t="n">
        <f aca="false">K430</f>
        <v>0</v>
      </c>
      <c r="L434" s="71" t="n">
        <f aca="false">L430</f>
        <v>0</v>
      </c>
      <c r="M434" s="71" t="n">
        <f aca="false">M430</f>
        <v>0</v>
      </c>
      <c r="N434" s="71" t="n">
        <f aca="false">N430</f>
        <v>0</v>
      </c>
      <c r="O434" s="65"/>
      <c r="P434" s="67"/>
      <c r="Q434" s="67"/>
      <c r="R434" s="129"/>
    </row>
    <row r="435" s="68" customFormat="true" ht="15.75" hidden="false" customHeight="true" outlineLevel="0" collapsed="false">
      <c r="A435" s="109"/>
      <c r="B435" s="180"/>
      <c r="C435" s="118"/>
      <c r="D435" s="78" t="n">
        <f aca="false">SUM(G435:N435)-K435</f>
        <v>4</v>
      </c>
      <c r="E435" s="63"/>
      <c r="F435" s="116" t="str">
        <f aca="false">F12</f>
        <v>razem do zakwaterowania (z dziećmi)</v>
      </c>
      <c r="G435" s="78" t="n">
        <f aca="false">G430</f>
        <v>0</v>
      </c>
      <c r="H435" s="78" t="n">
        <f aca="false">H430</f>
        <v>0</v>
      </c>
      <c r="I435" s="78" t="n">
        <f aca="false">I430</f>
        <v>2</v>
      </c>
      <c r="J435" s="78" t="n">
        <f aca="false">J430</f>
        <v>2</v>
      </c>
      <c r="K435" s="120" t="n">
        <f aca="false">K430</f>
        <v>0</v>
      </c>
      <c r="L435" s="78" t="n">
        <f aca="false">L430</f>
        <v>0</v>
      </c>
      <c r="M435" s="78" t="n">
        <f aca="false">M430</f>
        <v>0</v>
      </c>
      <c r="N435" s="78" t="n">
        <f aca="false">N430</f>
        <v>0</v>
      </c>
      <c r="O435" s="65"/>
      <c r="P435" s="67"/>
      <c r="Q435" s="67"/>
      <c r="R435" s="129"/>
    </row>
    <row r="436" s="84" customFormat="true" ht="39.95" hidden="false" customHeight="true" outlineLevel="0" collapsed="false">
      <c r="A436" s="81" t="str">
        <f aca="false">A1</f>
        <v>Lp.</v>
      </c>
      <c r="B436" s="82" t="s">
        <v>299</v>
      </c>
      <c r="C436" s="181" t="str">
        <f aca="false">C1</f>
        <v>Obecność</v>
      </c>
      <c r="D436" s="182" t="str">
        <f aca="false">D1</f>
        <v>Nazwisko i imię (małżeństwa razem, dzieci osobno)</v>
      </c>
      <c r="E436" s="182" t="str">
        <f aca="false">E1</f>
        <v>Przydział</v>
      </c>
      <c r="F436" s="182" t="str">
        <f aca="false">F1</f>
        <v>Zakwaterowanie</v>
      </c>
      <c r="G436" s="182" t="str">
        <f aca="false">G1</f>
        <v>Prezbiterzy</v>
      </c>
      <c r="H436" s="182" t="str">
        <f aca="false">H1</f>
        <v>Małżeństwa (il. osób)</v>
      </c>
      <c r="I436" s="182" t="str">
        <f aca="false">I1</f>
        <v>Kobiety (1)</v>
      </c>
      <c r="J436" s="182" t="str">
        <f aca="false">J1</f>
        <v>Mężczyźni (1)</v>
      </c>
      <c r="K436" s="182" t="str">
        <f aca="false">K1</f>
        <v>Niemowlęta i dzieci (bez dodatkowego łóżka i posiłku)</v>
      </c>
      <c r="L436" s="182" t="str">
        <f aca="false">L1</f>
        <v>Dzieci większe (z łóżkiem i posiłkiem)</v>
      </c>
      <c r="M436" s="182" t="str">
        <f aca="false">M1</f>
        <v>Niania z rodziny - mieszkanie z rodziną</v>
      </c>
      <c r="N436" s="182" t="str">
        <f aca="false">N1</f>
        <v>Niania obca lub z rodziny - mieszkanie osobne</v>
      </c>
      <c r="O436" s="182" t="str">
        <f aca="false">O1</f>
        <v>Uwagi, niepełnosprawność, diety</v>
      </c>
      <c r="P436" s="182" t="str">
        <f aca="false">P1</f>
        <v>Wiek jedynek, nianiek np. 40+</v>
      </c>
      <c r="Q436" s="414" t="str">
        <f aca="false">Q1</f>
        <v>Środek transportu (własny samochód lub brak)</v>
      </c>
      <c r="S436" s="129"/>
      <c r="T436" s="68"/>
      <c r="U436" s="68"/>
      <c r="V436" s="68"/>
      <c r="W436" s="68"/>
      <c r="X436" s="68"/>
    </row>
    <row r="437" s="282" customFormat="true" ht="30" hidden="false" customHeight="true" outlineLevel="0" collapsed="false">
      <c r="A437" s="342" t="s">
        <v>18</v>
      </c>
      <c r="B437" s="415" t="str">
        <f aca="false">$B$436</f>
        <v>Poniatowa</v>
      </c>
      <c r="C437" s="88"/>
      <c r="D437" s="97" t="s">
        <v>300</v>
      </c>
      <c r="E437" s="99"/>
      <c r="F437" s="88"/>
      <c r="G437" s="26"/>
      <c r="H437" s="26"/>
      <c r="I437" s="26"/>
      <c r="J437" s="212"/>
      <c r="K437" s="212"/>
      <c r="L437" s="212"/>
      <c r="M437" s="212"/>
      <c r="N437" s="26"/>
      <c r="O437" s="41"/>
      <c r="P437" s="42"/>
      <c r="Q437" s="42"/>
      <c r="S437" s="283"/>
      <c r="T437" s="381"/>
      <c r="U437" s="381"/>
      <c r="V437" s="381"/>
    </row>
    <row r="438" s="282" customFormat="true" ht="39" hidden="true" customHeight="true" outlineLevel="0" collapsed="false">
      <c r="A438" s="342" t="s">
        <v>19</v>
      </c>
      <c r="B438" s="415" t="str">
        <f aca="false">$B$436</f>
        <v>Poniatowa</v>
      </c>
      <c r="C438" s="88"/>
      <c r="D438" s="97"/>
      <c r="E438" s="99"/>
      <c r="F438" s="88"/>
      <c r="G438" s="26"/>
      <c r="H438" s="26"/>
      <c r="I438" s="26"/>
      <c r="J438" s="212"/>
      <c r="K438" s="212"/>
      <c r="L438" s="212"/>
      <c r="M438" s="212"/>
      <c r="N438" s="26"/>
      <c r="O438" s="41"/>
      <c r="P438" s="42"/>
      <c r="Q438" s="42"/>
      <c r="S438" s="283"/>
      <c r="T438" s="381"/>
      <c r="U438" s="381"/>
      <c r="V438" s="381"/>
    </row>
    <row r="439" s="282" customFormat="true" ht="13.5" hidden="true" customHeight="false" outlineLevel="0" collapsed="false">
      <c r="A439" s="342" t="s">
        <v>23</v>
      </c>
      <c r="B439" s="416" t="str">
        <f aca="false">$B$437</f>
        <v>Poniatowa</v>
      </c>
      <c r="C439" s="328"/>
      <c r="D439" s="417"/>
      <c r="E439" s="418"/>
      <c r="F439" s="419"/>
      <c r="G439" s="305"/>
      <c r="H439" s="305"/>
      <c r="I439" s="305"/>
      <c r="J439" s="420"/>
      <c r="K439" s="420"/>
      <c r="L439" s="420"/>
      <c r="M439" s="420"/>
      <c r="N439" s="305"/>
      <c r="O439" s="421"/>
      <c r="P439" s="422"/>
      <c r="Q439" s="423"/>
      <c r="S439" s="283"/>
      <c r="T439" s="381"/>
      <c r="U439" s="381"/>
      <c r="V439" s="381"/>
    </row>
    <row r="440" s="68" customFormat="true" ht="13.5" hidden="true" customHeight="false" outlineLevel="0" collapsed="false">
      <c r="A440" s="130" t="s">
        <v>26</v>
      </c>
      <c r="B440" s="424" t="str">
        <f aca="false">$B$437</f>
        <v>Poniatowa</v>
      </c>
      <c r="C440" s="52"/>
      <c r="D440" s="220"/>
      <c r="E440" s="159"/>
      <c r="F440" s="38"/>
      <c r="G440" s="92"/>
      <c r="H440" s="92"/>
      <c r="I440" s="92"/>
      <c r="J440" s="212"/>
      <c r="K440" s="212"/>
      <c r="L440" s="212"/>
      <c r="M440" s="212"/>
      <c r="N440" s="92"/>
      <c r="O440" s="187"/>
      <c r="P440" s="56"/>
      <c r="Q440" s="56"/>
      <c r="S440" s="129"/>
      <c r="T440" s="84"/>
      <c r="U440" s="84"/>
      <c r="V440" s="84"/>
    </row>
    <row r="441" s="68" customFormat="true" ht="12.75" hidden="false" customHeight="false" outlineLevel="0" collapsed="false">
      <c r="A441" s="425"/>
      <c r="B441" s="110" t="str">
        <f aca="false">B436</f>
        <v>Poniatowa</v>
      </c>
      <c r="C441" s="70"/>
      <c r="D441" s="111" t="n">
        <f aca="false">SUM(G441:J441)</f>
        <v>0</v>
      </c>
      <c r="E441" s="63"/>
      <c r="F441" s="137" t="str">
        <f aca="false">F7</f>
        <v>razem bracia (bez niemowląt, dzieci i nianiek)</v>
      </c>
      <c r="G441" s="62" t="n">
        <f aca="false">SUM(G437:G440)</f>
        <v>0</v>
      </c>
      <c r="H441" s="62" t="n">
        <f aca="false">SUM(H437:H440)</f>
        <v>0</v>
      </c>
      <c r="I441" s="62" t="n">
        <f aca="false">SUM(I437:I440)</f>
        <v>0</v>
      </c>
      <c r="J441" s="62" t="n">
        <f aca="false">SUM(J437:J440)</f>
        <v>0</v>
      </c>
      <c r="K441" s="114" t="n">
        <f aca="false">SUM(K437:K440)</f>
        <v>0</v>
      </c>
      <c r="L441" s="114" t="n">
        <f aca="false">SUM(L437:L440)</f>
        <v>0</v>
      </c>
      <c r="M441" s="114" t="n">
        <f aca="false">SUM(M437:M440)</f>
        <v>0</v>
      </c>
      <c r="N441" s="114" t="n">
        <f aca="false">SUM(N437:N440)</f>
        <v>0</v>
      </c>
      <c r="O441" s="65"/>
      <c r="P441" s="67"/>
      <c r="Q441" s="67"/>
      <c r="R441" s="129"/>
      <c r="V441" s="84"/>
      <c r="W441" s="84"/>
    </row>
    <row r="442" s="68" customFormat="true" ht="15" hidden="false" customHeight="true" outlineLevel="0" collapsed="false">
      <c r="A442" s="425"/>
      <c r="B442" s="110"/>
      <c r="C442" s="70"/>
      <c r="D442" s="71" t="n">
        <f aca="false">SUM(K442:L442)</f>
        <v>0</v>
      </c>
      <c r="E442" s="63"/>
      <c r="F442" s="116" t="str">
        <f aca="false">F8</f>
        <v>razem niemowlęta i dzieci</v>
      </c>
      <c r="G442" s="117" t="n">
        <f aca="false">G441</f>
        <v>0</v>
      </c>
      <c r="H442" s="117" t="n">
        <f aca="false">H441</f>
        <v>0</v>
      </c>
      <c r="I442" s="117" t="n">
        <f aca="false">I441</f>
        <v>0</v>
      </c>
      <c r="J442" s="117" t="n">
        <f aca="false">J441</f>
        <v>0</v>
      </c>
      <c r="K442" s="71" t="n">
        <f aca="false">K441</f>
        <v>0</v>
      </c>
      <c r="L442" s="71" t="n">
        <f aca="false">L441</f>
        <v>0</v>
      </c>
      <c r="M442" s="117" t="n">
        <f aca="false">M441</f>
        <v>0</v>
      </c>
      <c r="N442" s="117" t="n">
        <f aca="false">N441</f>
        <v>0</v>
      </c>
      <c r="O442" s="65"/>
      <c r="P442" s="67"/>
      <c r="Q442" s="67"/>
      <c r="R442" s="129"/>
    </row>
    <row r="443" s="68" customFormat="true" ht="15" hidden="false" customHeight="true" outlineLevel="0" collapsed="false">
      <c r="A443" s="425"/>
      <c r="B443" s="110"/>
      <c r="C443" s="70"/>
      <c r="D443" s="71" t="n">
        <f aca="false">SUM(M443:N443)</f>
        <v>0</v>
      </c>
      <c r="E443" s="63"/>
      <c r="F443" s="116" t="str">
        <f aca="false">F9</f>
        <v>razem niańki</v>
      </c>
      <c r="G443" s="117" t="n">
        <f aca="false">G441</f>
        <v>0</v>
      </c>
      <c r="H443" s="117" t="n">
        <f aca="false">H441</f>
        <v>0</v>
      </c>
      <c r="I443" s="117" t="n">
        <f aca="false">I441</f>
        <v>0</v>
      </c>
      <c r="J443" s="117" t="n">
        <f aca="false">J441</f>
        <v>0</v>
      </c>
      <c r="K443" s="117" t="n">
        <f aca="false">K441</f>
        <v>0</v>
      </c>
      <c r="L443" s="117" t="n">
        <f aca="false">L441</f>
        <v>0</v>
      </c>
      <c r="M443" s="71" t="n">
        <f aca="false">M441</f>
        <v>0</v>
      </c>
      <c r="N443" s="71" t="n">
        <f aca="false">N441</f>
        <v>0</v>
      </c>
      <c r="O443" s="65"/>
      <c r="P443" s="67"/>
      <c r="Q443" s="67"/>
      <c r="R443" s="129"/>
    </row>
    <row r="444" s="68" customFormat="true" ht="15" hidden="false" customHeight="true" outlineLevel="0" collapsed="false">
      <c r="A444" s="425"/>
      <c r="B444" s="110"/>
      <c r="C444" s="70"/>
      <c r="D444" s="71" t="n">
        <f aca="false">SUM(G444:N444)-K444</f>
        <v>0</v>
      </c>
      <c r="E444" s="63"/>
      <c r="F444" s="116" t="str">
        <f aca="false">F10</f>
        <v>razem na salę gimn. (krzesła - z nianiami i dziećmi)</v>
      </c>
      <c r="G444" s="71" t="n">
        <f aca="false">G441</f>
        <v>0</v>
      </c>
      <c r="H444" s="71" t="n">
        <f aca="false">H441</f>
        <v>0</v>
      </c>
      <c r="I444" s="71" t="n">
        <f aca="false">I441</f>
        <v>0</v>
      </c>
      <c r="J444" s="71" t="n">
        <f aca="false">J441</f>
        <v>0</v>
      </c>
      <c r="K444" s="117" t="n">
        <f aca="false">K441</f>
        <v>0</v>
      </c>
      <c r="L444" s="71" t="n">
        <f aca="false">L441</f>
        <v>0</v>
      </c>
      <c r="M444" s="71" t="n">
        <f aca="false">M441</f>
        <v>0</v>
      </c>
      <c r="N444" s="71" t="n">
        <f aca="false">N441</f>
        <v>0</v>
      </c>
      <c r="O444" s="65"/>
      <c r="P444" s="67"/>
      <c r="Q444" s="67"/>
      <c r="R444" s="129"/>
    </row>
    <row r="445" s="68" customFormat="true" ht="15" hidden="false" customHeight="true" outlineLevel="0" collapsed="false">
      <c r="A445" s="425"/>
      <c r="B445" s="110"/>
      <c r="C445" s="70"/>
      <c r="D445" s="71" t="n">
        <f aca="false">SUM(G445:N445)-K445</f>
        <v>0</v>
      </c>
      <c r="E445" s="63"/>
      <c r="F445" s="116" t="str">
        <f aca="false">F11</f>
        <v>razem do wyżywienia (z  dziećmi)</v>
      </c>
      <c r="G445" s="71" t="n">
        <f aca="false">G441</f>
        <v>0</v>
      </c>
      <c r="H445" s="71" t="n">
        <f aca="false">H441</f>
        <v>0</v>
      </c>
      <c r="I445" s="71" t="n">
        <f aca="false">I441</f>
        <v>0</v>
      </c>
      <c r="J445" s="71" t="n">
        <f aca="false">J441</f>
        <v>0</v>
      </c>
      <c r="K445" s="117" t="n">
        <f aca="false">K441</f>
        <v>0</v>
      </c>
      <c r="L445" s="71" t="n">
        <f aca="false">L441</f>
        <v>0</v>
      </c>
      <c r="M445" s="71" t="n">
        <f aca="false">M441</f>
        <v>0</v>
      </c>
      <c r="N445" s="71" t="n">
        <f aca="false">N441</f>
        <v>0</v>
      </c>
      <c r="O445" s="65"/>
      <c r="P445" s="67"/>
      <c r="Q445" s="67"/>
      <c r="R445" s="129"/>
    </row>
    <row r="446" s="68" customFormat="true" ht="13.5" hidden="false" customHeight="false" outlineLevel="0" collapsed="false">
      <c r="A446" s="425"/>
      <c r="B446" s="110"/>
      <c r="C446" s="118"/>
      <c r="D446" s="78" t="n">
        <f aca="false">SUM(G446:N446)-K446</f>
        <v>0</v>
      </c>
      <c r="E446" s="63"/>
      <c r="F446" s="116" t="str">
        <f aca="false">F12</f>
        <v>razem do zakwaterowania (z dziećmi)</v>
      </c>
      <c r="G446" s="78" t="n">
        <f aca="false">G441</f>
        <v>0</v>
      </c>
      <c r="H446" s="78" t="n">
        <f aca="false">H441</f>
        <v>0</v>
      </c>
      <c r="I446" s="78" t="n">
        <f aca="false">I441</f>
        <v>0</v>
      </c>
      <c r="J446" s="78" t="n">
        <f aca="false">J441</f>
        <v>0</v>
      </c>
      <c r="K446" s="120" t="n">
        <f aca="false">K441</f>
        <v>0</v>
      </c>
      <c r="L446" s="78" t="n">
        <f aca="false">L441</f>
        <v>0</v>
      </c>
      <c r="M446" s="78" t="n">
        <f aca="false">M441</f>
        <v>0</v>
      </c>
      <c r="N446" s="78" t="n">
        <f aca="false">N441</f>
        <v>0</v>
      </c>
      <c r="O446" s="65"/>
      <c r="P446" s="67"/>
      <c r="Q446" s="67"/>
      <c r="R446" s="129"/>
    </row>
    <row r="447" s="84" customFormat="true" ht="30" hidden="false" customHeight="true" outlineLevel="0" collapsed="false">
      <c r="A447" s="81" t="str">
        <f aca="false">A1</f>
        <v>Lp.</v>
      </c>
      <c r="B447" s="181" t="s">
        <v>301</v>
      </c>
      <c r="C447" s="181" t="str">
        <f aca="false">C1</f>
        <v>Obecność</v>
      </c>
      <c r="D447" s="182" t="str">
        <f aca="false">D1</f>
        <v>Nazwisko i imię (małżeństwa razem, dzieci osobno)</v>
      </c>
      <c r="E447" s="182" t="str">
        <f aca="false">E1</f>
        <v>Przydział</v>
      </c>
      <c r="F447" s="182" t="str">
        <f aca="false">F1</f>
        <v>Zakwaterowanie</v>
      </c>
      <c r="G447" s="182" t="str">
        <f aca="false">G1</f>
        <v>Prezbiterzy</v>
      </c>
      <c r="H447" s="182" t="str">
        <f aca="false">H1</f>
        <v>Małżeństwa (il. osób)</v>
      </c>
      <c r="I447" s="182" t="str">
        <f aca="false">I1</f>
        <v>Kobiety (1)</v>
      </c>
      <c r="J447" s="182" t="str">
        <f aca="false">J1</f>
        <v>Mężczyźni (1)</v>
      </c>
      <c r="K447" s="182" t="str">
        <f aca="false">K1</f>
        <v>Niemowlęta i dzieci (bez dodatkowego łóżka i posiłku)</v>
      </c>
      <c r="L447" s="182" t="str">
        <f aca="false">L1</f>
        <v>Dzieci większe (z łóżkiem i posiłkiem)</v>
      </c>
      <c r="M447" s="182" t="str">
        <f aca="false">M1</f>
        <v>Niania z rodziny - mieszkanie z rodziną</v>
      </c>
      <c r="N447" s="182" t="str">
        <f aca="false">N1</f>
        <v>Niania obca lub z rodziny - mieszkanie osobne</v>
      </c>
      <c r="O447" s="83" t="str">
        <f aca="false">O1</f>
        <v>Uwagi, niepełnosprawność, diety</v>
      </c>
      <c r="P447" s="83" t="str">
        <f aca="false">P1</f>
        <v>Wiek jedynek, nianiek np. 40+</v>
      </c>
      <c r="Q447" s="83" t="str">
        <f aca="false">Q1</f>
        <v>Środek transportu (własny samochód lub brak)</v>
      </c>
      <c r="S447" s="129"/>
      <c r="T447" s="68"/>
      <c r="U447" s="68"/>
      <c r="V447" s="68"/>
      <c r="W447" s="68"/>
      <c r="X447" s="68"/>
    </row>
    <row r="448" s="282" customFormat="true" ht="29.25" hidden="false" customHeight="true" outlineLevel="0" collapsed="false">
      <c r="A448" s="336" t="s">
        <v>302</v>
      </c>
      <c r="B448" s="426" t="str">
        <f aca="false">$B$447</f>
        <v>Zamość Karolówka 1</v>
      </c>
      <c r="C448" s="426"/>
      <c r="D448" s="427" t="s">
        <v>303</v>
      </c>
      <c r="E448" s="428"/>
      <c r="F448" s="19"/>
      <c r="G448" s="429" t="n">
        <v>1</v>
      </c>
      <c r="H448" s="430"/>
      <c r="I448" s="430"/>
      <c r="J448" s="430"/>
      <c r="K448" s="430"/>
      <c r="L448" s="430"/>
      <c r="M448" s="430"/>
      <c r="N448" s="430"/>
      <c r="O448" s="22"/>
      <c r="P448" s="23"/>
      <c r="Q448" s="186"/>
      <c r="S448" s="283"/>
      <c r="T448" s="381"/>
      <c r="U448" s="381"/>
      <c r="V448" s="381"/>
    </row>
    <row r="449" s="282" customFormat="true" ht="40.5" hidden="false" customHeight="true" outlineLevel="0" collapsed="false">
      <c r="A449" s="342" t="s">
        <v>304</v>
      </c>
      <c r="B449" s="431" t="str">
        <f aca="false">$B$447</f>
        <v>Zamość Karolówka 1</v>
      </c>
      <c r="C449" s="431"/>
      <c r="D449" s="260" t="s">
        <v>305</v>
      </c>
      <c r="E449" s="262" t="s">
        <v>21</v>
      </c>
      <c r="F449" s="88" t="str">
        <f aca="false">'Kwatery obce - Reg. 2018'!A118</f>
        <v>Pod Bocianem - nr 21 (parter)</v>
      </c>
      <c r="G449" s="26"/>
      <c r="H449" s="26" t="n">
        <v>2</v>
      </c>
      <c r="I449" s="26"/>
      <c r="J449" s="212"/>
      <c r="K449" s="368"/>
      <c r="L449" s="93"/>
      <c r="M449" s="93"/>
      <c r="N449" s="15"/>
      <c r="O449" s="41"/>
      <c r="P449" s="42"/>
      <c r="Q449" s="43" t="s">
        <v>51</v>
      </c>
      <c r="S449" s="283"/>
    </row>
    <row r="450" s="282" customFormat="true" ht="40.5" hidden="false" customHeight="true" outlineLevel="0" collapsed="false">
      <c r="A450" s="342" t="s">
        <v>306</v>
      </c>
      <c r="B450" s="431" t="str">
        <f aca="false">$B$447</f>
        <v>Zamość Karolówka 1</v>
      </c>
      <c r="C450" s="431"/>
      <c r="D450" s="260" t="s">
        <v>307</v>
      </c>
      <c r="E450" s="166" t="s">
        <v>21</v>
      </c>
      <c r="F450" s="88" t="str">
        <f aca="false">'Kwatery U Buzunów - Reg. 2018'!A98</f>
        <v>bud. B 2 piętro - p.24</v>
      </c>
      <c r="G450" s="26"/>
      <c r="H450" s="26" t="n">
        <v>2</v>
      </c>
      <c r="I450" s="26"/>
      <c r="J450" s="212"/>
      <c r="K450" s="368" t="n">
        <v>1</v>
      </c>
      <c r="L450" s="93"/>
      <c r="M450" s="93"/>
      <c r="N450" s="15"/>
      <c r="O450" s="41"/>
      <c r="P450" s="42"/>
      <c r="Q450" s="43" t="s">
        <v>51</v>
      </c>
      <c r="S450" s="283"/>
    </row>
    <row r="451" s="282" customFormat="true" ht="40.5" hidden="false" customHeight="true" outlineLevel="0" collapsed="false">
      <c r="A451" s="342" t="s">
        <v>308</v>
      </c>
      <c r="B451" s="431" t="str">
        <f aca="false">$B$447</f>
        <v>Zamość Karolówka 1</v>
      </c>
      <c r="C451" s="431"/>
      <c r="D451" s="260" t="s">
        <v>309</v>
      </c>
      <c r="E451" s="90" t="s">
        <v>21</v>
      </c>
      <c r="F451" s="88" t="str">
        <f aca="false">'Kwatery U Buzunów - Reg. 2018'!A111</f>
        <v>bud. B 2 piętro - p.27</v>
      </c>
      <c r="G451" s="26"/>
      <c r="H451" s="26"/>
      <c r="I451" s="26" t="n">
        <v>1</v>
      </c>
      <c r="J451" s="212"/>
      <c r="K451" s="368"/>
      <c r="L451" s="93"/>
      <c r="M451" s="93"/>
      <c r="N451" s="15"/>
      <c r="O451" s="41"/>
      <c r="P451" s="42" t="s">
        <v>64</v>
      </c>
      <c r="Q451" s="43" t="s">
        <v>51</v>
      </c>
      <c r="S451" s="283"/>
    </row>
    <row r="452" s="282" customFormat="true" ht="33.75" hidden="false" customHeight="true" outlineLevel="0" collapsed="false">
      <c r="A452" s="342" t="s">
        <v>310</v>
      </c>
      <c r="B452" s="431" t="str">
        <f aca="false">$B$447</f>
        <v>Zamość Karolówka 1</v>
      </c>
      <c r="C452" s="432"/>
      <c r="D452" s="115" t="s">
        <v>311</v>
      </c>
      <c r="E452" s="433" t="s">
        <v>21</v>
      </c>
      <c r="F452" s="30" t="str">
        <f aca="false">'Kwatery U Buzunów - Reg. 2018'!A111</f>
        <v>bud. B 2 piętro - p.27</v>
      </c>
      <c r="G452" s="31"/>
      <c r="H452" s="31"/>
      <c r="I452" s="31" t="n">
        <v>1</v>
      </c>
      <c r="J452" s="93"/>
      <c r="K452" s="212"/>
      <c r="L452" s="212"/>
      <c r="M452" s="212"/>
      <c r="N452" s="26"/>
      <c r="O452" s="41"/>
      <c r="P452" s="42" t="s">
        <v>215</v>
      </c>
      <c r="Q452" s="43" t="s">
        <v>61</v>
      </c>
      <c r="S452" s="283"/>
    </row>
    <row r="453" s="282" customFormat="true" ht="30.75" hidden="false" customHeight="true" outlineLevel="0" collapsed="false">
      <c r="A453" s="342" t="s">
        <v>312</v>
      </c>
      <c r="B453" s="432" t="str">
        <f aca="false">$B$447</f>
        <v>Zamość Karolówka 1</v>
      </c>
      <c r="C453" s="434"/>
      <c r="D453" s="404" t="s">
        <v>313</v>
      </c>
      <c r="E453" s="410" t="s">
        <v>21</v>
      </c>
      <c r="F453" s="88" t="str">
        <f aca="false">'Kwatery U Buzunów - Reg. 2018'!A23</f>
        <v>bud. A 1 piętro - p.12</v>
      </c>
      <c r="G453" s="26"/>
      <c r="H453" s="26"/>
      <c r="I453" s="26" t="n">
        <v>1</v>
      </c>
      <c r="J453" s="435"/>
      <c r="K453" s="212"/>
      <c r="L453" s="212"/>
      <c r="M453" s="212"/>
      <c r="N453" s="26"/>
      <c r="O453" s="41" t="s">
        <v>314</v>
      </c>
      <c r="P453" s="42" t="s">
        <v>64</v>
      </c>
      <c r="Q453" s="43" t="s">
        <v>61</v>
      </c>
      <c r="S453" s="283"/>
    </row>
    <row r="454" s="282" customFormat="true" ht="30.75" hidden="false" customHeight="true" outlineLevel="0" collapsed="false">
      <c r="A454" s="370" t="s">
        <v>67</v>
      </c>
      <c r="B454" s="436" t="str">
        <f aca="false">$B$447</f>
        <v>Zamość Karolówka 1</v>
      </c>
      <c r="C454" s="437"/>
      <c r="D454" s="101" t="s">
        <v>315</v>
      </c>
      <c r="E454" s="175"/>
      <c r="F454" s="52"/>
      <c r="G454" s="48"/>
      <c r="H454" s="48"/>
      <c r="I454" s="438" t="n">
        <v>1</v>
      </c>
      <c r="J454" s="221"/>
      <c r="K454" s="221"/>
      <c r="L454" s="221"/>
      <c r="M454" s="221"/>
      <c r="N454" s="48"/>
      <c r="O454" s="187" t="s">
        <v>316</v>
      </c>
      <c r="P454" s="56" t="s">
        <v>64</v>
      </c>
      <c r="Q454" s="57"/>
      <c r="S454" s="283"/>
    </row>
    <row r="455" s="68" customFormat="true" ht="22.5" hidden="false" customHeight="true" outlineLevel="0" collapsed="false">
      <c r="A455" s="109" t="n">
        <v>43376</v>
      </c>
      <c r="B455" s="180" t="str">
        <f aca="false">B447</f>
        <v>Zamość Karolówka 1</v>
      </c>
      <c r="C455" s="70"/>
      <c r="D455" s="111" t="n">
        <f aca="false">SUM(G455:J455)</f>
        <v>9</v>
      </c>
      <c r="E455" s="112"/>
      <c r="F455" s="113" t="str">
        <f aca="false">F7</f>
        <v>razem bracia (bez niemowląt, dzieci i nianiek)</v>
      </c>
      <c r="G455" s="111" t="n">
        <f aca="false">SUM(G448:G454)</f>
        <v>1</v>
      </c>
      <c r="H455" s="111" t="n">
        <f aca="false">SUM(H448:H454)</f>
        <v>4</v>
      </c>
      <c r="I455" s="111" t="n">
        <f aca="false">SUM(I448:I454)</f>
        <v>4</v>
      </c>
      <c r="J455" s="111" t="n">
        <f aca="false">SUM(J448:J454)</f>
        <v>0</v>
      </c>
      <c r="K455" s="147" t="n">
        <f aca="false">SUM(K448:K454)</f>
        <v>1</v>
      </c>
      <c r="L455" s="147" t="n">
        <f aca="false">SUM(L448:L454)</f>
        <v>0</v>
      </c>
      <c r="M455" s="147" t="n">
        <f aca="false">SUM(M448:M454)</f>
        <v>0</v>
      </c>
      <c r="N455" s="147" t="n">
        <f aca="false">SUM(N448:N454)</f>
        <v>0</v>
      </c>
      <c r="O455" s="65"/>
      <c r="P455" s="67"/>
      <c r="Q455" s="67"/>
      <c r="R455" s="129"/>
      <c r="V455" s="84"/>
      <c r="W455" s="84"/>
    </row>
    <row r="456" s="68" customFormat="true" ht="15" hidden="false" customHeight="true" outlineLevel="0" collapsed="false">
      <c r="A456" s="109"/>
      <c r="B456" s="180"/>
      <c r="C456" s="70"/>
      <c r="D456" s="71" t="n">
        <f aca="false">SUM(K456:L456)</f>
        <v>1</v>
      </c>
      <c r="E456" s="112"/>
      <c r="F456" s="116" t="str">
        <f aca="false">F8</f>
        <v>razem niemowlęta i dzieci</v>
      </c>
      <c r="G456" s="117" t="n">
        <f aca="false">G455</f>
        <v>1</v>
      </c>
      <c r="H456" s="117" t="n">
        <f aca="false">H455</f>
        <v>4</v>
      </c>
      <c r="I456" s="117" t="n">
        <f aca="false">I455</f>
        <v>4</v>
      </c>
      <c r="J456" s="117" t="n">
        <f aca="false">J455</f>
        <v>0</v>
      </c>
      <c r="K456" s="71" t="n">
        <f aca="false">K455</f>
        <v>1</v>
      </c>
      <c r="L456" s="71" t="n">
        <f aca="false">L455</f>
        <v>0</v>
      </c>
      <c r="M456" s="117" t="n">
        <f aca="false">M455</f>
        <v>0</v>
      </c>
      <c r="N456" s="117" t="n">
        <f aca="false">N455</f>
        <v>0</v>
      </c>
      <c r="O456" s="65"/>
      <c r="P456" s="67" t="n">
        <v>31</v>
      </c>
      <c r="Q456" s="67"/>
      <c r="R456" s="129"/>
    </row>
    <row r="457" s="68" customFormat="true" ht="15" hidden="false" customHeight="true" outlineLevel="0" collapsed="false">
      <c r="A457" s="109"/>
      <c r="B457" s="180"/>
      <c r="C457" s="70"/>
      <c r="D457" s="71" t="n">
        <f aca="false">SUM(M457:N457)</f>
        <v>0</v>
      </c>
      <c r="E457" s="112"/>
      <c r="F457" s="116" t="str">
        <f aca="false">F9</f>
        <v>razem niańki</v>
      </c>
      <c r="G457" s="117" t="n">
        <f aca="false">G455</f>
        <v>1</v>
      </c>
      <c r="H457" s="117" t="n">
        <f aca="false">H455</f>
        <v>4</v>
      </c>
      <c r="I457" s="117" t="n">
        <f aca="false">I455</f>
        <v>4</v>
      </c>
      <c r="J457" s="117" t="n">
        <f aca="false">J455</f>
        <v>0</v>
      </c>
      <c r="K457" s="117" t="n">
        <f aca="false">K455</f>
        <v>1</v>
      </c>
      <c r="L457" s="117" t="n">
        <f aca="false">L455</f>
        <v>0</v>
      </c>
      <c r="M457" s="71" t="n">
        <f aca="false">M455</f>
        <v>0</v>
      </c>
      <c r="N457" s="71" t="n">
        <f aca="false">N455</f>
        <v>0</v>
      </c>
      <c r="O457" s="65"/>
      <c r="P457" s="67"/>
      <c r="Q457" s="67"/>
      <c r="R457" s="129"/>
    </row>
    <row r="458" s="68" customFormat="true" ht="15" hidden="false" customHeight="true" outlineLevel="0" collapsed="false">
      <c r="A458" s="109"/>
      <c r="B458" s="180"/>
      <c r="C458" s="70"/>
      <c r="D458" s="71" t="n">
        <f aca="false">SUM(G458:N458)-K458</f>
        <v>9</v>
      </c>
      <c r="E458" s="112"/>
      <c r="F458" s="116" t="str">
        <f aca="false">F10</f>
        <v>razem na salę gimn. (krzesła - z nianiami i dziećmi)</v>
      </c>
      <c r="G458" s="71" t="n">
        <f aca="false">G455</f>
        <v>1</v>
      </c>
      <c r="H458" s="71" t="n">
        <f aca="false">H455</f>
        <v>4</v>
      </c>
      <c r="I458" s="71" t="n">
        <f aca="false">I455</f>
        <v>4</v>
      </c>
      <c r="J458" s="71" t="n">
        <f aca="false">J455</f>
        <v>0</v>
      </c>
      <c r="K458" s="117" t="n">
        <f aca="false">K455</f>
        <v>1</v>
      </c>
      <c r="L458" s="71" t="n">
        <f aca="false">L455</f>
        <v>0</v>
      </c>
      <c r="M458" s="71" t="n">
        <f aca="false">M455</f>
        <v>0</v>
      </c>
      <c r="N458" s="71" t="n">
        <f aca="false">N455</f>
        <v>0</v>
      </c>
      <c r="O458" s="65"/>
      <c r="P458" s="67"/>
      <c r="Q458" s="67"/>
      <c r="R458" s="129"/>
    </row>
    <row r="459" s="68" customFormat="true" ht="15" hidden="false" customHeight="true" outlineLevel="0" collapsed="false">
      <c r="A459" s="109"/>
      <c r="B459" s="180"/>
      <c r="C459" s="70"/>
      <c r="D459" s="71" t="n">
        <f aca="false">SUM(G459:N459)-K459</f>
        <v>9</v>
      </c>
      <c r="E459" s="112"/>
      <c r="F459" s="116" t="str">
        <f aca="false">F11</f>
        <v>razem do wyżywienia (z  dziećmi)</v>
      </c>
      <c r="G459" s="71" t="n">
        <f aca="false">G455</f>
        <v>1</v>
      </c>
      <c r="H459" s="71" t="n">
        <f aca="false">H455</f>
        <v>4</v>
      </c>
      <c r="I459" s="71" t="n">
        <f aca="false">I455</f>
        <v>4</v>
      </c>
      <c r="J459" s="71" t="n">
        <f aca="false">J455</f>
        <v>0</v>
      </c>
      <c r="K459" s="117" t="n">
        <f aca="false">K455</f>
        <v>1</v>
      </c>
      <c r="L459" s="71" t="n">
        <f aca="false">L455</f>
        <v>0</v>
      </c>
      <c r="M459" s="71" t="n">
        <f aca="false">M455</f>
        <v>0</v>
      </c>
      <c r="N459" s="71" t="n">
        <f aca="false">N455</f>
        <v>0</v>
      </c>
      <c r="O459" s="65"/>
      <c r="P459" s="67"/>
      <c r="Q459" s="67"/>
      <c r="R459" s="129"/>
    </row>
    <row r="460" s="68" customFormat="true" ht="13.5" hidden="false" customHeight="false" outlineLevel="0" collapsed="false">
      <c r="A460" s="109"/>
      <c r="B460" s="180"/>
      <c r="C460" s="118"/>
      <c r="D460" s="78" t="n">
        <f aca="false">SUM(G460:N460)-K460</f>
        <v>7</v>
      </c>
      <c r="E460" s="112"/>
      <c r="F460" s="119" t="str">
        <f aca="false">F12</f>
        <v>razem do zakwaterowania (z dziećmi)</v>
      </c>
      <c r="G460" s="78" t="n">
        <f aca="false">G455-G448</f>
        <v>0</v>
      </c>
      <c r="H460" s="78" t="n">
        <f aca="false">H455</f>
        <v>4</v>
      </c>
      <c r="I460" s="78" t="n">
        <f aca="false">I455-I454</f>
        <v>3</v>
      </c>
      <c r="J460" s="78" t="n">
        <f aca="false">J455</f>
        <v>0</v>
      </c>
      <c r="K460" s="120" t="n">
        <f aca="false">K455</f>
        <v>1</v>
      </c>
      <c r="L460" s="78" t="n">
        <f aca="false">L455</f>
        <v>0</v>
      </c>
      <c r="M460" s="78" t="n">
        <f aca="false">M455</f>
        <v>0</v>
      </c>
      <c r="N460" s="78" t="n">
        <f aca="false">N455</f>
        <v>0</v>
      </c>
      <c r="O460" s="65"/>
      <c r="P460" s="67"/>
      <c r="Q460" s="67"/>
      <c r="R460" s="129"/>
    </row>
    <row r="461" s="84" customFormat="true" ht="39.95" hidden="false" customHeight="true" outlineLevel="0" collapsed="false">
      <c r="A461" s="81" t="str">
        <f aca="false">A1</f>
        <v>Lp.</v>
      </c>
      <c r="B461" s="82" t="s">
        <v>317</v>
      </c>
      <c r="C461" s="82" t="str">
        <f aca="false">C1</f>
        <v>Obecność</v>
      </c>
      <c r="D461" s="83" t="str">
        <f aca="false">D1</f>
        <v>Nazwisko i imię (małżeństwa razem, dzieci osobno)</v>
      </c>
      <c r="E461" s="83" t="str">
        <f aca="false">E1</f>
        <v>Przydział</v>
      </c>
      <c r="F461" s="122" t="str">
        <f aca="false">F1</f>
        <v>Zakwaterowanie</v>
      </c>
      <c r="G461" s="83" t="str">
        <f aca="false">G1</f>
        <v>Prezbiterzy</v>
      </c>
      <c r="H461" s="83" t="str">
        <f aca="false">H1</f>
        <v>Małżeństwa (il. osób)</v>
      </c>
      <c r="I461" s="83" t="str">
        <f aca="false">I1</f>
        <v>Kobiety (1)</v>
      </c>
      <c r="J461" s="83" t="str">
        <f aca="false">J1</f>
        <v>Mężczyźni (1)</v>
      </c>
      <c r="K461" s="83" t="str">
        <f aca="false">K1</f>
        <v>Niemowlęta i dzieci (bez dodatkowego łóżka i posiłku)</v>
      </c>
      <c r="L461" s="83" t="str">
        <f aca="false">L1</f>
        <v>Dzieci większe (z łóżkiem i posiłkiem)</v>
      </c>
      <c r="M461" s="83" t="str">
        <f aca="false">M1</f>
        <v>Niania z rodziny - mieszkanie z rodziną</v>
      </c>
      <c r="N461" s="83" t="str">
        <f aca="false">N1</f>
        <v>Niania obca lub z rodziny - mieszkanie osobne</v>
      </c>
      <c r="O461" s="83" t="str">
        <f aca="false">O1</f>
        <v>Uwagi, niepełnosprawność, diety</v>
      </c>
      <c r="P461" s="83" t="str">
        <f aca="false">P1</f>
        <v>Wiek jedynek, nianiek np. 40+</v>
      </c>
      <c r="Q461" s="83" t="str">
        <f aca="false">Q1</f>
        <v>Środek transportu (własny samochód lub brak)</v>
      </c>
      <c r="S461" s="129"/>
      <c r="T461" s="68"/>
      <c r="U461" s="68"/>
      <c r="V461" s="68"/>
      <c r="W461" s="68"/>
      <c r="X461" s="68"/>
    </row>
    <row r="462" s="282" customFormat="true" ht="30.75" hidden="false" customHeight="true" outlineLevel="0" collapsed="false">
      <c r="A462" s="303" t="s">
        <v>18</v>
      </c>
      <c r="B462" s="27" t="str">
        <f aca="false">$B$461</f>
        <v>Zamość Karolówka 2</v>
      </c>
      <c r="C462" s="27"/>
      <c r="D462" s="115" t="s">
        <v>318</v>
      </c>
      <c r="E462" s="136" t="s">
        <v>21</v>
      </c>
      <c r="F462" s="91" t="str">
        <f aca="false">'Kwatery U Buzunów - Reg. 2018'!A135</f>
        <v>Domek nr 5 - dwupoziomowy</v>
      </c>
      <c r="G462" s="26"/>
      <c r="H462" s="26"/>
      <c r="I462" s="26" t="n">
        <v>1</v>
      </c>
      <c r="J462" s="26"/>
      <c r="K462" s="26"/>
      <c r="L462" s="26" t="n">
        <v>1</v>
      </c>
      <c r="M462" s="26"/>
      <c r="N462" s="26"/>
      <c r="O462" s="41"/>
      <c r="P462" s="26" t="s">
        <v>319</v>
      </c>
      <c r="Q462" s="141" t="s">
        <v>194</v>
      </c>
      <c r="S462" s="283"/>
    </row>
    <row r="463" s="282" customFormat="true" ht="31.5" hidden="false" customHeight="true" outlineLevel="0" collapsed="false">
      <c r="A463" s="303" t="s">
        <v>19</v>
      </c>
      <c r="B463" s="27" t="str">
        <f aca="false">$B$461</f>
        <v>Zamość Karolówka 2</v>
      </c>
      <c r="C463" s="27"/>
      <c r="D463" s="286" t="s">
        <v>320</v>
      </c>
      <c r="E463" s="99"/>
      <c r="F463" s="41"/>
      <c r="G463" s="92"/>
      <c r="H463" s="26"/>
      <c r="I463" s="26"/>
      <c r="J463" s="439" t="n">
        <v>1</v>
      </c>
      <c r="K463" s="26"/>
      <c r="L463" s="26"/>
      <c r="M463" s="26"/>
      <c r="N463" s="26"/>
      <c r="O463" s="41" t="s">
        <v>321</v>
      </c>
      <c r="P463" s="26" t="n">
        <v>17</v>
      </c>
      <c r="Q463" s="141"/>
      <c r="S463" s="283"/>
    </row>
    <row r="464" s="282" customFormat="true" ht="38.25" hidden="false" customHeight="false" outlineLevel="0" collapsed="false">
      <c r="A464" s="303" t="s">
        <v>23</v>
      </c>
      <c r="B464" s="27" t="str">
        <f aca="false">$B$461</f>
        <v>Zamość Karolówka 2</v>
      </c>
      <c r="C464" s="27"/>
      <c r="D464" s="286" t="s">
        <v>322</v>
      </c>
      <c r="E464" s="99"/>
      <c r="F464" s="41"/>
      <c r="G464" s="92"/>
      <c r="H464" s="439" t="n">
        <v>2</v>
      </c>
      <c r="I464" s="26"/>
      <c r="J464" s="26"/>
      <c r="K464" s="26"/>
      <c r="L464" s="26"/>
      <c r="M464" s="26"/>
      <c r="N464" s="26"/>
      <c r="O464" s="41" t="s">
        <v>321</v>
      </c>
      <c r="P464" s="26" t="n">
        <v>40</v>
      </c>
      <c r="Q464" s="141"/>
      <c r="S464" s="283"/>
      <c r="T464" s="381"/>
      <c r="U464" s="381"/>
      <c r="V464" s="381"/>
    </row>
    <row r="465" s="282" customFormat="true" ht="33" hidden="false" customHeight="true" outlineLevel="0" collapsed="false">
      <c r="A465" s="303" t="s">
        <v>26</v>
      </c>
      <c r="B465" s="27" t="str">
        <f aca="false">$B$461</f>
        <v>Zamość Karolówka 2</v>
      </c>
      <c r="C465" s="27"/>
      <c r="D465" s="286" t="s">
        <v>323</v>
      </c>
      <c r="E465" s="99"/>
      <c r="F465" s="88"/>
      <c r="G465" s="92"/>
      <c r="H465" s="439" t="n">
        <v>2</v>
      </c>
      <c r="I465" s="26"/>
      <c r="J465" s="26"/>
      <c r="K465" s="26"/>
      <c r="L465" s="26"/>
      <c r="M465" s="26"/>
      <c r="N465" s="26"/>
      <c r="O465" s="41" t="s">
        <v>316</v>
      </c>
      <c r="P465" s="26"/>
      <c r="Q465" s="141"/>
      <c r="S465" s="283"/>
      <c r="T465" s="381"/>
      <c r="U465" s="381"/>
      <c r="V465" s="381"/>
    </row>
    <row r="466" s="282" customFormat="true" ht="25.5" hidden="true" customHeight="true" outlineLevel="0" collapsed="false">
      <c r="A466" s="303" t="s">
        <v>29</v>
      </c>
      <c r="B466" s="27" t="str">
        <f aca="false">$B$461</f>
        <v>Zamość Karolówka 2</v>
      </c>
      <c r="C466" s="27"/>
      <c r="D466" s="115"/>
      <c r="E466" s="99"/>
      <c r="F466" s="91"/>
      <c r="G466" s="92"/>
      <c r="H466" s="26"/>
      <c r="I466" s="26"/>
      <c r="J466" s="26"/>
      <c r="K466" s="26"/>
      <c r="L466" s="26"/>
      <c r="M466" s="26"/>
      <c r="N466" s="26"/>
      <c r="O466" s="41"/>
      <c r="P466" s="26"/>
      <c r="Q466" s="141"/>
      <c r="S466" s="283"/>
      <c r="T466" s="381"/>
      <c r="U466" s="381"/>
      <c r="V466" s="381"/>
    </row>
    <row r="467" s="282" customFormat="true" ht="25.5" hidden="true" customHeight="true" outlineLevel="0" collapsed="false">
      <c r="A467" s="303" t="s">
        <v>52</v>
      </c>
      <c r="B467" s="27" t="str">
        <f aca="false">$B$461</f>
        <v>Zamość Karolówka 2</v>
      </c>
      <c r="C467" s="27"/>
      <c r="D467" s="115"/>
      <c r="E467" s="99"/>
      <c r="F467" s="91"/>
      <c r="G467" s="92"/>
      <c r="H467" s="26"/>
      <c r="I467" s="26"/>
      <c r="J467" s="26"/>
      <c r="K467" s="26"/>
      <c r="L467" s="26"/>
      <c r="M467" s="26"/>
      <c r="N467" s="26"/>
      <c r="O467" s="41"/>
      <c r="P467" s="26"/>
      <c r="Q467" s="141"/>
      <c r="S467" s="283"/>
      <c r="T467" s="381"/>
      <c r="U467" s="381"/>
      <c r="V467" s="381"/>
    </row>
    <row r="468" s="282" customFormat="true" ht="26.25" hidden="true" customHeight="true" outlineLevel="0" collapsed="false">
      <c r="A468" s="303" t="s">
        <v>67</v>
      </c>
      <c r="B468" s="285" t="str">
        <f aca="false">$B$461</f>
        <v>Zamość Karolówka 2</v>
      </c>
      <c r="C468" s="27"/>
      <c r="D468" s="115"/>
      <c r="E468" s="99"/>
      <c r="F468" s="91"/>
      <c r="G468" s="26"/>
      <c r="H468" s="26"/>
      <c r="I468" s="26"/>
      <c r="J468" s="26"/>
      <c r="K468" s="26"/>
      <c r="L468" s="26"/>
      <c r="M468" s="26"/>
      <c r="N468" s="26"/>
      <c r="O468" s="41"/>
      <c r="P468" s="26"/>
      <c r="Q468" s="141"/>
      <c r="S468" s="283"/>
    </row>
    <row r="469" s="68" customFormat="true" ht="12.75" hidden="false" customHeight="false" outlineLevel="0" collapsed="false">
      <c r="A469" s="109" t="n">
        <v>43382</v>
      </c>
      <c r="B469" s="110" t="str">
        <f aca="false">B461</f>
        <v>Zamość Karolówka 2</v>
      </c>
      <c r="C469" s="61"/>
      <c r="D469" s="62" t="n">
        <f aca="false">SUM(G469:J469)</f>
        <v>6</v>
      </c>
      <c r="E469" s="63"/>
      <c r="F469" s="137" t="str">
        <f aca="false">F7</f>
        <v>razem bracia (bez niemowląt, dzieci i nianiek)</v>
      </c>
      <c r="G469" s="62" t="n">
        <f aca="false">SUM(G462:G468)</f>
        <v>0</v>
      </c>
      <c r="H469" s="62" t="n">
        <f aca="false">SUM(H462:H468)</f>
        <v>4</v>
      </c>
      <c r="I469" s="62" t="n">
        <f aca="false">SUM(I462:I468)</f>
        <v>1</v>
      </c>
      <c r="J469" s="62" t="n">
        <f aca="false">SUM(J462:J468)</f>
        <v>1</v>
      </c>
      <c r="K469" s="114" t="n">
        <f aca="false">SUM(K462:K468)</f>
        <v>0</v>
      </c>
      <c r="L469" s="114" t="n">
        <f aca="false">SUM(L462:L468)</f>
        <v>1</v>
      </c>
      <c r="M469" s="114" t="n">
        <f aca="false">SUM(M462:M468)</f>
        <v>0</v>
      </c>
      <c r="N469" s="114" t="n">
        <f aca="false">SUM(N462:N468)</f>
        <v>0</v>
      </c>
      <c r="O469" s="65"/>
      <c r="P469" s="67"/>
      <c r="Q469" s="67"/>
      <c r="R469" s="129"/>
      <c r="V469" s="84"/>
      <c r="W469" s="84"/>
    </row>
    <row r="470" s="68" customFormat="true" ht="15" hidden="false" customHeight="true" outlineLevel="0" collapsed="false">
      <c r="A470" s="109"/>
      <c r="B470" s="110"/>
      <c r="C470" s="70"/>
      <c r="D470" s="71" t="n">
        <f aca="false">SUM(K470:L470)</f>
        <v>1</v>
      </c>
      <c r="E470" s="63"/>
      <c r="F470" s="116" t="str">
        <f aca="false">F8</f>
        <v>razem niemowlęta i dzieci</v>
      </c>
      <c r="G470" s="117" t="n">
        <f aca="false">G469</f>
        <v>0</v>
      </c>
      <c r="H470" s="117" t="n">
        <f aca="false">H469</f>
        <v>4</v>
      </c>
      <c r="I470" s="117" t="n">
        <f aca="false">I469</f>
        <v>1</v>
      </c>
      <c r="J470" s="117" t="n">
        <f aca="false">J469</f>
        <v>1</v>
      </c>
      <c r="K470" s="71" t="n">
        <f aca="false">K469</f>
        <v>0</v>
      </c>
      <c r="L470" s="71" t="n">
        <f aca="false">L469</f>
        <v>1</v>
      </c>
      <c r="M470" s="117" t="n">
        <f aca="false">M469</f>
        <v>0</v>
      </c>
      <c r="N470" s="117" t="n">
        <f aca="false">N469</f>
        <v>0</v>
      </c>
      <c r="O470" s="65"/>
      <c r="P470" s="67" t="n">
        <v>32</v>
      </c>
      <c r="Q470" s="67"/>
      <c r="R470" s="129"/>
    </row>
    <row r="471" s="68" customFormat="true" ht="15" hidden="false" customHeight="true" outlineLevel="0" collapsed="false">
      <c r="A471" s="109"/>
      <c r="B471" s="110"/>
      <c r="C471" s="70"/>
      <c r="D471" s="71" t="n">
        <f aca="false">SUM(M471:N471)</f>
        <v>0</v>
      </c>
      <c r="E471" s="63"/>
      <c r="F471" s="116" t="str">
        <f aca="false">F9</f>
        <v>razem niańki</v>
      </c>
      <c r="G471" s="117" t="n">
        <f aca="false">G469</f>
        <v>0</v>
      </c>
      <c r="H471" s="117" t="n">
        <f aca="false">H469</f>
        <v>4</v>
      </c>
      <c r="I471" s="117" t="n">
        <f aca="false">I469</f>
        <v>1</v>
      </c>
      <c r="J471" s="117" t="n">
        <f aca="false">J469</f>
        <v>1</v>
      </c>
      <c r="K471" s="117" t="n">
        <f aca="false">K469</f>
        <v>0</v>
      </c>
      <c r="L471" s="117" t="n">
        <f aca="false">L469</f>
        <v>1</v>
      </c>
      <c r="M471" s="71" t="n">
        <f aca="false">M469</f>
        <v>0</v>
      </c>
      <c r="N471" s="71" t="n">
        <f aca="false">N469</f>
        <v>0</v>
      </c>
      <c r="O471" s="65"/>
      <c r="P471" s="67"/>
      <c r="Q471" s="67"/>
      <c r="R471" s="129"/>
    </row>
    <row r="472" s="68" customFormat="true" ht="15" hidden="false" customHeight="true" outlineLevel="0" collapsed="false">
      <c r="A472" s="109"/>
      <c r="B472" s="110"/>
      <c r="C472" s="70"/>
      <c r="D472" s="71" t="n">
        <f aca="false">SUM(G472:N472)-K472</f>
        <v>7</v>
      </c>
      <c r="E472" s="63"/>
      <c r="F472" s="116" t="str">
        <f aca="false">F10</f>
        <v>razem na salę gimn. (krzesła - z nianiami i dziećmi)</v>
      </c>
      <c r="G472" s="71" t="n">
        <f aca="false">G469</f>
        <v>0</v>
      </c>
      <c r="H472" s="71" t="n">
        <f aca="false">H469</f>
        <v>4</v>
      </c>
      <c r="I472" s="71" t="n">
        <f aca="false">I469</f>
        <v>1</v>
      </c>
      <c r="J472" s="71" t="n">
        <f aca="false">J469</f>
        <v>1</v>
      </c>
      <c r="K472" s="117" t="n">
        <f aca="false">K469</f>
        <v>0</v>
      </c>
      <c r="L472" s="71" t="n">
        <f aca="false">L469</f>
        <v>1</v>
      </c>
      <c r="M472" s="71" t="n">
        <f aca="false">M469</f>
        <v>0</v>
      </c>
      <c r="N472" s="71" t="n">
        <f aca="false">N469</f>
        <v>0</v>
      </c>
      <c r="O472" s="65"/>
      <c r="P472" s="67"/>
      <c r="Q472" s="67"/>
      <c r="R472" s="129"/>
    </row>
    <row r="473" s="68" customFormat="true" ht="15" hidden="false" customHeight="true" outlineLevel="0" collapsed="false">
      <c r="A473" s="109"/>
      <c r="B473" s="110"/>
      <c r="C473" s="70"/>
      <c r="D473" s="71" t="n">
        <f aca="false">SUM(G473:N473)-K473</f>
        <v>4</v>
      </c>
      <c r="E473" s="63"/>
      <c r="F473" s="116" t="str">
        <f aca="false">F11</f>
        <v>razem do wyżywienia (z  dziećmi)</v>
      </c>
      <c r="G473" s="71" t="n">
        <f aca="false">G469</f>
        <v>0</v>
      </c>
      <c r="H473" s="71" t="n">
        <f aca="false">H469-H464</f>
        <v>2</v>
      </c>
      <c r="I473" s="71" t="n">
        <f aca="false">I469</f>
        <v>1</v>
      </c>
      <c r="J473" s="71" t="n">
        <f aca="false">J469-J463</f>
        <v>0</v>
      </c>
      <c r="K473" s="117" t="n">
        <f aca="false">K469</f>
        <v>0</v>
      </c>
      <c r="L473" s="71" t="n">
        <f aca="false">L469</f>
        <v>1</v>
      </c>
      <c r="M473" s="71" t="n">
        <f aca="false">M469</f>
        <v>0</v>
      </c>
      <c r="N473" s="71" t="n">
        <f aca="false">N469</f>
        <v>0</v>
      </c>
      <c r="O473" s="65"/>
      <c r="P473" s="67"/>
      <c r="Q473" s="67"/>
      <c r="R473" s="129"/>
    </row>
    <row r="474" s="68" customFormat="true" ht="15.75" hidden="false" customHeight="true" outlineLevel="0" collapsed="false">
      <c r="A474" s="109"/>
      <c r="B474" s="110"/>
      <c r="C474" s="118"/>
      <c r="D474" s="78" t="n">
        <f aca="false">SUM(G474:N474)-K474</f>
        <v>2</v>
      </c>
      <c r="E474" s="63"/>
      <c r="F474" s="116" t="str">
        <f aca="false">F12</f>
        <v>razem do zakwaterowania (z dziećmi)</v>
      </c>
      <c r="G474" s="78" t="n">
        <f aca="false">G469</f>
        <v>0</v>
      </c>
      <c r="H474" s="78" t="n">
        <f aca="false">H469-H464-H465</f>
        <v>0</v>
      </c>
      <c r="I474" s="78" t="n">
        <f aca="false">I469</f>
        <v>1</v>
      </c>
      <c r="J474" s="78" t="n">
        <f aca="false">J469-J463</f>
        <v>0</v>
      </c>
      <c r="K474" s="120" t="n">
        <f aca="false">K469</f>
        <v>0</v>
      </c>
      <c r="L474" s="78" t="n">
        <f aca="false">L469</f>
        <v>1</v>
      </c>
      <c r="M474" s="78" t="n">
        <f aca="false">M469</f>
        <v>0</v>
      </c>
      <c r="N474" s="78" t="n">
        <f aca="false">N469</f>
        <v>0</v>
      </c>
      <c r="O474" s="65"/>
      <c r="P474" s="67"/>
      <c r="Q474" s="67"/>
      <c r="R474" s="129"/>
    </row>
    <row r="475" s="84" customFormat="true" ht="39.95" hidden="false" customHeight="true" outlineLevel="0" collapsed="false">
      <c r="A475" s="81" t="str">
        <f aca="false">A1</f>
        <v>Lp.</v>
      </c>
      <c r="B475" s="82" t="s">
        <v>324</v>
      </c>
      <c r="C475" s="82" t="str">
        <f aca="false">C1</f>
        <v>Obecność</v>
      </c>
      <c r="D475" s="83" t="str">
        <f aca="false">D1</f>
        <v>Nazwisko i imię (małżeństwa razem, dzieci osobno)</v>
      </c>
      <c r="E475" s="83" t="str">
        <f aca="false">E1</f>
        <v>Przydział</v>
      </c>
      <c r="F475" s="83" t="str">
        <f aca="false">F1</f>
        <v>Zakwaterowanie</v>
      </c>
      <c r="G475" s="83" t="str">
        <f aca="false">G1</f>
        <v>Prezbiterzy</v>
      </c>
      <c r="H475" s="83" t="str">
        <f aca="false">H1</f>
        <v>Małżeństwa (il. osób)</v>
      </c>
      <c r="I475" s="83" t="str">
        <f aca="false">I1</f>
        <v>Kobiety (1)</v>
      </c>
      <c r="J475" s="83" t="str">
        <f aca="false">J1</f>
        <v>Mężczyźni (1)</v>
      </c>
      <c r="K475" s="83" t="str">
        <f aca="false">K1</f>
        <v>Niemowlęta i dzieci (bez dodatkowego łóżka i posiłku)</v>
      </c>
      <c r="L475" s="83" t="str">
        <f aca="false">L1</f>
        <v>Dzieci większe (z łóżkiem i posiłkiem)</v>
      </c>
      <c r="M475" s="83" t="str">
        <f aca="false">M1</f>
        <v>Niania z rodziny - mieszkanie z rodziną</v>
      </c>
      <c r="N475" s="83" t="str">
        <f aca="false">N1</f>
        <v>Niania obca lub z rodziny - mieszkanie osobne</v>
      </c>
      <c r="O475" s="83" t="str">
        <f aca="false">O1</f>
        <v>Uwagi, niepełnosprawność, diety</v>
      </c>
      <c r="P475" s="83" t="str">
        <f aca="false">P1</f>
        <v>Wiek jedynek, nianiek np. 40+</v>
      </c>
      <c r="Q475" s="83" t="str">
        <f aca="false">Q1</f>
        <v>Środek transportu (własny samochód lub brak)</v>
      </c>
      <c r="S475" s="129"/>
      <c r="T475" s="68"/>
      <c r="U475" s="68"/>
      <c r="V475" s="68"/>
      <c r="W475" s="68"/>
      <c r="X475" s="68"/>
    </row>
    <row r="476" s="282" customFormat="true" ht="23.25" hidden="false" customHeight="true" outlineLevel="0" collapsed="false">
      <c r="A476" s="336" t="s">
        <v>18</v>
      </c>
      <c r="B476" s="281" t="str">
        <f aca="false">$B$475</f>
        <v>Zamość Katedralna 1</v>
      </c>
      <c r="C476" s="440"/>
      <c r="D476" s="441" t="s">
        <v>325</v>
      </c>
      <c r="E476" s="442" t="s">
        <v>21</v>
      </c>
      <c r="F476" s="228" t="str">
        <f aca="false">'Kwatery U Buzunów - Reg. 2018'!A111</f>
        <v>bud. B 2 piętro - p.27</v>
      </c>
      <c r="G476" s="20"/>
      <c r="H476" s="318"/>
      <c r="I476" s="318" t="n">
        <v>1</v>
      </c>
      <c r="J476" s="367"/>
      <c r="K476" s="443"/>
      <c r="L476" s="367"/>
      <c r="M476" s="367"/>
      <c r="N476" s="20"/>
      <c r="O476" s="22"/>
      <c r="P476" s="23" t="n">
        <v>65</v>
      </c>
      <c r="Q476" s="24" t="s">
        <v>326</v>
      </c>
      <c r="S476" s="283"/>
    </row>
    <row r="477" s="282" customFormat="true" ht="25.5" hidden="false" customHeight="true" outlineLevel="0" collapsed="false">
      <c r="A477" s="342" t="s">
        <v>19</v>
      </c>
      <c r="B477" s="131" t="str">
        <f aca="false">$B$475</f>
        <v>Zamość Katedralna 1</v>
      </c>
      <c r="C477" s="88"/>
      <c r="D477" s="444" t="s">
        <v>327</v>
      </c>
      <c r="E477" s="99"/>
      <c r="F477" s="88"/>
      <c r="G477" s="26"/>
      <c r="H477" s="92"/>
      <c r="I477" s="92"/>
      <c r="J477" s="212" t="n">
        <v>1</v>
      </c>
      <c r="K477" s="368"/>
      <c r="L477" s="212"/>
      <c r="M477" s="212"/>
      <c r="N477" s="26"/>
      <c r="O477" s="41"/>
      <c r="P477" s="42" t="n">
        <v>30</v>
      </c>
      <c r="Q477" s="43" t="s">
        <v>51</v>
      </c>
      <c r="S477" s="283"/>
    </row>
    <row r="478" s="282" customFormat="true" ht="25.5" hidden="false" customHeight="true" outlineLevel="0" collapsed="false">
      <c r="A478" s="342" t="s">
        <v>23</v>
      </c>
      <c r="B478" s="424" t="str">
        <f aca="false">$B$475</f>
        <v>Zamość Katedralna 1</v>
      </c>
      <c r="C478" s="38"/>
      <c r="D478" s="445" t="s">
        <v>328</v>
      </c>
      <c r="E478" s="37" t="s">
        <v>21</v>
      </c>
      <c r="F478" s="38" t="str">
        <f aca="false">'Kwatery obce - Reg. 2018'!A139</f>
        <v>Margol Cecylia - p. nr 5 (parter)</v>
      </c>
      <c r="G478" s="92"/>
      <c r="H478" s="92" t="n">
        <v>2</v>
      </c>
      <c r="I478" s="92"/>
      <c r="J478" s="126"/>
      <c r="K478" s="446"/>
      <c r="L478" s="126"/>
      <c r="M478" s="126"/>
      <c r="N478" s="26"/>
      <c r="O478" s="41"/>
      <c r="P478" s="42"/>
      <c r="Q478" s="43" t="s">
        <v>51</v>
      </c>
      <c r="S478" s="283"/>
    </row>
    <row r="479" s="282" customFormat="true" ht="25.5" hidden="false" customHeight="true" outlineLevel="0" collapsed="false">
      <c r="A479" s="342" t="s">
        <v>26</v>
      </c>
      <c r="B479" s="88" t="str">
        <f aca="false">$B$475</f>
        <v>Zamość Katedralna 1</v>
      </c>
      <c r="C479" s="88"/>
      <c r="D479" s="97" t="s">
        <v>329</v>
      </c>
      <c r="E479" s="98" t="s">
        <v>21</v>
      </c>
      <c r="F479" s="88" t="str">
        <f aca="false">'Kwatery U Buzunów - Reg. 2018'!A111</f>
        <v>bud. B 2 piętro - p.27</v>
      </c>
      <c r="G479" s="26"/>
      <c r="H479" s="26"/>
      <c r="I479" s="26" t="n">
        <v>1</v>
      </c>
      <c r="J479" s="212"/>
      <c r="K479" s="212"/>
      <c r="L479" s="212"/>
      <c r="M479" s="212"/>
      <c r="N479" s="26"/>
      <c r="O479" s="41"/>
      <c r="P479" s="42"/>
      <c r="Q479" s="43" t="s">
        <v>51</v>
      </c>
      <c r="S479" s="283"/>
    </row>
    <row r="480" s="282" customFormat="true" ht="25.5" hidden="true" customHeight="true" outlineLevel="0" collapsed="false">
      <c r="A480" s="342" t="s">
        <v>29</v>
      </c>
      <c r="B480" s="27" t="str">
        <f aca="false">$B$475</f>
        <v>Zamość Katedralna 1</v>
      </c>
      <c r="C480" s="91"/>
      <c r="D480" s="217"/>
      <c r="E480" s="159"/>
      <c r="F480" s="91"/>
      <c r="G480" s="15"/>
      <c r="H480" s="15"/>
      <c r="I480" s="15"/>
      <c r="J480" s="93"/>
      <c r="K480" s="93"/>
      <c r="L480" s="368"/>
      <c r="M480" s="93"/>
      <c r="N480" s="26"/>
      <c r="O480" s="41"/>
      <c r="P480" s="42"/>
      <c r="Q480" s="43"/>
      <c r="S480" s="283"/>
    </row>
    <row r="481" s="282" customFormat="true" ht="34.5" hidden="true" customHeight="true" outlineLevel="0" collapsed="false">
      <c r="A481" s="342" t="s">
        <v>52</v>
      </c>
      <c r="B481" s="131" t="str">
        <f aca="false">$B$475</f>
        <v>Zamość Katedralna 1</v>
      </c>
      <c r="C481" s="88"/>
      <c r="D481" s="217"/>
      <c r="E481" s="159"/>
      <c r="F481" s="88"/>
      <c r="G481" s="26"/>
      <c r="H481" s="26"/>
      <c r="I481" s="26"/>
      <c r="J481" s="212"/>
      <c r="K481" s="212"/>
      <c r="L481" s="435"/>
      <c r="M481" s="212"/>
      <c r="N481" s="26"/>
      <c r="O481" s="41"/>
      <c r="P481" s="42"/>
      <c r="Q481" s="43"/>
      <c r="S481" s="283"/>
    </row>
    <row r="482" s="282" customFormat="true" ht="30.75" hidden="true" customHeight="true" outlineLevel="0" collapsed="false">
      <c r="A482" s="342" t="s">
        <v>67</v>
      </c>
      <c r="B482" s="131" t="str">
        <f aca="false">$B$475</f>
        <v>Zamość Katedralna 1</v>
      </c>
      <c r="C482" s="88"/>
      <c r="D482" s="217"/>
      <c r="E482" s="159"/>
      <c r="F482" s="88"/>
      <c r="G482" s="26"/>
      <c r="H482" s="92"/>
      <c r="I482" s="92"/>
      <c r="J482" s="212"/>
      <c r="K482" s="212"/>
      <c r="L482" s="435"/>
      <c r="M482" s="212"/>
      <c r="N482" s="26"/>
      <c r="O482" s="41"/>
      <c r="P482" s="42"/>
      <c r="Q482" s="43"/>
      <c r="S482" s="283"/>
    </row>
    <row r="483" s="282" customFormat="true" ht="25.5" hidden="true" customHeight="true" outlineLevel="0" collapsed="false">
      <c r="A483" s="342" t="s">
        <v>92</v>
      </c>
      <c r="B483" s="447" t="str">
        <f aca="false">$B$475</f>
        <v>Zamość Katedralna 1</v>
      </c>
      <c r="C483" s="448"/>
      <c r="D483" s="106"/>
      <c r="E483" s="175"/>
      <c r="F483" s="52"/>
      <c r="G483" s="48"/>
      <c r="H483" s="48"/>
      <c r="I483" s="48"/>
      <c r="J483" s="221"/>
      <c r="K483" s="371"/>
      <c r="L483" s="221"/>
      <c r="M483" s="221"/>
      <c r="N483" s="48"/>
      <c r="O483" s="187"/>
      <c r="P483" s="56"/>
      <c r="Q483" s="57"/>
      <c r="S483" s="283"/>
    </row>
    <row r="484" s="68" customFormat="true" ht="22.5" hidden="false" customHeight="true" outlineLevel="0" collapsed="false">
      <c r="A484" s="109" t="n">
        <v>43376</v>
      </c>
      <c r="B484" s="180" t="str">
        <f aca="false">B475</f>
        <v>Zamość Katedralna 1</v>
      </c>
      <c r="C484" s="70"/>
      <c r="D484" s="111" t="n">
        <f aca="false">SUM(G484:J484)</f>
        <v>5</v>
      </c>
      <c r="E484" s="112"/>
      <c r="F484" s="113" t="str">
        <f aca="false">F7</f>
        <v>razem bracia (bez niemowląt, dzieci i nianiek)</v>
      </c>
      <c r="G484" s="111" t="n">
        <f aca="false">SUM(G476:G483)</f>
        <v>0</v>
      </c>
      <c r="H484" s="111" t="n">
        <f aca="false">SUM(H476:H483)</f>
        <v>2</v>
      </c>
      <c r="I484" s="111" t="n">
        <f aca="false">SUM(I476:I483)</f>
        <v>2</v>
      </c>
      <c r="J484" s="111" t="n">
        <f aca="false">SUM(J476:J483)</f>
        <v>1</v>
      </c>
      <c r="K484" s="147" t="n">
        <f aca="false">SUM(K476:K483)</f>
        <v>0</v>
      </c>
      <c r="L484" s="147" t="n">
        <f aca="false">SUM(L476:L483)</f>
        <v>0</v>
      </c>
      <c r="M484" s="147" t="n">
        <f aca="false">SUM(M476:M483)</f>
        <v>0</v>
      </c>
      <c r="N484" s="147" t="n">
        <f aca="false">SUM(N476:N483)</f>
        <v>0</v>
      </c>
      <c r="O484" s="65"/>
      <c r="P484" s="67"/>
      <c r="Q484" s="67"/>
      <c r="R484" s="129"/>
      <c r="V484" s="84"/>
      <c r="W484" s="84"/>
    </row>
    <row r="485" s="68" customFormat="true" ht="15" hidden="false" customHeight="true" outlineLevel="0" collapsed="false">
      <c r="A485" s="109"/>
      <c r="B485" s="180"/>
      <c r="C485" s="70"/>
      <c r="D485" s="71" t="n">
        <f aca="false">SUM(K485:L485)</f>
        <v>0</v>
      </c>
      <c r="E485" s="112"/>
      <c r="F485" s="116" t="str">
        <f aca="false">F8</f>
        <v>razem niemowlęta i dzieci</v>
      </c>
      <c r="G485" s="117" t="n">
        <f aca="false">G484</f>
        <v>0</v>
      </c>
      <c r="H485" s="117" t="n">
        <f aca="false">H484</f>
        <v>2</v>
      </c>
      <c r="I485" s="117" t="n">
        <f aca="false">I484</f>
        <v>2</v>
      </c>
      <c r="J485" s="117" t="n">
        <f aca="false">J484</f>
        <v>1</v>
      </c>
      <c r="K485" s="71" t="n">
        <f aca="false">K484</f>
        <v>0</v>
      </c>
      <c r="L485" s="71" t="n">
        <f aca="false">L484</f>
        <v>0</v>
      </c>
      <c r="M485" s="117" t="n">
        <f aca="false">M484</f>
        <v>0</v>
      </c>
      <c r="N485" s="117" t="n">
        <f aca="false">N484</f>
        <v>0</v>
      </c>
      <c r="O485" s="65"/>
      <c r="P485" s="67" t="n">
        <v>33</v>
      </c>
      <c r="Q485" s="67"/>
      <c r="R485" s="129"/>
    </row>
    <row r="486" s="68" customFormat="true" ht="15" hidden="false" customHeight="true" outlineLevel="0" collapsed="false">
      <c r="A486" s="109"/>
      <c r="B486" s="180"/>
      <c r="C486" s="70"/>
      <c r="D486" s="71" t="n">
        <f aca="false">SUM(M486:N486)</f>
        <v>0</v>
      </c>
      <c r="E486" s="112"/>
      <c r="F486" s="116" t="str">
        <f aca="false">F9</f>
        <v>razem niańki</v>
      </c>
      <c r="G486" s="117" t="n">
        <f aca="false">G484</f>
        <v>0</v>
      </c>
      <c r="H486" s="117" t="n">
        <f aca="false">H484</f>
        <v>2</v>
      </c>
      <c r="I486" s="117" t="n">
        <f aca="false">I484</f>
        <v>2</v>
      </c>
      <c r="J486" s="117" t="n">
        <f aca="false">J484</f>
        <v>1</v>
      </c>
      <c r="K486" s="117" t="n">
        <f aca="false">K484</f>
        <v>0</v>
      </c>
      <c r="L486" s="117" t="n">
        <f aca="false">L484</f>
        <v>0</v>
      </c>
      <c r="M486" s="71" t="n">
        <f aca="false">M484</f>
        <v>0</v>
      </c>
      <c r="N486" s="71" t="n">
        <f aca="false">N484</f>
        <v>0</v>
      </c>
      <c r="O486" s="65"/>
      <c r="P486" s="67"/>
      <c r="Q486" s="67"/>
      <c r="R486" s="129"/>
    </row>
    <row r="487" s="68" customFormat="true" ht="15" hidden="false" customHeight="true" outlineLevel="0" collapsed="false">
      <c r="A487" s="109"/>
      <c r="B487" s="180"/>
      <c r="C487" s="70"/>
      <c r="D487" s="71" t="n">
        <f aca="false">SUM(G487:N487)-K487</f>
        <v>5</v>
      </c>
      <c r="E487" s="112"/>
      <c r="F487" s="116" t="str">
        <f aca="false">F10</f>
        <v>razem na salę gimn. (krzesła - z nianiami i dziećmi)</v>
      </c>
      <c r="G487" s="71" t="n">
        <f aca="false">G484</f>
        <v>0</v>
      </c>
      <c r="H487" s="71" t="n">
        <f aca="false">H484</f>
        <v>2</v>
      </c>
      <c r="I487" s="71" t="n">
        <f aca="false">I484</f>
        <v>2</v>
      </c>
      <c r="J487" s="71" t="n">
        <f aca="false">J484</f>
        <v>1</v>
      </c>
      <c r="K487" s="117" t="n">
        <f aca="false">K484</f>
        <v>0</v>
      </c>
      <c r="L487" s="71" t="n">
        <f aca="false">L484</f>
        <v>0</v>
      </c>
      <c r="M487" s="71" t="n">
        <f aca="false">M484</f>
        <v>0</v>
      </c>
      <c r="N487" s="71" t="n">
        <f aca="false">N484</f>
        <v>0</v>
      </c>
      <c r="O487" s="65"/>
      <c r="P487" s="67"/>
      <c r="Q487" s="67"/>
      <c r="R487" s="129"/>
    </row>
    <row r="488" s="68" customFormat="true" ht="15" hidden="false" customHeight="true" outlineLevel="0" collapsed="false">
      <c r="A488" s="109"/>
      <c r="B488" s="180"/>
      <c r="C488" s="70"/>
      <c r="D488" s="71" t="n">
        <f aca="false">SUM(G488:N488)-K488</f>
        <v>4</v>
      </c>
      <c r="E488" s="112"/>
      <c r="F488" s="116" t="str">
        <f aca="false">F11</f>
        <v>razem do wyżywienia (z  dziećmi)</v>
      </c>
      <c r="G488" s="71" t="n">
        <f aca="false">G484</f>
        <v>0</v>
      </c>
      <c r="H488" s="71" t="n">
        <f aca="false">H484</f>
        <v>2</v>
      </c>
      <c r="I488" s="71" t="n">
        <f aca="false">I484</f>
        <v>2</v>
      </c>
      <c r="J488" s="71" t="n">
        <f aca="false">J484-J477</f>
        <v>0</v>
      </c>
      <c r="K488" s="117" t="n">
        <f aca="false">K484</f>
        <v>0</v>
      </c>
      <c r="L488" s="71" t="n">
        <f aca="false">L484</f>
        <v>0</v>
      </c>
      <c r="M488" s="71" t="n">
        <f aca="false">M484</f>
        <v>0</v>
      </c>
      <c r="N488" s="71" t="n">
        <f aca="false">N484</f>
        <v>0</v>
      </c>
      <c r="O488" s="65"/>
      <c r="P488" s="67"/>
      <c r="Q488" s="67"/>
      <c r="R488" s="129"/>
    </row>
    <row r="489" s="68" customFormat="true" ht="15.75" hidden="false" customHeight="true" outlineLevel="0" collapsed="false">
      <c r="A489" s="109"/>
      <c r="B489" s="180"/>
      <c r="C489" s="118"/>
      <c r="D489" s="78" t="n">
        <f aca="false">SUM(G489:N489)-K489</f>
        <v>4</v>
      </c>
      <c r="E489" s="112"/>
      <c r="F489" s="116" t="str">
        <f aca="false">F12</f>
        <v>razem do zakwaterowania (z dziećmi)</v>
      </c>
      <c r="G489" s="78" t="n">
        <f aca="false">G484</f>
        <v>0</v>
      </c>
      <c r="H489" s="78" t="n">
        <f aca="false">H484</f>
        <v>2</v>
      </c>
      <c r="I489" s="78" t="n">
        <f aca="false">I484</f>
        <v>2</v>
      </c>
      <c r="J489" s="78" t="n">
        <f aca="false">J484-J477</f>
        <v>0</v>
      </c>
      <c r="K489" s="120" t="n">
        <f aca="false">K484</f>
        <v>0</v>
      </c>
      <c r="L489" s="78" t="n">
        <f aca="false">L484</f>
        <v>0</v>
      </c>
      <c r="M489" s="78" t="n">
        <f aca="false">M484</f>
        <v>0</v>
      </c>
      <c r="N489" s="78" t="n">
        <f aca="false">N484</f>
        <v>0</v>
      </c>
      <c r="O489" s="65"/>
      <c r="P489" s="67"/>
      <c r="Q489" s="67"/>
      <c r="R489" s="129"/>
    </row>
    <row r="490" s="84" customFormat="true" ht="39.95" hidden="false" customHeight="true" outlineLevel="0" collapsed="false">
      <c r="A490" s="81" t="str">
        <f aca="false">A1</f>
        <v>Lp.</v>
      </c>
      <c r="B490" s="82" t="s">
        <v>330</v>
      </c>
      <c r="C490" s="82" t="str">
        <f aca="false">C1</f>
        <v>Obecność</v>
      </c>
      <c r="D490" s="83" t="str">
        <f aca="false">D1</f>
        <v>Nazwisko i imię (małżeństwa razem, dzieci osobno)</v>
      </c>
      <c r="E490" s="83" t="str">
        <f aca="false">E1</f>
        <v>Przydział</v>
      </c>
      <c r="F490" s="83" t="str">
        <f aca="false">F1</f>
        <v>Zakwaterowanie</v>
      </c>
      <c r="G490" s="83" t="str">
        <f aca="false">G1</f>
        <v>Prezbiterzy</v>
      </c>
      <c r="H490" s="83" t="str">
        <f aca="false">H1</f>
        <v>Małżeństwa (il. osób)</v>
      </c>
      <c r="I490" s="83" t="str">
        <f aca="false">I1</f>
        <v>Kobiety (1)</v>
      </c>
      <c r="J490" s="83" t="str">
        <f aca="false">J1</f>
        <v>Mężczyźni (1)</v>
      </c>
      <c r="K490" s="83" t="str">
        <f aca="false">K1</f>
        <v>Niemowlęta i dzieci (bez dodatkowego łóżka i posiłku)</v>
      </c>
      <c r="L490" s="83" t="str">
        <f aca="false">L1</f>
        <v>Dzieci większe (z łóżkiem i posiłkiem)</v>
      </c>
      <c r="M490" s="83" t="str">
        <f aca="false">M1</f>
        <v>Niania z rodziny - mieszkanie z rodziną</v>
      </c>
      <c r="N490" s="83" t="str">
        <f aca="false">N1</f>
        <v>Niania obca lub z rodziny - mieszkanie osobne</v>
      </c>
      <c r="O490" s="83" t="str">
        <f aca="false">O1</f>
        <v>Uwagi, niepełnosprawność, diety</v>
      </c>
      <c r="P490" s="83" t="str">
        <f aca="false">P1</f>
        <v>Wiek jedynek, nianiek np. 40+</v>
      </c>
      <c r="Q490" s="83" t="str">
        <f aca="false">Q1</f>
        <v>Środek transportu (własny samochód lub brak)</v>
      </c>
      <c r="S490" s="129"/>
      <c r="T490" s="68"/>
      <c r="U490" s="68"/>
      <c r="V490" s="68"/>
      <c r="W490" s="68"/>
      <c r="X490" s="68"/>
    </row>
    <row r="491" s="282" customFormat="true" ht="25.5" hidden="false" customHeight="true" outlineLevel="0" collapsed="false">
      <c r="A491" s="342" t="s">
        <v>18</v>
      </c>
      <c r="B491" s="131" t="str">
        <f aca="false">$B$490</f>
        <v>Zamość Katedralna 2</v>
      </c>
      <c r="C491" s="86"/>
      <c r="D491" s="441" t="s">
        <v>331</v>
      </c>
      <c r="E491" s="449" t="s">
        <v>21</v>
      </c>
      <c r="F491" s="19" t="str">
        <f aca="false">'Kwatery obce - Reg. 2018'!A42</f>
        <v>Energetyk p. 407</v>
      </c>
      <c r="G491" s="20"/>
      <c r="H491" s="318"/>
      <c r="I491" s="318"/>
      <c r="J491" s="367" t="n">
        <v>1</v>
      </c>
      <c r="K491" s="443"/>
      <c r="L491" s="367"/>
      <c r="M491" s="367"/>
      <c r="N491" s="20"/>
      <c r="O491" s="22"/>
      <c r="P491" s="23"/>
      <c r="Q491" s="24" t="s">
        <v>51</v>
      </c>
      <c r="S491" s="283"/>
    </row>
    <row r="492" s="282" customFormat="true" ht="25.5" hidden="false" customHeight="true" outlineLevel="0" collapsed="false">
      <c r="A492" s="342" t="s">
        <v>19</v>
      </c>
      <c r="B492" s="131" t="str">
        <f aca="false">$B$490</f>
        <v>Zamość Katedralna 2</v>
      </c>
      <c r="C492" s="88"/>
      <c r="D492" s="217" t="s">
        <v>332</v>
      </c>
      <c r="E492" s="98" t="s">
        <v>21</v>
      </c>
      <c r="F492" s="88" t="str">
        <f aca="false">'Kwatery obce - Reg. 2018'!A59</f>
        <v>Górnik Barbara - 
domek nr 1</v>
      </c>
      <c r="G492" s="26"/>
      <c r="H492" s="92"/>
      <c r="I492" s="92" t="n">
        <v>1</v>
      </c>
      <c r="J492" s="212"/>
      <c r="K492" s="368"/>
      <c r="L492" s="212"/>
      <c r="M492" s="212"/>
      <c r="N492" s="26"/>
      <c r="O492" s="41"/>
      <c r="P492" s="42" t="n">
        <v>35</v>
      </c>
      <c r="Q492" s="43" t="s">
        <v>51</v>
      </c>
      <c r="S492" s="283"/>
    </row>
    <row r="493" s="282" customFormat="true" ht="25.5" hidden="false" customHeight="true" outlineLevel="0" collapsed="false">
      <c r="A493" s="342" t="s">
        <v>23</v>
      </c>
      <c r="B493" s="131" t="str">
        <f aca="false">$B$490</f>
        <v>Zamość Katedralna 2</v>
      </c>
      <c r="C493" s="88"/>
      <c r="D493" s="217" t="s">
        <v>333</v>
      </c>
      <c r="E493" s="169" t="s">
        <v>21</v>
      </c>
      <c r="F493" s="88" t="str">
        <f aca="false">'Kwatery obce - Reg. 2018'!A44</f>
        <v>Energetyk p. 408</v>
      </c>
      <c r="G493" s="26"/>
      <c r="H493" s="92" t="n">
        <v>2</v>
      </c>
      <c r="I493" s="92"/>
      <c r="J493" s="212"/>
      <c r="K493" s="368"/>
      <c r="L493" s="212"/>
      <c r="M493" s="212"/>
      <c r="N493" s="26"/>
      <c r="O493" s="41"/>
      <c r="P493" s="42"/>
      <c r="Q493" s="43" t="s">
        <v>51</v>
      </c>
      <c r="S493" s="283"/>
      <c r="T493" s="381"/>
      <c r="U493" s="381"/>
      <c r="V493" s="381"/>
    </row>
    <row r="494" s="282" customFormat="true" ht="26.25" hidden="true" customHeight="true" outlineLevel="0" collapsed="false">
      <c r="A494" s="342" t="s">
        <v>26</v>
      </c>
      <c r="B494" s="131" t="str">
        <f aca="false">$B$490</f>
        <v>Zamość Katedralna 2</v>
      </c>
      <c r="C494" s="52"/>
      <c r="D494" s="217"/>
      <c r="E494" s="159"/>
      <c r="F494" s="88"/>
      <c r="G494" s="26"/>
      <c r="H494" s="26"/>
      <c r="I494" s="26"/>
      <c r="J494" s="212"/>
      <c r="K494" s="368"/>
      <c r="L494" s="212"/>
      <c r="M494" s="212"/>
      <c r="N494" s="26"/>
      <c r="O494" s="187"/>
      <c r="P494" s="56"/>
      <c r="Q494" s="57"/>
      <c r="S494" s="283"/>
    </row>
    <row r="495" s="68" customFormat="true" ht="22.5" hidden="false" customHeight="true" outlineLevel="0" collapsed="false">
      <c r="A495" s="109" t="n">
        <v>43376</v>
      </c>
      <c r="B495" s="110" t="str">
        <f aca="false">B490</f>
        <v>Zamość Katedralna 2</v>
      </c>
      <c r="C495" s="70"/>
      <c r="D495" s="62" t="n">
        <f aca="false">SUM(G495:J495)</f>
        <v>4</v>
      </c>
      <c r="E495" s="63"/>
      <c r="F495" s="137" t="str">
        <f aca="false">F7</f>
        <v>razem bracia (bez niemowląt, dzieci i nianiek)</v>
      </c>
      <c r="G495" s="62" t="n">
        <f aca="false">SUM(G491:G494)</f>
        <v>0</v>
      </c>
      <c r="H495" s="62" t="n">
        <f aca="false">SUM(H491:H494)</f>
        <v>2</v>
      </c>
      <c r="I495" s="62" t="n">
        <f aca="false">SUM(I491:I494)</f>
        <v>1</v>
      </c>
      <c r="J495" s="62" t="n">
        <f aca="false">SUM(J491:J494)</f>
        <v>1</v>
      </c>
      <c r="K495" s="114" t="n">
        <f aca="false">SUM(K491:K494)</f>
        <v>0</v>
      </c>
      <c r="L495" s="114" t="n">
        <f aca="false">SUM(L491:L494)</f>
        <v>0</v>
      </c>
      <c r="M495" s="114" t="n">
        <f aca="false">SUM(M491:M494)</f>
        <v>0</v>
      </c>
      <c r="N495" s="114" t="n">
        <f aca="false">SUM(N491:N494)</f>
        <v>0</v>
      </c>
      <c r="O495" s="65"/>
      <c r="P495" s="67"/>
      <c r="Q495" s="67"/>
      <c r="R495" s="129"/>
      <c r="V495" s="84"/>
      <c r="W495" s="84"/>
    </row>
    <row r="496" s="68" customFormat="true" ht="15" hidden="false" customHeight="true" outlineLevel="0" collapsed="false">
      <c r="A496" s="109"/>
      <c r="B496" s="110"/>
      <c r="C496" s="70"/>
      <c r="D496" s="71" t="n">
        <f aca="false">SUM(K496:L496)</f>
        <v>0</v>
      </c>
      <c r="E496" s="63"/>
      <c r="F496" s="116" t="str">
        <f aca="false">F8</f>
        <v>razem niemowlęta i dzieci</v>
      </c>
      <c r="G496" s="117" t="n">
        <f aca="false">G495</f>
        <v>0</v>
      </c>
      <c r="H496" s="117" t="n">
        <f aca="false">H495</f>
        <v>2</v>
      </c>
      <c r="I496" s="117" t="n">
        <f aca="false">I495</f>
        <v>1</v>
      </c>
      <c r="J496" s="117" t="n">
        <f aca="false">J495</f>
        <v>1</v>
      </c>
      <c r="K496" s="71" t="n">
        <f aca="false">K495</f>
        <v>0</v>
      </c>
      <c r="L496" s="71" t="n">
        <f aca="false">L495</f>
        <v>0</v>
      </c>
      <c r="M496" s="117" t="n">
        <f aca="false">M495</f>
        <v>0</v>
      </c>
      <c r="N496" s="117" t="n">
        <f aca="false">N495</f>
        <v>0</v>
      </c>
      <c r="O496" s="65"/>
      <c r="P496" s="67" t="n">
        <v>34</v>
      </c>
      <c r="Q496" s="67"/>
      <c r="R496" s="129"/>
    </row>
    <row r="497" s="68" customFormat="true" ht="15" hidden="false" customHeight="true" outlineLevel="0" collapsed="false">
      <c r="A497" s="109"/>
      <c r="B497" s="110"/>
      <c r="C497" s="70"/>
      <c r="D497" s="71" t="n">
        <f aca="false">SUM(M497:N497)</f>
        <v>0</v>
      </c>
      <c r="E497" s="63"/>
      <c r="F497" s="116" t="str">
        <f aca="false">F9</f>
        <v>razem niańki</v>
      </c>
      <c r="G497" s="117" t="n">
        <f aca="false">G495</f>
        <v>0</v>
      </c>
      <c r="H497" s="117" t="n">
        <f aca="false">H495</f>
        <v>2</v>
      </c>
      <c r="I497" s="117" t="n">
        <f aca="false">I495</f>
        <v>1</v>
      </c>
      <c r="J497" s="117" t="n">
        <f aca="false">J495</f>
        <v>1</v>
      </c>
      <c r="K497" s="117" t="n">
        <f aca="false">K495</f>
        <v>0</v>
      </c>
      <c r="L497" s="117" t="n">
        <f aca="false">L495</f>
        <v>0</v>
      </c>
      <c r="M497" s="71" t="n">
        <f aca="false">M495</f>
        <v>0</v>
      </c>
      <c r="N497" s="71" t="n">
        <f aca="false">N495</f>
        <v>0</v>
      </c>
      <c r="O497" s="65"/>
      <c r="P497" s="67"/>
      <c r="Q497" s="67"/>
      <c r="R497" s="129"/>
    </row>
    <row r="498" s="68" customFormat="true" ht="15" hidden="false" customHeight="true" outlineLevel="0" collapsed="false">
      <c r="A498" s="109"/>
      <c r="B498" s="110"/>
      <c r="C498" s="70"/>
      <c r="D498" s="71" t="n">
        <f aca="false">SUM(G498:N498)-K498</f>
        <v>4</v>
      </c>
      <c r="E498" s="63"/>
      <c r="F498" s="116" t="str">
        <f aca="false">F10</f>
        <v>razem na salę gimn. (krzesła - z nianiami i dziećmi)</v>
      </c>
      <c r="G498" s="71" t="n">
        <f aca="false">G495</f>
        <v>0</v>
      </c>
      <c r="H498" s="71" t="n">
        <f aca="false">H495</f>
        <v>2</v>
      </c>
      <c r="I498" s="71" t="n">
        <f aca="false">I495</f>
        <v>1</v>
      </c>
      <c r="J498" s="71" t="n">
        <f aca="false">J495</f>
        <v>1</v>
      </c>
      <c r="K498" s="117" t="n">
        <f aca="false">K495</f>
        <v>0</v>
      </c>
      <c r="L498" s="71" t="n">
        <f aca="false">L495</f>
        <v>0</v>
      </c>
      <c r="M498" s="71" t="n">
        <f aca="false">M495</f>
        <v>0</v>
      </c>
      <c r="N498" s="71" t="n">
        <f aca="false">N495</f>
        <v>0</v>
      </c>
      <c r="O498" s="65"/>
      <c r="P498" s="67"/>
      <c r="Q498" s="67"/>
      <c r="R498" s="129"/>
    </row>
    <row r="499" s="68" customFormat="true" ht="15" hidden="false" customHeight="true" outlineLevel="0" collapsed="false">
      <c r="A499" s="109"/>
      <c r="B499" s="110"/>
      <c r="C499" s="70"/>
      <c r="D499" s="71" t="n">
        <f aca="false">SUM(G499:N499)-K499</f>
        <v>4</v>
      </c>
      <c r="E499" s="63"/>
      <c r="F499" s="116" t="str">
        <f aca="false">F11</f>
        <v>razem do wyżywienia (z  dziećmi)</v>
      </c>
      <c r="G499" s="71" t="n">
        <f aca="false">G495</f>
        <v>0</v>
      </c>
      <c r="H499" s="71" t="n">
        <f aca="false">H495</f>
        <v>2</v>
      </c>
      <c r="I499" s="71" t="n">
        <f aca="false">I495</f>
        <v>1</v>
      </c>
      <c r="J499" s="71" t="n">
        <f aca="false">J495</f>
        <v>1</v>
      </c>
      <c r="K499" s="117" t="n">
        <f aca="false">K495</f>
        <v>0</v>
      </c>
      <c r="L499" s="71" t="n">
        <f aca="false">L495</f>
        <v>0</v>
      </c>
      <c r="M499" s="71" t="n">
        <f aca="false">M495</f>
        <v>0</v>
      </c>
      <c r="N499" s="71" t="n">
        <f aca="false">N495</f>
        <v>0</v>
      </c>
      <c r="O499" s="65"/>
      <c r="P499" s="67"/>
      <c r="Q499" s="67"/>
      <c r="R499" s="129"/>
    </row>
    <row r="500" s="68" customFormat="true" ht="15.75" hidden="false" customHeight="true" outlineLevel="0" collapsed="false">
      <c r="A500" s="109"/>
      <c r="B500" s="110"/>
      <c r="C500" s="118"/>
      <c r="D500" s="78" t="n">
        <f aca="false">SUM(G500:N500)-K500</f>
        <v>4</v>
      </c>
      <c r="E500" s="63"/>
      <c r="F500" s="116" t="str">
        <f aca="false">F12</f>
        <v>razem do zakwaterowania (z dziećmi)</v>
      </c>
      <c r="G500" s="78" t="n">
        <f aca="false">G495</f>
        <v>0</v>
      </c>
      <c r="H500" s="78" t="n">
        <f aca="false">H495</f>
        <v>2</v>
      </c>
      <c r="I500" s="78" t="n">
        <f aca="false">I495</f>
        <v>1</v>
      </c>
      <c r="J500" s="78" t="n">
        <f aca="false">J495</f>
        <v>1</v>
      </c>
      <c r="K500" s="120" t="n">
        <f aca="false">K495</f>
        <v>0</v>
      </c>
      <c r="L500" s="78" t="n">
        <f aca="false">L495</f>
        <v>0</v>
      </c>
      <c r="M500" s="78" t="n">
        <f aca="false">M495</f>
        <v>0</v>
      </c>
      <c r="N500" s="78" t="n">
        <f aca="false">N495</f>
        <v>0</v>
      </c>
      <c r="O500" s="65"/>
      <c r="P500" s="67"/>
      <c r="Q500" s="67"/>
      <c r="R500" s="129"/>
    </row>
    <row r="501" s="84" customFormat="true" ht="39.95" hidden="false" customHeight="true" outlineLevel="0" collapsed="false">
      <c r="A501" s="138" t="str">
        <f aca="false">$A$1</f>
        <v>Lp.</v>
      </c>
      <c r="B501" s="335" t="s">
        <v>334</v>
      </c>
      <c r="C501" s="335" t="str">
        <f aca="false">C1</f>
        <v>Obecność</v>
      </c>
      <c r="D501" s="82" t="str">
        <f aca="false">D1</f>
        <v>Nazwisko i imię (małżeństwa razem, dzieci osobno)</v>
      </c>
      <c r="E501" s="82" t="str">
        <f aca="false">E1</f>
        <v>Przydział</v>
      </c>
      <c r="F501" s="82" t="str">
        <f aca="false">F1</f>
        <v>Zakwaterowanie</v>
      </c>
      <c r="G501" s="82" t="str">
        <f aca="false">G1</f>
        <v>Prezbiterzy</v>
      </c>
      <c r="H501" s="82" t="str">
        <f aca="false">H1</f>
        <v>Małżeństwa (il. osób)</v>
      </c>
      <c r="I501" s="82" t="str">
        <f aca="false">I1</f>
        <v>Kobiety (1)</v>
      </c>
      <c r="J501" s="82" t="str">
        <f aca="false">J1</f>
        <v>Mężczyźni (1)</v>
      </c>
      <c r="K501" s="82" t="str">
        <f aca="false">K1</f>
        <v>Niemowlęta i dzieci (bez dodatkowego łóżka i posiłku)</v>
      </c>
      <c r="L501" s="82" t="str">
        <f aca="false">L1</f>
        <v>Dzieci większe (z łóżkiem i posiłkiem)</v>
      </c>
      <c r="M501" s="82" t="str">
        <f aca="false">M1</f>
        <v>Niania z rodziny - mieszkanie z rodziną</v>
      </c>
      <c r="N501" s="82" t="str">
        <f aca="false">N1</f>
        <v>Niania obca lub z rodziny - mieszkanie osobne</v>
      </c>
      <c r="O501" s="82" t="str">
        <f aca="false">O1</f>
        <v>Uwagi, niepełnosprawność, diety</v>
      </c>
      <c r="P501" s="82" t="str">
        <f aca="false">P1</f>
        <v>Wiek jedynek, nianiek np. 40+</v>
      </c>
      <c r="Q501" s="82" t="str">
        <f aca="false">Q1</f>
        <v>Środek transportu (własny samochód lub brak)</v>
      </c>
      <c r="S501" s="129"/>
      <c r="T501" s="68"/>
      <c r="U501" s="68"/>
      <c r="V501" s="68"/>
      <c r="W501" s="68"/>
      <c r="X501" s="68"/>
    </row>
    <row r="502" s="282" customFormat="true" ht="31.5" hidden="false" customHeight="true" outlineLevel="0" collapsed="false">
      <c r="A502" s="315" t="s">
        <v>18</v>
      </c>
      <c r="B502" s="450" t="s">
        <v>335</v>
      </c>
      <c r="C502" s="451"/>
      <c r="D502" s="452" t="s">
        <v>336</v>
      </c>
      <c r="E502" s="453"/>
      <c r="F502" s="454"/>
      <c r="G502" s="280"/>
      <c r="H502" s="280"/>
      <c r="I502" s="280"/>
      <c r="J502" s="280"/>
      <c r="K502" s="280"/>
      <c r="L502" s="280"/>
      <c r="M502" s="280"/>
      <c r="N502" s="280"/>
      <c r="O502" s="455"/>
      <c r="P502" s="456"/>
      <c r="Q502" s="457"/>
      <c r="S502" s="283"/>
    </row>
    <row r="503" s="282" customFormat="true" ht="31.5" hidden="false" customHeight="true" outlineLevel="0" collapsed="false">
      <c r="A503" s="303" t="s">
        <v>19</v>
      </c>
      <c r="B503" s="156" t="s">
        <v>337</v>
      </c>
      <c r="C503" s="458"/>
      <c r="D503" s="459" t="s">
        <v>338</v>
      </c>
      <c r="E503" s="460"/>
      <c r="F503" s="330"/>
      <c r="G503" s="284"/>
      <c r="H503" s="284"/>
      <c r="I503" s="284"/>
      <c r="J503" s="284"/>
      <c r="K503" s="284"/>
      <c r="L503" s="284"/>
      <c r="M503" s="284"/>
      <c r="N503" s="284"/>
      <c r="O503" s="461"/>
      <c r="P503" s="462"/>
      <c r="Q503" s="463"/>
      <c r="S503" s="283"/>
    </row>
    <row r="504" s="282" customFormat="true" ht="31.5" hidden="false" customHeight="true" outlineLevel="0" collapsed="false">
      <c r="A504" s="303" t="s">
        <v>23</v>
      </c>
      <c r="B504" s="156" t="s">
        <v>339</v>
      </c>
      <c r="C504" s="458"/>
      <c r="D504" s="459" t="s">
        <v>340</v>
      </c>
      <c r="E504" s="169" t="s">
        <v>21</v>
      </c>
      <c r="F504" s="91" t="str">
        <f aca="false">'Kwatery obce - Reg. 2018'!A50</f>
        <v>Energetyk p. 423</v>
      </c>
      <c r="G504" s="284"/>
      <c r="H504" s="284" t="n">
        <v>2</v>
      </c>
      <c r="I504" s="284"/>
      <c r="J504" s="284"/>
      <c r="K504" s="284"/>
      <c r="L504" s="284"/>
      <c r="M504" s="284"/>
      <c r="N504" s="284"/>
      <c r="O504" s="461"/>
      <c r="P504" s="462"/>
      <c r="Q504" s="463"/>
      <c r="S504" s="283"/>
    </row>
    <row r="505" s="282" customFormat="true" ht="31.5" hidden="false" customHeight="true" outlineLevel="0" collapsed="false">
      <c r="A505" s="303"/>
      <c r="B505" s="156" t="s">
        <v>339</v>
      </c>
      <c r="C505" s="464"/>
      <c r="D505" s="465" t="s">
        <v>341</v>
      </c>
      <c r="E505" s="262" t="s">
        <v>21</v>
      </c>
      <c r="F505" s="91" t="str">
        <f aca="false">'Kwatery obce - Reg. 2018'!A46</f>
        <v>Energetyk p. 4xx</v>
      </c>
      <c r="G505" s="284"/>
      <c r="H505" s="284" t="n">
        <v>2</v>
      </c>
      <c r="I505" s="284"/>
      <c r="J505" s="284"/>
      <c r="K505" s="284"/>
      <c r="L505" s="284"/>
      <c r="M505" s="284"/>
      <c r="N505" s="284"/>
      <c r="O505" s="461"/>
      <c r="P505" s="462"/>
      <c r="Q505" s="463"/>
      <c r="S505" s="283"/>
    </row>
    <row r="506" s="282" customFormat="true" ht="31.5" hidden="false" customHeight="true" outlineLevel="0" collapsed="false">
      <c r="A506" s="303"/>
      <c r="B506" s="156" t="s">
        <v>339</v>
      </c>
      <c r="C506" s="464"/>
      <c r="D506" s="466" t="s">
        <v>342</v>
      </c>
      <c r="E506" s="90"/>
      <c r="F506" s="91" t="str">
        <f aca="false">'Kwatery obce - Reg. 2018'!A48</f>
        <v>Energetyk p. 413</v>
      </c>
      <c r="G506" s="284"/>
      <c r="H506" s="284"/>
      <c r="I506" s="284" t="n">
        <v>1</v>
      </c>
      <c r="J506" s="284"/>
      <c r="K506" s="284"/>
      <c r="L506" s="284"/>
      <c r="M506" s="284"/>
      <c r="N506" s="284"/>
      <c r="O506" s="461"/>
      <c r="P506" s="462"/>
      <c r="Q506" s="463"/>
      <c r="S506" s="283"/>
    </row>
    <row r="507" s="282" customFormat="true" ht="31.5" hidden="false" customHeight="true" outlineLevel="0" collapsed="false">
      <c r="A507" s="303"/>
      <c r="B507" s="156" t="s">
        <v>339</v>
      </c>
      <c r="C507" s="464"/>
      <c r="D507" s="28"/>
      <c r="E507" s="159"/>
      <c r="F507" s="91"/>
      <c r="G507" s="284"/>
      <c r="H507" s="284"/>
      <c r="I507" s="284"/>
      <c r="J507" s="284" t="n">
        <v>1</v>
      </c>
      <c r="K507" s="284"/>
      <c r="L507" s="284"/>
      <c r="M507" s="284"/>
      <c r="N507" s="284"/>
      <c r="O507" s="461"/>
      <c r="P507" s="462"/>
      <c r="Q507" s="463"/>
      <c r="S507" s="283"/>
    </row>
    <row r="508" s="282" customFormat="true" ht="31.5" hidden="false" customHeight="true" outlineLevel="0" collapsed="false">
      <c r="A508" s="303"/>
      <c r="B508" s="156" t="s">
        <v>343</v>
      </c>
      <c r="C508" s="464"/>
      <c r="D508" s="466" t="s">
        <v>344</v>
      </c>
      <c r="E508" s="467" t="s">
        <v>21</v>
      </c>
      <c r="F508" s="91" t="str">
        <f aca="false">'Kwatery U Buzunów - Reg. 2018'!A6</f>
        <v>bud. A parter - p.3</v>
      </c>
      <c r="G508" s="284"/>
      <c r="H508" s="284"/>
      <c r="I508" s="284"/>
      <c r="J508" s="284" t="n">
        <v>1</v>
      </c>
      <c r="K508" s="284"/>
      <c r="L508" s="284"/>
      <c r="M508" s="284"/>
      <c r="N508" s="284"/>
      <c r="O508" s="461"/>
      <c r="P508" s="462"/>
      <c r="Q508" s="463"/>
      <c r="S508" s="283"/>
    </row>
    <row r="509" s="282" customFormat="true" ht="31.5" hidden="false" customHeight="true" outlineLevel="0" collapsed="false">
      <c r="A509" s="303" t="s">
        <v>26</v>
      </c>
      <c r="B509" s="156" t="s">
        <v>345</v>
      </c>
      <c r="C509" s="464"/>
      <c r="D509" s="466" t="s">
        <v>346</v>
      </c>
      <c r="E509" s="262" t="s">
        <v>21</v>
      </c>
      <c r="F509" s="91" t="str">
        <f aca="false">'Kwatery obce - Reg. 2018'!A52</f>
        <v>Energetyk p. 424</v>
      </c>
      <c r="G509" s="284"/>
      <c r="H509" s="284" t="n">
        <v>2</v>
      </c>
      <c r="I509" s="284"/>
      <c r="J509" s="284"/>
      <c r="K509" s="284"/>
      <c r="L509" s="284"/>
      <c r="M509" s="284"/>
      <c r="N509" s="284"/>
      <c r="O509" s="461"/>
      <c r="P509" s="462"/>
      <c r="Q509" s="463"/>
      <c r="S509" s="283"/>
    </row>
    <row r="510" s="282" customFormat="true" ht="31.5" hidden="false" customHeight="true" outlineLevel="0" collapsed="false">
      <c r="A510" s="303" t="s">
        <v>29</v>
      </c>
      <c r="B510" s="156" t="s">
        <v>347</v>
      </c>
      <c r="C510" s="464"/>
      <c r="D510" s="465" t="s">
        <v>348</v>
      </c>
      <c r="E510" s="90" t="s">
        <v>21</v>
      </c>
      <c r="F510" s="89" t="str">
        <f aca="false">'Kwatery obce - Reg. 2018'!A56</f>
        <v>Energetyk p. 412</v>
      </c>
      <c r="G510" s="284"/>
      <c r="H510" s="284"/>
      <c r="I510" s="284" t="n">
        <v>1</v>
      </c>
      <c r="J510" s="284"/>
      <c r="K510" s="284"/>
      <c r="L510" s="284"/>
      <c r="M510" s="284"/>
      <c r="N510" s="284"/>
      <c r="O510" s="461"/>
      <c r="P510" s="462"/>
      <c r="Q510" s="463"/>
      <c r="S510" s="283"/>
    </row>
    <row r="511" s="68" customFormat="true" ht="12.75" hidden="false" customHeight="false" outlineLevel="0" collapsed="false">
      <c r="A511" s="468"/>
      <c r="B511" s="110"/>
      <c r="C511" s="61"/>
      <c r="D511" s="62" t="n">
        <f aca="false">SUM(G511:J511)</f>
        <v>10</v>
      </c>
      <c r="E511" s="63"/>
      <c r="F511" s="469" t="str">
        <f aca="false">F7</f>
        <v>razem bracia (bez niemowląt, dzieci i nianiek)</v>
      </c>
      <c r="G511" s="62" t="n">
        <f aca="false">SUM(G502:G510)</f>
        <v>0</v>
      </c>
      <c r="H511" s="62" t="n">
        <f aca="false">SUM(H502:H510)</f>
        <v>6</v>
      </c>
      <c r="I511" s="62" t="n">
        <f aca="false">SUM(I502:I510)</f>
        <v>2</v>
      </c>
      <c r="J511" s="62" t="n">
        <f aca="false">SUM(J502:J510)</f>
        <v>2</v>
      </c>
      <c r="K511" s="114" t="n">
        <f aca="false">SUM(K502:K510)</f>
        <v>0</v>
      </c>
      <c r="L511" s="114" t="n">
        <f aca="false">SUM(L502:L510)</f>
        <v>0</v>
      </c>
      <c r="M511" s="114" t="n">
        <f aca="false">SUM(M502:M510)</f>
        <v>0</v>
      </c>
      <c r="N511" s="470" t="n">
        <f aca="false">SUM(N502:N510)</f>
        <v>0</v>
      </c>
      <c r="O511" s="352"/>
      <c r="P511" s="67"/>
      <c r="Q511" s="67"/>
      <c r="R511" s="129"/>
      <c r="S511" s="129"/>
      <c r="T511" s="129"/>
      <c r="U511" s="129"/>
      <c r="V511" s="84"/>
      <c r="W511" s="84"/>
    </row>
    <row r="512" s="68" customFormat="true" ht="12.75" hidden="false" customHeight="false" outlineLevel="0" collapsed="false">
      <c r="A512" s="468"/>
      <c r="B512" s="110"/>
      <c r="C512" s="70"/>
      <c r="D512" s="71" t="n">
        <f aca="false">SUM(K512:L512)</f>
        <v>0</v>
      </c>
      <c r="E512" s="63"/>
      <c r="F512" s="116" t="str">
        <f aca="false">F8</f>
        <v>razem niemowlęta i dzieci</v>
      </c>
      <c r="G512" s="117" t="n">
        <f aca="false">G511</f>
        <v>0</v>
      </c>
      <c r="H512" s="117" t="n">
        <f aca="false">H511</f>
        <v>6</v>
      </c>
      <c r="I512" s="117" t="n">
        <f aca="false">I511</f>
        <v>2</v>
      </c>
      <c r="J512" s="117" t="n">
        <f aca="false">J511</f>
        <v>2</v>
      </c>
      <c r="K512" s="71" t="n">
        <f aca="false">K511</f>
        <v>0</v>
      </c>
      <c r="L512" s="71" t="n">
        <f aca="false">L511</f>
        <v>0</v>
      </c>
      <c r="M512" s="117" t="n">
        <f aca="false">M511</f>
        <v>0</v>
      </c>
      <c r="N512" s="117" t="n">
        <f aca="false">N511</f>
        <v>0</v>
      </c>
      <c r="O512" s="352"/>
      <c r="P512" s="67" t="n">
        <v>35</v>
      </c>
      <c r="Q512" s="471" t="s">
        <v>349</v>
      </c>
      <c r="R512" s="129"/>
      <c r="S512" s="129"/>
      <c r="T512" s="129"/>
      <c r="U512" s="129"/>
      <c r="V512" s="129"/>
      <c r="W512" s="129"/>
    </row>
    <row r="513" s="68" customFormat="true" ht="12.75" hidden="false" customHeight="false" outlineLevel="0" collapsed="false">
      <c r="A513" s="468"/>
      <c r="B513" s="110"/>
      <c r="C513" s="70"/>
      <c r="D513" s="71" t="n">
        <f aca="false">SUM(M513:N513)</f>
        <v>0</v>
      </c>
      <c r="E513" s="63"/>
      <c r="F513" s="116" t="str">
        <f aca="false">F9</f>
        <v>razem niańki</v>
      </c>
      <c r="G513" s="117" t="n">
        <f aca="false">G511</f>
        <v>0</v>
      </c>
      <c r="H513" s="117" t="n">
        <f aca="false">H511</f>
        <v>6</v>
      </c>
      <c r="I513" s="117" t="n">
        <f aca="false">I511</f>
        <v>2</v>
      </c>
      <c r="J513" s="117" t="n">
        <f aca="false">J511</f>
        <v>2</v>
      </c>
      <c r="K513" s="117" t="n">
        <f aca="false">K511</f>
        <v>0</v>
      </c>
      <c r="L513" s="117" t="n">
        <f aca="false">L511</f>
        <v>0</v>
      </c>
      <c r="M513" s="71" t="n">
        <f aca="false">M511</f>
        <v>0</v>
      </c>
      <c r="N513" s="71" t="n">
        <f aca="false">N511</f>
        <v>0</v>
      </c>
      <c r="O513" s="352"/>
      <c r="P513" s="67"/>
      <c r="Q513" s="67"/>
      <c r="R513" s="129"/>
      <c r="S513" s="129"/>
      <c r="T513" s="129"/>
      <c r="U513" s="129"/>
      <c r="V513" s="129"/>
      <c r="W513" s="129"/>
    </row>
    <row r="514" s="68" customFormat="true" ht="22.5" hidden="false" customHeight="false" outlineLevel="0" collapsed="false">
      <c r="A514" s="468"/>
      <c r="B514" s="110"/>
      <c r="C514" s="70"/>
      <c r="D514" s="71" t="n">
        <f aca="false">SUM(G514:N514)-K514</f>
        <v>10</v>
      </c>
      <c r="E514" s="63"/>
      <c r="F514" s="116" t="str">
        <f aca="false">F10</f>
        <v>razem na salę gimn. (krzesła - z nianiami i dziećmi)</v>
      </c>
      <c r="G514" s="71" t="n">
        <f aca="false">G511</f>
        <v>0</v>
      </c>
      <c r="H514" s="71" t="n">
        <f aca="false">H511</f>
        <v>6</v>
      </c>
      <c r="I514" s="71" t="n">
        <f aca="false">I511</f>
        <v>2</v>
      </c>
      <c r="J514" s="71" t="n">
        <f aca="false">J511</f>
        <v>2</v>
      </c>
      <c r="K514" s="117" t="n">
        <f aca="false">K511</f>
        <v>0</v>
      </c>
      <c r="L514" s="71" t="n">
        <f aca="false">L511</f>
        <v>0</v>
      </c>
      <c r="M514" s="71" t="n">
        <f aca="false">M511</f>
        <v>0</v>
      </c>
      <c r="N514" s="472" t="n">
        <f aca="false">N511</f>
        <v>0</v>
      </c>
      <c r="O514" s="352"/>
      <c r="P514" s="67"/>
      <c r="Q514" s="67"/>
      <c r="R514" s="129"/>
      <c r="S514" s="129"/>
      <c r="T514" s="129"/>
      <c r="U514" s="129"/>
      <c r="V514" s="129"/>
      <c r="W514" s="129"/>
    </row>
    <row r="515" s="68" customFormat="true" ht="12.75" hidden="false" customHeight="false" outlineLevel="0" collapsed="false">
      <c r="A515" s="468"/>
      <c r="B515" s="110"/>
      <c r="C515" s="70"/>
      <c r="D515" s="71" t="n">
        <f aca="false">SUM(G515:N515)-K515</f>
        <v>10</v>
      </c>
      <c r="E515" s="63"/>
      <c r="F515" s="116" t="str">
        <f aca="false">F11</f>
        <v>razem do wyżywienia (z  dziećmi)</v>
      </c>
      <c r="G515" s="71" t="n">
        <f aca="false">G511</f>
        <v>0</v>
      </c>
      <c r="H515" s="71" t="n">
        <f aca="false">H511</f>
        <v>6</v>
      </c>
      <c r="I515" s="71" t="n">
        <f aca="false">I511</f>
        <v>2</v>
      </c>
      <c r="J515" s="71" t="n">
        <f aca="false">J511</f>
        <v>2</v>
      </c>
      <c r="K515" s="117" t="n">
        <f aca="false">K511</f>
        <v>0</v>
      </c>
      <c r="L515" s="71" t="n">
        <f aca="false">L511</f>
        <v>0</v>
      </c>
      <c r="M515" s="71" t="n">
        <f aca="false">M511</f>
        <v>0</v>
      </c>
      <c r="N515" s="472" t="n">
        <f aca="false">N511</f>
        <v>0</v>
      </c>
      <c r="O515" s="352"/>
      <c r="P515" s="67"/>
      <c r="Q515" s="67"/>
      <c r="R515" s="129"/>
      <c r="S515" s="129"/>
      <c r="T515" s="129"/>
      <c r="U515" s="129"/>
      <c r="V515" s="129"/>
      <c r="W515" s="129"/>
    </row>
    <row r="516" s="68" customFormat="true" ht="13.5" hidden="false" customHeight="false" outlineLevel="0" collapsed="false">
      <c r="A516" s="468"/>
      <c r="B516" s="110"/>
      <c r="C516" s="118"/>
      <c r="D516" s="78" t="n">
        <f aca="false">SUM(G516:N516)-K516</f>
        <v>10</v>
      </c>
      <c r="E516" s="63"/>
      <c r="F516" s="113" t="str">
        <f aca="false">F12</f>
        <v>razem do zakwaterowania (z dziećmi)</v>
      </c>
      <c r="G516" s="78" t="n">
        <f aca="false">G511</f>
        <v>0</v>
      </c>
      <c r="H516" s="78" t="n">
        <f aca="false">H511</f>
        <v>6</v>
      </c>
      <c r="I516" s="78" t="n">
        <f aca="false">I511</f>
        <v>2</v>
      </c>
      <c r="J516" s="78" t="n">
        <f aca="false">J511</f>
        <v>2</v>
      </c>
      <c r="K516" s="120" t="n">
        <f aca="false">K511</f>
        <v>0</v>
      </c>
      <c r="L516" s="78" t="n">
        <f aca="false">L511</f>
        <v>0</v>
      </c>
      <c r="M516" s="78" t="n">
        <f aca="false">M511</f>
        <v>0</v>
      </c>
      <c r="N516" s="78" t="n">
        <f aca="false">N511</f>
        <v>0</v>
      </c>
      <c r="O516" s="352"/>
      <c r="P516" s="67"/>
      <c r="Q516" s="67"/>
      <c r="R516" s="129"/>
      <c r="S516" s="129"/>
      <c r="T516" s="129"/>
      <c r="U516" s="129"/>
      <c r="V516" s="129"/>
      <c r="W516" s="129"/>
    </row>
    <row r="517" s="84" customFormat="true" ht="39.95" hidden="true" customHeight="true" outlineLevel="0" collapsed="false">
      <c r="A517" s="473" t="str">
        <f aca="false">A1</f>
        <v>Lp.</v>
      </c>
      <c r="B517" s="474"/>
      <c r="C517" s="474"/>
      <c r="D517" s="181" t="str">
        <f aca="false">D1</f>
        <v>Nazwisko i imię (małżeństwa razem, dzieci osobno)</v>
      </c>
      <c r="E517" s="181" t="str">
        <f aca="false">E1</f>
        <v>Przydział</v>
      </c>
      <c r="F517" s="181" t="str">
        <f aca="false">F1</f>
        <v>Zakwaterowanie</v>
      </c>
      <c r="G517" s="182" t="str">
        <f aca="false">G1</f>
        <v>Prezbiterzy</v>
      </c>
      <c r="H517" s="182" t="str">
        <f aca="false">H1</f>
        <v>Małżeństwa (il. osób)</v>
      </c>
      <c r="I517" s="182" t="str">
        <f aca="false">I1</f>
        <v>Kobiety (1)</v>
      </c>
      <c r="J517" s="182" t="str">
        <f aca="false">J1</f>
        <v>Mężczyźni (1)</v>
      </c>
      <c r="K517" s="182" t="str">
        <f aca="false">K1</f>
        <v>Niemowlęta i dzieci (bez dodatkowego łóżka i posiłku)</v>
      </c>
      <c r="L517" s="182" t="str">
        <f aca="false">L1</f>
        <v>Dzieci większe (z łóżkiem i posiłkiem)</v>
      </c>
      <c r="M517" s="182" t="str">
        <f aca="false">M1</f>
        <v>Niania z rodziny - mieszkanie z rodziną</v>
      </c>
      <c r="N517" s="182" t="str">
        <f aca="false">N1</f>
        <v>Niania obca lub z rodziny - mieszkanie osobne</v>
      </c>
      <c r="O517" s="182" t="str">
        <f aca="false">O1</f>
        <v>Uwagi, niepełnosprawność, diety</v>
      </c>
      <c r="P517" s="182" t="str">
        <f aca="false">P1</f>
        <v>Wiek jedynek, nianiek np. 40+</v>
      </c>
      <c r="Q517" s="414" t="str">
        <f aca="false">Q1</f>
        <v>Środek transportu (własny samochód lub brak)</v>
      </c>
      <c r="S517" s="129"/>
      <c r="T517" s="68"/>
      <c r="U517" s="68"/>
      <c r="V517" s="68"/>
      <c r="W517" s="68"/>
      <c r="X517" s="68"/>
    </row>
    <row r="518" s="282" customFormat="true" ht="13.5" hidden="true" customHeight="false" outlineLevel="0" collapsed="false">
      <c r="A518" s="315" t="s">
        <v>18</v>
      </c>
      <c r="B518" s="475" t="n">
        <f aca="false">$B$517</f>
        <v>0</v>
      </c>
      <c r="C518" s="475"/>
      <c r="D518" s="476"/>
      <c r="E518" s="18"/>
      <c r="F518" s="454"/>
      <c r="G518" s="477"/>
      <c r="H518" s="280"/>
      <c r="I518" s="280"/>
      <c r="J518" s="280"/>
      <c r="K518" s="280"/>
      <c r="L518" s="280"/>
      <c r="M518" s="280"/>
      <c r="N518" s="280"/>
      <c r="O518" s="455"/>
      <c r="P518" s="456"/>
      <c r="Q518" s="457"/>
      <c r="S518" s="478"/>
      <c r="T518" s="479"/>
      <c r="U518" s="479"/>
      <c r="V518" s="479"/>
      <c r="W518" s="479"/>
      <c r="X518" s="479"/>
    </row>
    <row r="519" s="282" customFormat="true" ht="13.5" hidden="true" customHeight="false" outlineLevel="0" collapsed="false">
      <c r="A519" s="303" t="s">
        <v>19</v>
      </c>
      <c r="B519" s="458" t="n">
        <f aca="false">$B$517</f>
        <v>0</v>
      </c>
      <c r="C519" s="458"/>
      <c r="D519" s="480"/>
      <c r="E519" s="418"/>
      <c r="F519" s="330"/>
      <c r="G519" s="481"/>
      <c r="H519" s="284"/>
      <c r="I519" s="284"/>
      <c r="J519" s="284"/>
      <c r="K519" s="284"/>
      <c r="L519" s="284"/>
      <c r="M519" s="284"/>
      <c r="N519" s="284"/>
      <c r="O519" s="461"/>
      <c r="P519" s="462"/>
      <c r="Q519" s="463"/>
      <c r="S519" s="478"/>
      <c r="T519" s="479"/>
      <c r="U519" s="479"/>
      <c r="V519" s="479"/>
      <c r="W519" s="479"/>
      <c r="X519" s="479"/>
    </row>
    <row r="520" s="282" customFormat="true" ht="13.5" hidden="true" customHeight="false" outlineLevel="0" collapsed="false">
      <c r="A520" s="303" t="s">
        <v>23</v>
      </c>
      <c r="B520" s="464" t="n">
        <f aca="false">$B$517</f>
        <v>0</v>
      </c>
      <c r="C520" s="464"/>
      <c r="D520" s="480"/>
      <c r="E520" s="418"/>
      <c r="F520" s="330"/>
      <c r="G520" s="481"/>
      <c r="H520" s="284"/>
      <c r="I520" s="284"/>
      <c r="J520" s="284"/>
      <c r="K520" s="284"/>
      <c r="L520" s="284"/>
      <c r="M520" s="284"/>
      <c r="N520" s="284"/>
      <c r="O520" s="461"/>
      <c r="P520" s="462"/>
      <c r="Q520" s="463"/>
      <c r="S520" s="478"/>
      <c r="T520" s="479"/>
      <c r="U520" s="479"/>
      <c r="V520" s="479"/>
      <c r="W520" s="479"/>
      <c r="X520" s="479"/>
    </row>
    <row r="521" s="282" customFormat="true" ht="13.5" hidden="true" customHeight="false" outlineLevel="0" collapsed="false">
      <c r="A521" s="303" t="s">
        <v>26</v>
      </c>
      <c r="B521" s="458" t="n">
        <f aca="false">$B$517</f>
        <v>0</v>
      </c>
      <c r="C521" s="482"/>
      <c r="D521" s="483"/>
      <c r="E521" s="484"/>
      <c r="F521" s="328"/>
      <c r="G521" s="481"/>
      <c r="H521" s="284"/>
      <c r="I521" s="284"/>
      <c r="J521" s="284"/>
      <c r="K521" s="284"/>
      <c r="L521" s="284"/>
      <c r="M521" s="284"/>
      <c r="N521" s="284"/>
      <c r="O521" s="461"/>
      <c r="P521" s="462"/>
      <c r="Q521" s="463"/>
      <c r="S521" s="478"/>
      <c r="T521" s="479"/>
      <c r="U521" s="479"/>
      <c r="V521" s="479"/>
      <c r="W521" s="479"/>
      <c r="X521" s="479"/>
    </row>
    <row r="522" s="282" customFormat="true" ht="13.5" hidden="true" customHeight="false" outlineLevel="0" collapsed="false">
      <c r="A522" s="303" t="s">
        <v>29</v>
      </c>
      <c r="B522" s="485" t="n">
        <f aca="false">$B$517</f>
        <v>0</v>
      </c>
      <c r="C522" s="485"/>
      <c r="D522" s="486"/>
      <c r="E522" s="487"/>
      <c r="F522" s="328"/>
      <c r="G522" s="481"/>
      <c r="H522" s="284"/>
      <c r="I522" s="284"/>
      <c r="J522" s="284"/>
      <c r="K522" s="284"/>
      <c r="L522" s="284"/>
      <c r="M522" s="284"/>
      <c r="N522" s="284"/>
      <c r="O522" s="461"/>
      <c r="P522" s="462"/>
      <c r="Q522" s="463"/>
      <c r="S522" s="283"/>
    </row>
    <row r="523" s="282" customFormat="true" ht="13.5" hidden="true" customHeight="false" outlineLevel="0" collapsed="false">
      <c r="A523" s="385" t="s">
        <v>52</v>
      </c>
      <c r="B523" s="488" t="n">
        <f aca="false">$B$517</f>
        <v>0</v>
      </c>
      <c r="C523" s="488"/>
      <c r="D523" s="489"/>
      <c r="E523" s="490"/>
      <c r="F523" s="491"/>
      <c r="G523" s="492"/>
      <c r="H523" s="320"/>
      <c r="I523" s="320"/>
      <c r="J523" s="320"/>
      <c r="K523" s="320"/>
      <c r="L523" s="320"/>
      <c r="M523" s="320"/>
      <c r="N523" s="320"/>
      <c r="O523" s="493"/>
      <c r="P523" s="494"/>
      <c r="Q523" s="463"/>
      <c r="S523" s="283"/>
    </row>
    <row r="524" s="68" customFormat="true" ht="13.5" hidden="true" customHeight="false" outlineLevel="0" collapsed="false">
      <c r="A524" s="59"/>
      <c r="B524" s="180"/>
      <c r="C524" s="70"/>
      <c r="D524" s="111" t="n">
        <f aca="false">SUM(G524:J524)</f>
        <v>0</v>
      </c>
      <c r="E524" s="112"/>
      <c r="F524" s="113" t="str">
        <f aca="false">F7</f>
        <v>razem bracia (bez niemowląt, dzieci i nianiek)</v>
      </c>
      <c r="G524" s="111" t="n">
        <f aca="false">SUM(G518:G523)</f>
        <v>0</v>
      </c>
      <c r="H524" s="111" t="n">
        <f aca="false">SUM(H518:H523)</f>
        <v>0</v>
      </c>
      <c r="I524" s="111" t="n">
        <f aca="false">SUM(I518:I523)</f>
        <v>0</v>
      </c>
      <c r="J524" s="111" t="n">
        <f aca="false">SUM(J518:J523)</f>
        <v>0</v>
      </c>
      <c r="K524" s="111" t="n">
        <f aca="false">SUM(K518:K523)</f>
        <v>0</v>
      </c>
      <c r="L524" s="111" t="n">
        <f aca="false">SUM(L518:L523)</f>
        <v>0</v>
      </c>
      <c r="M524" s="111" t="n">
        <f aca="false">SUM(M518:M523)</f>
        <v>0</v>
      </c>
      <c r="N524" s="495" t="n">
        <f aca="false">SUM(N518:N523)</f>
        <v>0</v>
      </c>
      <c r="O524" s="352"/>
      <c r="P524" s="67"/>
      <c r="Q524" s="67"/>
      <c r="R524" s="129"/>
      <c r="S524" s="129"/>
      <c r="T524" s="129"/>
      <c r="U524" s="129"/>
      <c r="V524" s="84"/>
      <c r="W524" s="84"/>
    </row>
    <row r="525" s="68" customFormat="true" ht="13.5" hidden="true" customHeight="false" outlineLevel="0" collapsed="false">
      <c r="A525" s="59"/>
      <c r="B525" s="180"/>
      <c r="C525" s="70"/>
      <c r="D525" s="71" t="n">
        <f aca="false">SUM(K525:L525)</f>
        <v>0</v>
      </c>
      <c r="E525" s="112"/>
      <c r="F525" s="116" t="str">
        <f aca="false">F8</f>
        <v>razem niemowlęta i dzieci</v>
      </c>
      <c r="G525" s="71" t="n">
        <f aca="false">G524</f>
        <v>0</v>
      </c>
      <c r="H525" s="71" t="n">
        <f aca="false">H524</f>
        <v>0</v>
      </c>
      <c r="I525" s="71" t="n">
        <f aca="false">I524</f>
        <v>0</v>
      </c>
      <c r="J525" s="71" t="n">
        <f aca="false">J524</f>
        <v>0</v>
      </c>
      <c r="K525" s="71" t="n">
        <f aca="false">K524</f>
        <v>0</v>
      </c>
      <c r="L525" s="71" t="n">
        <f aca="false">L524</f>
        <v>0</v>
      </c>
      <c r="M525" s="71" t="n">
        <f aca="false">M524</f>
        <v>0</v>
      </c>
      <c r="N525" s="71" t="n">
        <f aca="false">N524</f>
        <v>0</v>
      </c>
      <c r="O525" s="352"/>
      <c r="P525" s="67" t="n">
        <v>36</v>
      </c>
      <c r="Q525" s="67"/>
      <c r="R525" s="129"/>
      <c r="S525" s="129"/>
      <c r="T525" s="129"/>
      <c r="U525" s="129"/>
      <c r="V525" s="129"/>
      <c r="W525" s="129"/>
    </row>
    <row r="526" s="68" customFormat="true" ht="13.5" hidden="true" customHeight="false" outlineLevel="0" collapsed="false">
      <c r="A526" s="59"/>
      <c r="B526" s="180"/>
      <c r="C526" s="70"/>
      <c r="D526" s="71" t="n">
        <f aca="false">SUM(M526:N526)</f>
        <v>0</v>
      </c>
      <c r="E526" s="112"/>
      <c r="F526" s="116" t="str">
        <f aca="false">F9</f>
        <v>razem niańki</v>
      </c>
      <c r="G526" s="71" t="n">
        <f aca="false">G524</f>
        <v>0</v>
      </c>
      <c r="H526" s="71" t="n">
        <f aca="false">H524</f>
        <v>0</v>
      </c>
      <c r="I526" s="71" t="n">
        <f aca="false">I524</f>
        <v>0</v>
      </c>
      <c r="J526" s="71" t="n">
        <f aca="false">J524</f>
        <v>0</v>
      </c>
      <c r="K526" s="71" t="n">
        <f aca="false">K524</f>
        <v>0</v>
      </c>
      <c r="L526" s="71" t="n">
        <f aca="false">L524</f>
        <v>0</v>
      </c>
      <c r="M526" s="71" t="n">
        <f aca="false">M524</f>
        <v>0</v>
      </c>
      <c r="N526" s="71" t="n">
        <f aca="false">N524</f>
        <v>0</v>
      </c>
      <c r="O526" s="352"/>
      <c r="P526" s="67"/>
      <c r="Q526" s="67"/>
      <c r="R526" s="129"/>
      <c r="S526" s="129"/>
      <c r="T526" s="129"/>
      <c r="U526" s="129"/>
      <c r="V526" s="129"/>
      <c r="W526" s="129"/>
    </row>
    <row r="527" s="68" customFormat="true" ht="23.25" hidden="true" customHeight="false" outlineLevel="0" collapsed="false">
      <c r="A527" s="59"/>
      <c r="B527" s="180"/>
      <c r="C527" s="70"/>
      <c r="D527" s="71" t="n">
        <f aca="false">SUM(G527:N527)-K527</f>
        <v>0</v>
      </c>
      <c r="E527" s="112"/>
      <c r="F527" s="116" t="str">
        <f aca="false">F10</f>
        <v>razem na salę gimn. (krzesła - z nianiami i dziećmi)</v>
      </c>
      <c r="G527" s="71" t="n">
        <f aca="false">G524</f>
        <v>0</v>
      </c>
      <c r="H527" s="71" t="n">
        <f aca="false">H524</f>
        <v>0</v>
      </c>
      <c r="I527" s="71" t="n">
        <f aca="false">I524</f>
        <v>0</v>
      </c>
      <c r="J527" s="71" t="n">
        <f aca="false">J524</f>
        <v>0</v>
      </c>
      <c r="K527" s="71" t="n">
        <f aca="false">K524</f>
        <v>0</v>
      </c>
      <c r="L527" s="71" t="n">
        <f aca="false">L524</f>
        <v>0</v>
      </c>
      <c r="M527" s="71" t="n">
        <f aca="false">M524</f>
        <v>0</v>
      </c>
      <c r="N527" s="472" t="n">
        <f aca="false">N524</f>
        <v>0</v>
      </c>
      <c r="O527" s="352"/>
      <c r="P527" s="67"/>
      <c r="Q527" s="67"/>
      <c r="R527" s="129"/>
      <c r="S527" s="129"/>
      <c r="T527" s="129"/>
      <c r="U527" s="129"/>
      <c r="V527" s="129"/>
      <c r="W527" s="129"/>
    </row>
    <row r="528" s="68" customFormat="true" ht="13.5" hidden="true" customHeight="false" outlineLevel="0" collapsed="false">
      <c r="A528" s="59"/>
      <c r="B528" s="180"/>
      <c r="C528" s="70"/>
      <c r="D528" s="71" t="n">
        <f aca="false">SUM(G528:N528)-K528</f>
        <v>0</v>
      </c>
      <c r="E528" s="112"/>
      <c r="F528" s="116" t="str">
        <f aca="false">F11</f>
        <v>razem do wyżywienia (z  dziećmi)</v>
      </c>
      <c r="G528" s="71" t="n">
        <f aca="false">G524</f>
        <v>0</v>
      </c>
      <c r="H528" s="71" t="n">
        <f aca="false">H524</f>
        <v>0</v>
      </c>
      <c r="I528" s="71" t="n">
        <f aca="false">I524</f>
        <v>0</v>
      </c>
      <c r="J528" s="71" t="n">
        <f aca="false">J524</f>
        <v>0</v>
      </c>
      <c r="K528" s="71" t="n">
        <f aca="false">K524</f>
        <v>0</v>
      </c>
      <c r="L528" s="71" t="n">
        <f aca="false">L524</f>
        <v>0</v>
      </c>
      <c r="M528" s="71" t="n">
        <f aca="false">M524</f>
        <v>0</v>
      </c>
      <c r="N528" s="472" t="n">
        <f aca="false">N524</f>
        <v>0</v>
      </c>
      <c r="O528" s="352"/>
      <c r="P528" s="67"/>
      <c r="Q528" s="67"/>
      <c r="R528" s="129"/>
      <c r="S528" s="129"/>
      <c r="T528" s="129"/>
      <c r="U528" s="129"/>
      <c r="V528" s="129"/>
      <c r="W528" s="129"/>
    </row>
    <row r="529" s="68" customFormat="true" ht="13.5" hidden="true" customHeight="false" outlineLevel="0" collapsed="false">
      <c r="A529" s="59"/>
      <c r="B529" s="180"/>
      <c r="C529" s="118"/>
      <c r="D529" s="78" t="n">
        <f aca="false">SUM(G529:N529)-K529</f>
        <v>0</v>
      </c>
      <c r="E529" s="112"/>
      <c r="F529" s="119" t="str">
        <f aca="false">F12</f>
        <v>razem do zakwaterowania (z dziećmi)</v>
      </c>
      <c r="G529" s="78" t="n">
        <f aca="false">G524</f>
        <v>0</v>
      </c>
      <c r="H529" s="78" t="n">
        <f aca="false">H524</f>
        <v>0</v>
      </c>
      <c r="I529" s="78" t="n">
        <f aca="false">I524</f>
        <v>0</v>
      </c>
      <c r="J529" s="78" t="n">
        <f aca="false">J524</f>
        <v>0</v>
      </c>
      <c r="K529" s="78" t="n">
        <f aca="false">K524</f>
        <v>0</v>
      </c>
      <c r="L529" s="78" t="n">
        <f aca="false">L524</f>
        <v>0</v>
      </c>
      <c r="M529" s="78" t="n">
        <f aca="false">M524</f>
        <v>0</v>
      </c>
      <c r="N529" s="78" t="n">
        <f aca="false">N524</f>
        <v>0</v>
      </c>
      <c r="O529" s="352"/>
      <c r="P529" s="67"/>
      <c r="Q529" s="67"/>
      <c r="R529" s="129"/>
      <c r="S529" s="129"/>
      <c r="T529" s="129"/>
      <c r="U529" s="129"/>
      <c r="V529" s="129"/>
      <c r="W529" s="129"/>
    </row>
    <row r="530" s="84" customFormat="true" ht="72.75" hidden="false" customHeight="true" outlineLevel="0" collapsed="false">
      <c r="A530" s="496" t="str">
        <f aca="false">A1</f>
        <v>Lp.</v>
      </c>
      <c r="B530" s="497" t="s">
        <v>350</v>
      </c>
      <c r="C530" s="497"/>
      <c r="D530" s="498" t="str">
        <f aca="false">D1</f>
        <v>Nazwisko i imię (małżeństwa razem, dzieci osobno)</v>
      </c>
      <c r="E530" s="498" t="str">
        <f aca="false">E1</f>
        <v>Przydział</v>
      </c>
      <c r="F530" s="498" t="str">
        <f aca="false">F1</f>
        <v>Zakwaterowanie</v>
      </c>
      <c r="G530" s="499" t="str">
        <f aca="false">G1</f>
        <v>Prezbiterzy</v>
      </c>
      <c r="H530" s="499" t="str">
        <f aca="false">H1</f>
        <v>Małżeństwa (il. osób)</v>
      </c>
      <c r="I530" s="499" t="str">
        <f aca="false">I1</f>
        <v>Kobiety (1)</v>
      </c>
      <c r="J530" s="499" t="str">
        <f aca="false">J1</f>
        <v>Mężczyźni (1)</v>
      </c>
      <c r="K530" s="499" t="str">
        <f aca="false">K1</f>
        <v>Niemowlęta i dzieci (bez dodatkowego łóżka i posiłku)</v>
      </c>
      <c r="L530" s="499" t="str">
        <f aca="false">L1</f>
        <v>Dzieci większe (z łóżkiem i posiłkiem)</v>
      </c>
      <c r="M530" s="499" t="str">
        <f aca="false">M1</f>
        <v>Niania z rodziny - mieszkanie z rodziną</v>
      </c>
      <c r="N530" s="499" t="str">
        <f aca="false">N1</f>
        <v>Niania obca lub z rodziny - mieszkanie osobne</v>
      </c>
      <c r="O530" s="499" t="str">
        <f aca="false">O1</f>
        <v>Uwagi, niepełnosprawność, diety</v>
      </c>
      <c r="P530" s="499" t="str">
        <f aca="false">P1</f>
        <v>Wiek jedynek, nianiek np. 40+</v>
      </c>
      <c r="Q530" s="500" t="str">
        <f aca="false">Q1</f>
        <v>Środek transportu (własny samochód lub brak)</v>
      </c>
      <c r="S530" s="129"/>
      <c r="T530" s="129"/>
      <c r="U530" s="129"/>
      <c r="V530" s="129"/>
      <c r="W530" s="129"/>
      <c r="X530" s="129"/>
    </row>
    <row r="531" s="129" customFormat="true" ht="12.75" hidden="false" customHeight="false" outlineLevel="0" collapsed="false">
      <c r="A531" s="501"/>
      <c r="B531" s="502" t="s">
        <v>350</v>
      </c>
      <c r="C531" s="503"/>
      <c r="D531" s="111" t="n">
        <f aca="false">SUM(G531:J531)</f>
        <v>255</v>
      </c>
      <c r="E531" s="112"/>
      <c r="F531" s="113" t="str">
        <f aca="false">F7</f>
        <v>razem bracia (bez niemowląt, dzieci i nianiek)</v>
      </c>
      <c r="G531" s="111" t="n">
        <f aca="false">G7+G21+G35+G51+G70+G84+G97+G111+G127+G141+G167+G183+G197+G211+G226+G237+G250+G264+G278+G289+G307+G321+G332+G344+G358+G372+G385+G396+G407+G418+G430+G441+G455+G469+G484+G495+G511+G524</f>
        <v>8</v>
      </c>
      <c r="H531" s="111" t="n">
        <f aca="false">H7+H21+H35+H51+H70+H84+H97+H111+H127+H141+H167+H183+H197+H211+H226+H237+H250+H264+H278+H289+H307+H321+H332+H344+H358+H372+H385+H396+H407+H418+H430+H441+H455+H469+H484+H495+H511+H524</f>
        <v>169</v>
      </c>
      <c r="I531" s="111" t="n">
        <f aca="false">I7+I21+I35+I51+I70+I84+I97+I111+I127+I141+I167+I183+I197+I211+I226+I237+I250+I264+I278+I289+I307+I321+I332+I344+I358+I372+I385+I396+I407+I418+I430+I441+I455+I469+I484+I495+I511+I524</f>
        <v>45</v>
      </c>
      <c r="J531" s="111" t="n">
        <f aca="false">J7+J21+J35+J51+J70+J84+J97+J111+J127+J141+J167+J183+J197+J211+J226+J237+J250+J264+J278+J289+J307+J321+J332+J344+J358+J372+J385+J396+J407+J418+J430+J441+J455+J469+J484+J495+J511+J524</f>
        <v>33</v>
      </c>
      <c r="K531" s="147" t="n">
        <f aca="false">K7+K21+K35+K51+K70+K84+K97+K111+K127+K141+K167+K183+K197+K211+K226+K237+K250+K264+K278+K289+K307+K321+K332+K344+K358+K372+K385+K396+K407+K418+K430+K441+K455+K469+K484+K495+K511+K524</f>
        <v>20</v>
      </c>
      <c r="L531" s="147" t="n">
        <f aca="false">L7+L21+L35+L51+L70+L84+L97+L111+L127+L141+L167+L183+L197+L211+L226+L237+L250+L264+L278+L289+L307+L321+L332+L344+L358+L372+L385+L396+L407+L418+L430+L441+L455+L469+L484+L495+L511+L524</f>
        <v>9</v>
      </c>
      <c r="M531" s="147" t="n">
        <f aca="false">M7+M21+M35+M51+M70+M84+M97+M111+M127+M141+M167+M183+M197+M211+M226+M237+M250+M264+M278+M289+M307+M321+M332+M344+M358+M372+M385+M396+M407+M418+M430+M441+M455+M469+M484+M495+M511+M524</f>
        <v>5</v>
      </c>
      <c r="N531" s="147" t="n">
        <f aca="false">N7+N21+N35+N51+N70+N84+N97+N111+N127+N141+N167+N183+N197+N211+N226+N237+N250+N264+N278+N289+N307+N321+N332+N344+N358+N372+N385+N396+N407+N418+N430+N441+N455+N469+N484+N495+N511+N524</f>
        <v>7</v>
      </c>
      <c r="O531" s="352"/>
      <c r="P531" s="504"/>
      <c r="Q531" s="504"/>
    </row>
    <row r="532" s="129" customFormat="true" ht="15" hidden="false" customHeight="true" outlineLevel="0" collapsed="false">
      <c r="A532" s="501"/>
      <c r="B532" s="502"/>
      <c r="C532" s="503"/>
      <c r="D532" s="71" t="n">
        <f aca="false">SUM(K532:L532)</f>
        <v>29</v>
      </c>
      <c r="E532" s="112"/>
      <c r="F532" s="116" t="str">
        <f aca="false">F8</f>
        <v>razem niemowlęta i dzieci</v>
      </c>
      <c r="G532" s="117" t="n">
        <f aca="false">G8+G22+G36+G52+G71+G85+G98+G112+G128+G142+G168+G184+G198+G212+G227+G238+G251+G265+G279+G290+G308+G322+G333+G345+G359+G373+G386+G397+G408+G419+G431+G442+G456+G470+G485+G496+G512+G525</f>
        <v>8</v>
      </c>
      <c r="H532" s="117" t="n">
        <f aca="false">H8+H22+H36+H52+H71+H85+H98+H112+H128+H142+H168+H184+H198+H212+H227+H238+H251+H265+H279+H290+H308+H322+H333+H345+H359+H373+H386+H397+H408+H419+H431+H442+H456+H470+H485+H496+H512+H525</f>
        <v>169</v>
      </c>
      <c r="I532" s="117" t="n">
        <f aca="false">I8+I22+I36+I52+I71+I85+I98+I112+I128+I142+I168+I184+I198+I212+I227+I238+I251+I265+I279+I290+I308+I322+I333+I345+I359+I373+I386+I397+I408+I419+I431+I442+I456+I470+I485+I496+I512+I525</f>
        <v>45</v>
      </c>
      <c r="J532" s="117" t="n">
        <f aca="false">J8+J22+J36+J52+J71+J85+J98+J112+J128+J142+J168+J184+J198+J212+J227+J238+J251+J265+J279+J290+J308+J322+J333+J345+J359+J373+J386+J397+J408+J419+J431+J442+J456+J470+J485+J496+J512+J525</f>
        <v>33</v>
      </c>
      <c r="K532" s="71" t="n">
        <f aca="false">K8+K22+K36+K52+K71+K85+K98+K112+K128+K142+K168+K184+K198+K212+K227+K238+K251+K265+K279+K290+K308+K322+K333+K345+K359+K373+K386+K397+K408+K419+K431+K442+K456+K470+K485+K496+K512+K525</f>
        <v>20</v>
      </c>
      <c r="L532" s="71" t="n">
        <f aca="false">L8+L22+L36+L52+L71+L85+L98+L112+L128+L142+L168+L184+L198+L212+L227+L238+L251+L265+L279+L290+L308+L322+L333+L345+L359+L373+L386+L397+L408+L419+L431+L442+L456+L470+L485+L496+L512+L525</f>
        <v>9</v>
      </c>
      <c r="M532" s="117" t="n">
        <f aca="false">M8+M22+M36+M52+M71+M85+M98+M112+M128+M142+M168+M184+M198+M212+M227+M238+M251+M265+M279+M290+M308+M322+M333+M345+M359+M373+M386+M397+M408+M419+M431+M442+M456+M470+M485+M496+M512+M525</f>
        <v>5</v>
      </c>
      <c r="N532" s="117" t="n">
        <f aca="false">N8+N22+N36+N52+N71+N85+N98+N112+N128+N142+N168+N184+N198+N212+N227+N238+N251+N265+N279+N290+N308+N322+N333+N345+N359+N373+N386+N397+N408+N419+N431+N442+N456+N470+N485+N496+N512+N525</f>
        <v>7</v>
      </c>
      <c r="O532" s="352"/>
      <c r="P532" s="504"/>
      <c r="Q532" s="504"/>
    </row>
    <row r="533" s="129" customFormat="true" ht="15" hidden="false" customHeight="true" outlineLevel="0" collapsed="false">
      <c r="A533" s="501"/>
      <c r="B533" s="502"/>
      <c r="C533" s="503"/>
      <c r="D533" s="71" t="n">
        <f aca="false">SUM(M533:N533)</f>
        <v>12</v>
      </c>
      <c r="E533" s="112"/>
      <c r="F533" s="116" t="str">
        <f aca="false">F9</f>
        <v>razem niańki</v>
      </c>
      <c r="G533" s="117" t="n">
        <f aca="false">G9+G23+G37+G53+G72+G86+G99+G113+G129+G143+G169+G185+G199+G213+G228+G239+G252+G266+G280+G291+G309+G323+G334+G346+G360+G374+G387+G398+G409+G420+G432+G443+G457+G471+G486+G497+G513+G526</f>
        <v>8</v>
      </c>
      <c r="H533" s="117" t="n">
        <f aca="false">H9+H23+H37+H53+H72+H86+H99+H113+H129+H143+H169+H185+H199+H213+H228+H239+H252+H266+H280+H291+H309+H323+H334+H346+H360+H374+H387+H398+H409+H420+H432+H443+H457+H471+H486+H497+H513+H526</f>
        <v>169</v>
      </c>
      <c r="I533" s="117" t="n">
        <f aca="false">I9+I23+I37+I53+I72+I86+I99+I113+I129+I143+I169+I185+I199+I213+I228+I239+I252+I266+I280+I291+I309+I323+I334+I346+I360+I374+I387+I398+I409+I420+I432+I443+I457+I471+I486+I497+I513+I526</f>
        <v>45</v>
      </c>
      <c r="J533" s="117" t="n">
        <f aca="false">J9+J23+J37+J53+J72+J86+J99+J113+J129+J143+J169+J185+J199+J213+J228+J239+J252+J266+J280+J291+J309+J323+J334+J346+J360+J374+J387+J398+J409+J420+J432+J443+J457+J471+J486+J497+J513+J526</f>
        <v>33</v>
      </c>
      <c r="K533" s="117" t="n">
        <f aca="false">K9+K23+K37+K53+K72+K86+K99+K113+K129+K143+K169+K185+K199+K213+K228+K239+K252+K266+K280+K291+K309+K323+K334+K346+K360+K374+K387+K398+K409+K420+K432+K443+K457+K471+K486+K497+K513+K526</f>
        <v>20</v>
      </c>
      <c r="L533" s="117" t="n">
        <f aca="false">L9+L23+L37+L53+L72+L86+L99+L113+L129+L143+L169+L185+L199+L213+L228+L239+L252+L266+L280+L291+L309+L323+L334+L346+L360+L374+L387+L398+L409+L420+L432+L443+L457+L471+L486+L497+L513+L526</f>
        <v>9</v>
      </c>
      <c r="M533" s="71" t="n">
        <f aca="false">M9+M23+M37+M53+M72+M86+M99+M113+M129+M143+M169+M185+M199+M213+M228+M239+M252+M266+M280+M291+M309+M323+M334+M346+M360+M374+M387+M398+M409+M420+M432+M443+M457+M471+M486+M497+M513+M526</f>
        <v>5</v>
      </c>
      <c r="N533" s="71" t="n">
        <f aca="false">N9+N23+N37+N53+N72+N86+N99+N113+N129+N143+N169+N185+N199+N213+N228+N239+N252+N266+N280+N291+N309+N323+N334+N346+N360+N374+N387+N398+N409+N420+N432+N443+N457+N471+N486+N497+N513+N526</f>
        <v>7</v>
      </c>
      <c r="O533" s="352"/>
      <c r="P533" s="504"/>
      <c r="Q533" s="504"/>
    </row>
    <row r="534" s="129" customFormat="true" ht="22.5" hidden="false" customHeight="false" outlineLevel="0" collapsed="false">
      <c r="A534" s="501"/>
      <c r="B534" s="502"/>
      <c r="C534" s="503"/>
      <c r="D534" s="71" t="n">
        <f aca="false">SUM(G534:N534)-K534</f>
        <v>276</v>
      </c>
      <c r="E534" s="112"/>
      <c r="F534" s="116" t="str">
        <f aca="false">F10</f>
        <v>razem na salę gimn. (krzesła - z nianiami i dziećmi)</v>
      </c>
      <c r="G534" s="71" t="n">
        <f aca="false">G10+G24+G38+G54+G73+G87+G100+G114+G130+G144+G170+G186+G200+G214+G229+G240+G253+G267+G281+G292+G310+G324+G335+G347+G361+G375+G388+G399+G410+G421+G433+G444+G458+G472+G487+G498+G514+G527</f>
        <v>8</v>
      </c>
      <c r="H534" s="71" t="n">
        <f aca="false">H10+H24+H38+H54+H73+H87+H100+H114+H130+H144+H170+H186+H200+H214+H229+H240+H253+H267+H281+H292+H310+H324+H335+H347+H361+H375+H388+H399+H410+H421+H433+H444+H458+H472+H487+H498+H514+H527</f>
        <v>169</v>
      </c>
      <c r="I534" s="71" t="n">
        <f aca="false">I10+I24+I38+I54+I73+I87+I100+I114+I130+I144+I170+I186+I200+I214+I229+I240+I253+I267+I281+I292+I310+I324+I335+I347+I361+I375+I388+I399+I410+I421+I433+I444+I458+I472+I487+I498+I514+I527</f>
        <v>45</v>
      </c>
      <c r="J534" s="71" t="n">
        <f aca="false">J10+J24+J38+J54+J73+J87+J100+J114+J130+J144+J170+J186+J200+J214+J229+J240+J253+J267+J281+J292+J310+J324+J335+J347+J361+J375+J388+J399+J410+J421+J433+J444+J458+J472+J487+J498+J514+J527</f>
        <v>33</v>
      </c>
      <c r="K534" s="117" t="n">
        <f aca="false">K10+K24+K38+K54+K73+K87+K100+K114+K130+K144+K170+K186+K200+K214+K229+K240+K253+K267+K281+K292+K310+K324+K335+K347+K361+K375+K388+K399+K410+K421+K433+K444+K458+K472+K487+K498+K514+K527</f>
        <v>20</v>
      </c>
      <c r="L534" s="71" t="n">
        <f aca="false">L10+L24+L38+L54+L73+L87+L100+L114+L130+L144+L170+L186+L200+L214+L229+L240+L253+L267+L281+L292+L310+L324+L335+L347+L361+L375+L388+L399+L410+L421+L433+L444+L458+L472+L487+L498+L514+L527</f>
        <v>9</v>
      </c>
      <c r="M534" s="71" t="n">
        <f aca="false">M10+M24+M38+M54+M73+M87+M100+M114+M130+M144+M170+M186+M200+M214+M229+M240+M253+M267+M281+M292+M310+M324+M335+M347+M361+M375+M388+M399+M410+M421+M433+M444+M458+M472+M487+M498+M514+M527</f>
        <v>5</v>
      </c>
      <c r="N534" s="71" t="n">
        <f aca="false">N10+N24+N38+N54+N73+N87+N100+N114+N130+N144+N170+N186+N200+N214+N229+N240+N253+N267+N281+N292+N310+N324+N335+N347+N361+N375+N388+N399+N410+N421+N433+N444+N458+N472+N487+N498+N514+N527</f>
        <v>7</v>
      </c>
      <c r="O534" s="352"/>
      <c r="P534" s="504"/>
      <c r="Q534" s="504"/>
    </row>
    <row r="535" s="129" customFormat="true" ht="12.75" hidden="false" customHeight="false" outlineLevel="0" collapsed="false">
      <c r="A535" s="501"/>
      <c r="B535" s="502"/>
      <c r="C535" s="503"/>
      <c r="D535" s="71" t="n">
        <f aca="false">SUM(G535:N535)-K535</f>
        <v>268</v>
      </c>
      <c r="E535" s="112"/>
      <c r="F535" s="116" t="str">
        <f aca="false">F11</f>
        <v>razem do wyżywienia (z  dziećmi)</v>
      </c>
      <c r="G535" s="71" t="n">
        <f aca="false">G11+G25+G39+G55+G74+G88+G101+G115+G131+G145+G171+G187+G201+G215+G230+G241+G254+G268+G282+G293+G311+G325+G336+G348+G362+G376+G389+G400+G411+G422+G434+G445+G459+G473+G488+G499+G515+G528</f>
        <v>8</v>
      </c>
      <c r="H535" s="71" t="n">
        <f aca="false">H11+H25+H39+H55+H74+H88+H101+H115+H131+H145+H171+H187+H201+H215+H230+H241+H254+H268+H282+H293+H311+H325+H336+H348+H362+H376+H389+H400+H411+H422+H434+H445+H459+H473+H488+H499+H515+H528</f>
        <v>163</v>
      </c>
      <c r="I535" s="71" t="n">
        <f aca="false">I11+I25+I39+I55+I74+I88+I101+I115+I131+I145+I171+I187+I201+I215+I230+I241+I254+I268+I282+I293+I311+I325+I336+I348+I362+I376+I389+I400+I411+I422+I434+I445+I459+I473+I488+I499+I515+I528</f>
        <v>45</v>
      </c>
      <c r="J535" s="71" t="n">
        <f aca="false">J11+J25+J39+J55+J74+J88+J101+J115+J131+J145+J171+J187+J201+J215+J230+J241+J254+J268+J282+J293+J311+J325+J336+J348+J362+J376+J389+J400+J411+J422+J434+J445+J459+J473+J488+J499+J515+J528</f>
        <v>31</v>
      </c>
      <c r="K535" s="117" t="n">
        <f aca="false">K11+K25+K39+K55+K74+K88+K101+K115+K131+K145+K171+K187+K201+K215+K230+K241+K254+K268+K282+K293+K311+K325+K336+K348+K362+K376+K389+K400+K411+K422+K434+K445+K459+K473+K488+K499+K515+K528</f>
        <v>20</v>
      </c>
      <c r="L535" s="71" t="n">
        <f aca="false">L11+L25+L39+L55+L74+L88+L101+L115+L131+L145+L171+L187+L201+L215+L230+L241+L254+L268+L282+L293+L311+L325+L336+L348+L362+L376+L389+L400+L411+L422+L434+L445+L459+L473+L488+L499+L515+L528</f>
        <v>9</v>
      </c>
      <c r="M535" s="71" t="n">
        <f aca="false">M11+M25+M39+M55+M74+M88+M101+M115+M131+M145+M171+M187+M201+M215+M230+M241+M254+M268+M282+M293+M311+M325+M336+M348+M362+M376+M389+M400+M411+M422+M434+M445+M459+M473+M488+M499+M515+M528</f>
        <v>5</v>
      </c>
      <c r="N535" s="71" t="n">
        <f aca="false">N11+N25+N39+N55+N74+N88+N101+N115+N131+N145+N171+N187+N201+N215+N230+N241+N254+N268+N282+N293+N311+N325+N336+N348+N362+N376+N389+N400+N411+N422+N434+N445+N459+N473+N488+N499+N515+N528</f>
        <v>7</v>
      </c>
      <c r="O535" s="352"/>
      <c r="P535" s="504"/>
      <c r="Q535" s="504"/>
    </row>
    <row r="536" s="129" customFormat="true" ht="13.5" hidden="false" customHeight="false" outlineLevel="0" collapsed="false">
      <c r="A536" s="501"/>
      <c r="B536" s="502"/>
      <c r="C536" s="502"/>
      <c r="D536" s="78" t="n">
        <f aca="false">SUM(G536:N536)-K536</f>
        <v>268</v>
      </c>
      <c r="E536" s="112"/>
      <c r="F536" s="119" t="str">
        <f aca="false">F12</f>
        <v>razem do zakwaterowania (z dziećmi)</v>
      </c>
      <c r="G536" s="71" t="n">
        <f aca="false">G12+G26+G40+G56+G75+G89+G102+G116+G132+G146+G172+G188+G202+G216+G231+G242+G255+G269+G283+G294+G312+G326+G337+G349+G363+G377+G390+G401+G412+G423+G435+G446+G460+G474+G489+G500+G516+G529</f>
        <v>7</v>
      </c>
      <c r="H536" s="71" t="n">
        <f aca="false">H12+H26+H40+H56+H75+H89+H102+H116+H132+H146+H172+H188+H202+H216+H231+H242+H255+H269+H283+H294+H312+H326+H337+H349+H363+H377+H390+H401+H412+H423+H435+H446+H460+H474+H489+H500+H516+H529</f>
        <v>165</v>
      </c>
      <c r="I536" s="71" t="n">
        <f aca="false">I12+I26+I40+I56+I75+I89+I102+I116+I132+I146+I172+I188+I202+I216+I231+I242+I255+I269+I283+I294+I312+I326+I337+I349+I363+I377+I390+I401+I412+I423+I435+I446+I460+I474+I489+I500+I516+I529</f>
        <v>44</v>
      </c>
      <c r="J536" s="71" t="n">
        <f aca="false">J12+J26+J40+J56+J75+J89+J102+J116+J132+J146+J172+J188+J202+J216+J231+J242+J255+J269+J283+J294+J312+J326+J337+J349+J363+J377+J390+J401+J412+J423+J435+J446+J460+J474+J489+J500+J516+J529</f>
        <v>31</v>
      </c>
      <c r="K536" s="117" t="n">
        <f aca="false">K12+K26+K40+K56+K75+K89+K102+K116+K132+K146+K172+K188+K202+K216+K231+K242+K255+K269+K283+K294+K312+K326+K337+K349+K363+K377+K390+K401+K412+K423+K435+K446+K460+K474+K489+K500+K516+K529</f>
        <v>20</v>
      </c>
      <c r="L536" s="71" t="n">
        <f aca="false">L12+L26+L40+L56+L75+L89+L102+L116+L132+L146+L172+L188+L202+L216+L231+L242+L255+L269+L283+L294+L312+L326+L337+L349+L363+L377+L390+L401+L412+L423+L435+L446+L460+L474+L489+L500+L516+L529</f>
        <v>9</v>
      </c>
      <c r="M536" s="71" t="n">
        <f aca="false">M12+M26+M40+M56+M75+M89+M102+M116+M132+M146+M172+M188+M202+M216+M231+M242+M255+M269+M283+M294+M312+M326+M337+M349+M363+M377+M390+M401+M412+M423+M435+M446+M460+M474+M489+M500+M516+M529</f>
        <v>5</v>
      </c>
      <c r="N536" s="71" t="n">
        <f aca="false">N12+N26+N40+N56+N75+N89+N102+N116+N132+N146+N172+N188+N202+N216+N231+N242+N255+N269+N283+N294+N312+N326+N337+N349+N363+N377+N390+N401+N412+N423+N435+N446+N460+N474+N489+N500+N516+N529</f>
        <v>7</v>
      </c>
      <c r="O536" s="352"/>
      <c r="P536" s="504"/>
      <c r="Q536" s="504"/>
    </row>
    <row r="537" customFormat="false" ht="12.75" hidden="false" customHeight="false" outlineLevel="0" collapsed="false">
      <c r="A537" s="505"/>
      <c r="B537" s="506"/>
      <c r="C537" s="506"/>
      <c r="D537" s="129" t="s">
        <v>351</v>
      </c>
      <c r="E537" s="507" t="n">
        <f aca="false">D531+D533+L532</f>
        <v>276</v>
      </c>
      <c r="F537" s="506"/>
      <c r="G537" s="3" t="n">
        <f aca="false">(G531-1)/4</f>
        <v>1.75</v>
      </c>
      <c r="H537" s="508" t="n">
        <f aca="false">H531/2</f>
        <v>84.5</v>
      </c>
      <c r="I537" s="508" t="n">
        <f aca="false">I531/4</f>
        <v>11.25</v>
      </c>
      <c r="J537" s="508" t="n">
        <f aca="false">J531/3</f>
        <v>11</v>
      </c>
      <c r="K537" s="3"/>
      <c r="L537" s="3"/>
      <c r="M537" s="3"/>
      <c r="N537" s="508" t="n">
        <f aca="false">N531/4</f>
        <v>1.75</v>
      </c>
      <c r="O537" s="3"/>
      <c r="P537" s="509"/>
      <c r="Q537" s="510"/>
    </row>
    <row r="538" customFormat="false" ht="12.75" hidden="false" customHeight="false" outlineLevel="0" collapsed="false">
      <c r="A538" s="511"/>
    </row>
    <row r="539" customFormat="false" ht="12.75" hidden="false" customHeight="false" outlineLevel="0" collapsed="false">
      <c r="A539" s="511"/>
      <c r="D539" s="508" t="n">
        <f aca="false">D535-D533-D532</f>
        <v>227</v>
      </c>
      <c r="H539" s="512" t="n">
        <f aca="false">D531-6-7</f>
        <v>242</v>
      </c>
    </row>
    <row r="540" customFormat="false" ht="12.75" hidden="false" customHeight="false" outlineLevel="0" collapsed="false">
      <c r="A540" s="511"/>
      <c r="D540" s="508" t="n">
        <f aca="false">D531-7</f>
        <v>248</v>
      </c>
    </row>
    <row r="541" customFormat="false" ht="25.5" hidden="false" customHeight="true" outlineLevel="0" collapsed="false">
      <c r="A541" s="511"/>
      <c r="D541" s="129"/>
      <c r="F541" s="513"/>
    </row>
    <row r="542" customFormat="false" ht="12.75" hidden="false" customHeight="false" outlineLevel="0" collapsed="false">
      <c r="A542" s="511"/>
      <c r="D542" s="514"/>
    </row>
    <row r="543" customFormat="false" ht="12.75" hidden="false" customHeight="false" outlineLevel="0" collapsed="false">
      <c r="A543" s="511"/>
      <c r="D543" s="515"/>
      <c r="E543" s="5"/>
      <c r="P543" s="5"/>
      <c r="Q543" s="5"/>
    </row>
    <row r="544" customFormat="false" ht="12.75" hidden="false" customHeight="false" outlineLevel="0" collapsed="false">
      <c r="A544" s="511"/>
      <c r="D544" s="514"/>
      <c r="E544" s="5"/>
      <c r="P544" s="5"/>
      <c r="Q544" s="5"/>
    </row>
    <row r="545" customFormat="false" ht="12.75" hidden="false" customHeight="false" outlineLevel="0" collapsed="false">
      <c r="A545" s="511"/>
      <c r="D545" s="514"/>
      <c r="E545" s="5"/>
      <c r="P545" s="5"/>
      <c r="Q545" s="5"/>
    </row>
    <row r="546" s="5" customFormat="true" ht="12.75" hidden="false" customHeight="false" outlineLevel="0" collapsed="false">
      <c r="A546" s="511"/>
      <c r="B546" s="516"/>
      <c r="C546" s="516"/>
      <c r="D546" s="516"/>
      <c r="F546" s="2"/>
    </row>
    <row r="547" customFormat="false" ht="12.75" hidden="false" customHeight="false" outlineLevel="0" collapsed="false">
      <c r="A547" s="511"/>
      <c r="D547" s="514"/>
      <c r="E547" s="5"/>
      <c r="P547" s="5"/>
      <c r="Q547" s="5"/>
    </row>
    <row r="548" customFormat="false" ht="12.75" hidden="false" customHeight="false" outlineLevel="0" collapsed="false">
      <c r="A548" s="511"/>
      <c r="D548" s="514"/>
      <c r="E548" s="5"/>
      <c r="P548" s="5"/>
      <c r="Q548" s="5"/>
    </row>
    <row r="549" customFormat="false" ht="12.75" hidden="false" customHeight="false" outlineLevel="0" collapsed="false">
      <c r="A549" s="511"/>
      <c r="D549" s="514"/>
      <c r="E549" s="5"/>
      <c r="P549" s="5"/>
      <c r="Q549" s="5"/>
    </row>
    <row r="550" customFormat="false" ht="12.75" hidden="false" customHeight="false" outlineLevel="0" collapsed="false">
      <c r="A550" s="511"/>
      <c r="D550" s="514"/>
      <c r="E550" s="5"/>
      <c r="P550" s="5"/>
      <c r="Q550" s="5"/>
    </row>
    <row r="551" customFormat="false" ht="12.75" hidden="false" customHeight="false" outlineLevel="0" collapsed="false">
      <c r="A551" s="511"/>
      <c r="E551" s="5"/>
      <c r="P551" s="5"/>
      <c r="Q551" s="5"/>
    </row>
    <row r="552" customFormat="false" ht="12.75" hidden="false" customHeight="false" outlineLevel="0" collapsed="false">
      <c r="A552" s="511"/>
      <c r="E552" s="5"/>
      <c r="P552" s="5"/>
      <c r="Q552" s="5"/>
    </row>
    <row r="553" customFormat="false" ht="12.75" hidden="false" customHeight="false" outlineLevel="0" collapsed="false">
      <c r="A553" s="511"/>
      <c r="E553" s="5"/>
      <c r="P553" s="5"/>
      <c r="Q553" s="5"/>
    </row>
    <row r="554" customFormat="false" ht="12.75" hidden="false" customHeight="false" outlineLevel="0" collapsed="false">
      <c r="A554" s="511"/>
      <c r="E554" s="5"/>
      <c r="P554" s="5"/>
      <c r="Q554" s="5"/>
    </row>
    <row r="555" customFormat="false" ht="12.75" hidden="false" customHeight="false" outlineLevel="0" collapsed="false">
      <c r="A555" s="511"/>
      <c r="E555" s="5"/>
      <c r="P555" s="5"/>
      <c r="Q555" s="5"/>
    </row>
    <row r="556" customFormat="false" ht="12.75" hidden="false" customHeight="false" outlineLevel="0" collapsed="false">
      <c r="A556" s="511"/>
      <c r="E556" s="5"/>
      <c r="P556" s="5"/>
      <c r="Q556" s="5"/>
    </row>
    <row r="557" customFormat="false" ht="12.75" hidden="false" customHeight="false" outlineLevel="0" collapsed="false">
      <c r="A557" s="511"/>
      <c r="E557" s="5"/>
      <c r="P557" s="5"/>
      <c r="Q557" s="5"/>
    </row>
    <row r="558" customFormat="false" ht="12.75" hidden="false" customHeight="false" outlineLevel="0" collapsed="false">
      <c r="A558" s="511"/>
      <c r="E558" s="5"/>
      <c r="P558" s="5"/>
      <c r="Q558" s="5"/>
    </row>
    <row r="559" s="5" customFormat="true" ht="12.75" hidden="false" customHeight="false" outlineLevel="0" collapsed="false">
      <c r="A559" s="511"/>
      <c r="F559" s="2"/>
    </row>
    <row r="560" s="5" customFormat="true" ht="12.75" hidden="false" customHeight="false" outlineLevel="0" collapsed="false">
      <c r="A560" s="511"/>
      <c r="F560" s="2"/>
    </row>
    <row r="561" s="5" customFormat="true" ht="12.75" hidden="false" customHeight="false" outlineLevel="0" collapsed="false">
      <c r="A561" s="511"/>
      <c r="F561" s="2"/>
    </row>
    <row r="562" s="5" customFormat="true" ht="12.75" hidden="false" customHeight="false" outlineLevel="0" collapsed="false">
      <c r="A562" s="511"/>
      <c r="F562" s="2"/>
    </row>
    <row r="563" s="5" customFormat="true" ht="12.75" hidden="false" customHeight="false" outlineLevel="0" collapsed="false">
      <c r="A563" s="511"/>
      <c r="F563" s="2"/>
    </row>
    <row r="564" s="5" customFormat="true" ht="12.75" hidden="false" customHeight="false" outlineLevel="0" collapsed="false">
      <c r="A564" s="511"/>
      <c r="F564" s="2"/>
    </row>
    <row r="565" s="5" customFormat="true" ht="12.75" hidden="false" customHeight="false" outlineLevel="0" collapsed="false">
      <c r="A565" s="511"/>
      <c r="F565" s="2"/>
    </row>
    <row r="566" s="5" customFormat="true" ht="12.75" hidden="false" customHeight="false" outlineLevel="0" collapsed="false">
      <c r="A566" s="511"/>
      <c r="F566" s="2"/>
    </row>
    <row r="567" s="5" customFormat="true" ht="12.75" hidden="false" customHeight="false" outlineLevel="0" collapsed="false">
      <c r="A567" s="511"/>
      <c r="F567" s="2"/>
    </row>
    <row r="568" s="5" customFormat="true" ht="12.75" hidden="false" customHeight="false" outlineLevel="0" collapsed="false">
      <c r="A568" s="511"/>
      <c r="F568" s="2"/>
    </row>
    <row r="569" s="5" customFormat="true" ht="12.75" hidden="false" customHeight="false" outlineLevel="0" collapsed="false">
      <c r="A569" s="511"/>
      <c r="F569" s="2"/>
    </row>
    <row r="570" s="5" customFormat="true" ht="12.75" hidden="false" customHeight="false" outlineLevel="0" collapsed="false">
      <c r="A570" s="511"/>
      <c r="F570" s="2"/>
    </row>
    <row r="571" s="5" customFormat="true" ht="12.75" hidden="false" customHeight="false" outlineLevel="0" collapsed="false">
      <c r="A571" s="511"/>
      <c r="F571" s="2"/>
    </row>
    <row r="572" s="5" customFormat="true" ht="12.75" hidden="false" customHeight="false" outlineLevel="0" collapsed="false">
      <c r="A572" s="511"/>
      <c r="F572" s="2"/>
    </row>
    <row r="573" s="5" customFormat="true" ht="12.75" hidden="false" customHeight="false" outlineLevel="0" collapsed="false">
      <c r="A573" s="511"/>
      <c r="F573" s="2"/>
    </row>
    <row r="574" s="5" customFormat="true" ht="12.75" hidden="false" customHeight="false" outlineLevel="0" collapsed="false">
      <c r="A574" s="511"/>
      <c r="F574" s="2"/>
    </row>
    <row r="575" s="5" customFormat="true" ht="12.75" hidden="false" customHeight="false" outlineLevel="0" collapsed="false">
      <c r="A575" s="511"/>
      <c r="F575" s="2"/>
    </row>
    <row r="576" s="5" customFormat="true" ht="12.75" hidden="false" customHeight="false" outlineLevel="0" collapsed="false">
      <c r="A576" s="511"/>
      <c r="F576" s="2"/>
    </row>
    <row r="577" s="5" customFormat="true" ht="12.75" hidden="false" customHeight="false" outlineLevel="0" collapsed="false">
      <c r="A577" s="511"/>
      <c r="F577" s="2"/>
    </row>
    <row r="578" s="5" customFormat="true" ht="12.75" hidden="false" customHeight="false" outlineLevel="0" collapsed="false">
      <c r="A578" s="511"/>
      <c r="F578" s="2"/>
    </row>
    <row r="579" s="5" customFormat="true" ht="12.75" hidden="false" customHeight="false" outlineLevel="0" collapsed="false">
      <c r="A579" s="511"/>
      <c r="F579" s="2"/>
    </row>
    <row r="580" s="5" customFormat="true" ht="12.75" hidden="false" customHeight="false" outlineLevel="0" collapsed="false">
      <c r="A580" s="511"/>
      <c r="F580" s="2"/>
    </row>
    <row r="581" s="5" customFormat="true" ht="12.75" hidden="false" customHeight="false" outlineLevel="0" collapsed="false">
      <c r="A581" s="511"/>
      <c r="F581" s="2"/>
    </row>
    <row r="582" s="5" customFormat="true" ht="12.75" hidden="false" customHeight="false" outlineLevel="0" collapsed="false">
      <c r="A582" s="511"/>
      <c r="F582" s="2"/>
    </row>
    <row r="583" s="5" customFormat="true" ht="12.75" hidden="false" customHeight="false" outlineLevel="0" collapsed="false">
      <c r="A583" s="511"/>
      <c r="F583" s="2"/>
    </row>
    <row r="584" s="5" customFormat="true" ht="12.75" hidden="false" customHeight="false" outlineLevel="0" collapsed="false">
      <c r="A584" s="511"/>
      <c r="F584" s="2"/>
    </row>
    <row r="585" s="5" customFormat="true" ht="12.75" hidden="false" customHeight="false" outlineLevel="0" collapsed="false">
      <c r="A585" s="511"/>
      <c r="F585" s="2"/>
    </row>
    <row r="586" s="5" customFormat="true" ht="12.75" hidden="false" customHeight="false" outlineLevel="0" collapsed="false">
      <c r="A586" s="511"/>
      <c r="F586" s="2"/>
    </row>
    <row r="587" s="5" customFormat="true" ht="12.75" hidden="false" customHeight="false" outlineLevel="0" collapsed="false">
      <c r="A587" s="511"/>
      <c r="F587" s="2"/>
    </row>
    <row r="588" s="5" customFormat="true" ht="12.75" hidden="false" customHeight="false" outlineLevel="0" collapsed="false">
      <c r="A588" s="511"/>
      <c r="F588" s="2"/>
    </row>
    <row r="589" s="5" customFormat="true" ht="12.75" hidden="false" customHeight="false" outlineLevel="0" collapsed="false">
      <c r="A589" s="511"/>
      <c r="F589" s="2"/>
    </row>
    <row r="590" s="5" customFormat="true" ht="12.75" hidden="false" customHeight="false" outlineLevel="0" collapsed="false">
      <c r="A590" s="511"/>
      <c r="F590" s="2"/>
    </row>
    <row r="591" s="5" customFormat="true" ht="12.75" hidden="false" customHeight="false" outlineLevel="0" collapsed="false">
      <c r="A591" s="511"/>
      <c r="F591" s="2"/>
    </row>
    <row r="592" s="5" customFormat="true" ht="12.75" hidden="false" customHeight="false" outlineLevel="0" collapsed="false">
      <c r="A592" s="511"/>
      <c r="F592" s="2"/>
    </row>
    <row r="593" s="5" customFormat="true" ht="12.75" hidden="false" customHeight="false" outlineLevel="0" collapsed="false">
      <c r="A593" s="511"/>
      <c r="F593" s="2"/>
    </row>
    <row r="594" s="5" customFormat="true" ht="12.75" hidden="false" customHeight="false" outlineLevel="0" collapsed="false">
      <c r="A594" s="511"/>
      <c r="F594" s="2"/>
    </row>
    <row r="595" s="5" customFormat="true" ht="12.75" hidden="false" customHeight="false" outlineLevel="0" collapsed="false">
      <c r="A595" s="511"/>
      <c r="F595" s="2"/>
    </row>
    <row r="596" s="5" customFormat="true" ht="12.75" hidden="false" customHeight="false" outlineLevel="0" collapsed="false">
      <c r="A596" s="511"/>
      <c r="F596" s="2"/>
    </row>
    <row r="597" s="5" customFormat="true" ht="12.75" hidden="false" customHeight="false" outlineLevel="0" collapsed="false">
      <c r="A597" s="511"/>
      <c r="F597" s="2"/>
    </row>
    <row r="598" s="5" customFormat="true" ht="12.75" hidden="false" customHeight="false" outlineLevel="0" collapsed="false">
      <c r="A598" s="511"/>
      <c r="F598" s="2"/>
    </row>
    <row r="599" s="5" customFormat="true" ht="12.75" hidden="false" customHeight="false" outlineLevel="0" collapsed="false">
      <c r="A599" s="511"/>
      <c r="F599" s="2"/>
    </row>
    <row r="600" s="5" customFormat="true" ht="12.75" hidden="false" customHeight="false" outlineLevel="0" collapsed="false">
      <c r="A600" s="511"/>
      <c r="F600" s="2"/>
    </row>
    <row r="601" s="5" customFormat="true" ht="12.75" hidden="false" customHeight="false" outlineLevel="0" collapsed="false">
      <c r="A601" s="511"/>
      <c r="F601" s="2"/>
    </row>
    <row r="602" s="5" customFormat="true" ht="12.75" hidden="false" customHeight="false" outlineLevel="0" collapsed="false">
      <c r="A602" s="511"/>
      <c r="F602" s="2"/>
    </row>
    <row r="603" s="5" customFormat="true" ht="12.75" hidden="false" customHeight="false" outlineLevel="0" collapsed="false">
      <c r="A603" s="511"/>
      <c r="F603" s="2"/>
    </row>
    <row r="604" s="5" customFormat="true" ht="12.75" hidden="false" customHeight="false" outlineLevel="0" collapsed="false">
      <c r="A604" s="511"/>
      <c r="F604" s="2"/>
    </row>
    <row r="605" s="5" customFormat="true" ht="12.75" hidden="false" customHeight="false" outlineLevel="0" collapsed="false">
      <c r="A605" s="511"/>
      <c r="F605" s="2"/>
    </row>
    <row r="606" s="5" customFormat="true" ht="12.75" hidden="false" customHeight="false" outlineLevel="0" collapsed="false">
      <c r="A606" s="511"/>
      <c r="F606" s="2"/>
    </row>
    <row r="607" s="5" customFormat="true" ht="12.75" hidden="false" customHeight="false" outlineLevel="0" collapsed="false">
      <c r="A607" s="511"/>
      <c r="F607" s="2"/>
    </row>
    <row r="608" s="5" customFormat="true" ht="12.75" hidden="false" customHeight="false" outlineLevel="0" collapsed="false">
      <c r="A608" s="511"/>
      <c r="F608" s="2"/>
    </row>
    <row r="609" s="5" customFormat="true" ht="12.75" hidden="false" customHeight="false" outlineLevel="0" collapsed="false">
      <c r="A609" s="511"/>
      <c r="F609" s="2"/>
    </row>
    <row r="610" s="5" customFormat="true" ht="12.75" hidden="false" customHeight="false" outlineLevel="0" collapsed="false">
      <c r="A610" s="511"/>
      <c r="F610" s="2"/>
    </row>
    <row r="611" s="5" customFormat="true" ht="12.75" hidden="false" customHeight="false" outlineLevel="0" collapsed="false">
      <c r="A611" s="511"/>
      <c r="F611" s="2"/>
    </row>
    <row r="612" s="5" customFormat="true" ht="12.75" hidden="false" customHeight="false" outlineLevel="0" collapsed="false">
      <c r="A612" s="511"/>
      <c r="F612" s="2"/>
    </row>
    <row r="613" s="5" customFormat="true" ht="12.75" hidden="false" customHeight="false" outlineLevel="0" collapsed="false">
      <c r="A613" s="511"/>
      <c r="F613" s="2"/>
    </row>
    <row r="614" s="5" customFormat="true" ht="12.75" hidden="false" customHeight="false" outlineLevel="0" collapsed="false">
      <c r="A614" s="511"/>
      <c r="F614" s="2"/>
    </row>
    <row r="615" s="5" customFormat="true" ht="12.75" hidden="false" customHeight="false" outlineLevel="0" collapsed="false">
      <c r="A615" s="511"/>
      <c r="F615" s="2"/>
    </row>
    <row r="616" s="5" customFormat="true" ht="12.75" hidden="false" customHeight="false" outlineLevel="0" collapsed="false">
      <c r="A616" s="511"/>
      <c r="F616" s="2"/>
    </row>
    <row r="617" s="5" customFormat="true" ht="12.75" hidden="false" customHeight="false" outlineLevel="0" collapsed="false">
      <c r="A617" s="511"/>
      <c r="F617" s="2"/>
    </row>
    <row r="618" s="5" customFormat="true" ht="12.75" hidden="false" customHeight="false" outlineLevel="0" collapsed="false">
      <c r="A618" s="511"/>
      <c r="F618" s="2"/>
    </row>
    <row r="619" s="5" customFormat="true" ht="12.75" hidden="false" customHeight="false" outlineLevel="0" collapsed="false">
      <c r="A619" s="511"/>
      <c r="F619" s="2"/>
    </row>
    <row r="620" s="5" customFormat="true" ht="12.75" hidden="false" customHeight="false" outlineLevel="0" collapsed="false">
      <c r="A620" s="511"/>
      <c r="F620" s="2"/>
    </row>
    <row r="621" s="5" customFormat="true" ht="12.75" hidden="false" customHeight="false" outlineLevel="0" collapsed="false">
      <c r="A621" s="511"/>
      <c r="F621" s="2"/>
    </row>
    <row r="622" s="5" customFormat="true" ht="12.75" hidden="false" customHeight="false" outlineLevel="0" collapsed="false">
      <c r="A622" s="511"/>
      <c r="F622" s="2"/>
    </row>
    <row r="623" s="5" customFormat="true" ht="12.75" hidden="false" customHeight="false" outlineLevel="0" collapsed="false">
      <c r="A623" s="511"/>
      <c r="F623" s="2"/>
    </row>
    <row r="624" s="5" customFormat="true" ht="12.75" hidden="false" customHeight="false" outlineLevel="0" collapsed="false">
      <c r="A624" s="511"/>
      <c r="F624" s="2"/>
    </row>
    <row r="625" s="5" customFormat="true" ht="12.75" hidden="false" customHeight="false" outlineLevel="0" collapsed="false">
      <c r="A625" s="511"/>
      <c r="F625" s="2"/>
    </row>
    <row r="626" s="5" customFormat="true" ht="12.75" hidden="false" customHeight="false" outlineLevel="0" collapsed="false">
      <c r="A626" s="511"/>
      <c r="F626" s="2"/>
    </row>
    <row r="627" s="5" customFormat="true" ht="12.75" hidden="false" customHeight="false" outlineLevel="0" collapsed="false">
      <c r="A627" s="511"/>
      <c r="F627" s="2"/>
    </row>
    <row r="628" s="5" customFormat="true" ht="12.75" hidden="false" customHeight="false" outlineLevel="0" collapsed="false">
      <c r="A628" s="511"/>
      <c r="F628" s="2"/>
    </row>
    <row r="629" s="5" customFormat="true" ht="12.75" hidden="false" customHeight="false" outlineLevel="0" collapsed="false">
      <c r="A629" s="511"/>
      <c r="F629" s="2"/>
    </row>
    <row r="630" s="5" customFormat="true" ht="12.75" hidden="false" customHeight="false" outlineLevel="0" collapsed="false">
      <c r="A630" s="511"/>
      <c r="F630" s="2"/>
    </row>
    <row r="631" s="5" customFormat="true" ht="12.75" hidden="false" customHeight="false" outlineLevel="0" collapsed="false">
      <c r="A631" s="511"/>
      <c r="F631" s="2"/>
    </row>
    <row r="632" s="5" customFormat="true" ht="12.75" hidden="false" customHeight="false" outlineLevel="0" collapsed="false">
      <c r="A632" s="511"/>
      <c r="F632" s="2"/>
    </row>
    <row r="633" s="5" customFormat="true" ht="12.75" hidden="false" customHeight="false" outlineLevel="0" collapsed="false">
      <c r="A633" s="511"/>
      <c r="F633" s="2"/>
    </row>
    <row r="634" s="5" customFormat="true" ht="12.75" hidden="false" customHeight="false" outlineLevel="0" collapsed="false">
      <c r="A634" s="511"/>
      <c r="F634" s="2"/>
    </row>
    <row r="635" s="5" customFormat="true" ht="12.75" hidden="false" customHeight="false" outlineLevel="0" collapsed="false">
      <c r="A635" s="511"/>
      <c r="F635" s="2"/>
    </row>
    <row r="636" s="5" customFormat="true" ht="12.75" hidden="false" customHeight="false" outlineLevel="0" collapsed="false">
      <c r="A636" s="511"/>
      <c r="F636" s="2"/>
    </row>
    <row r="637" s="5" customFormat="true" ht="12.75" hidden="false" customHeight="false" outlineLevel="0" collapsed="false">
      <c r="A637" s="511"/>
      <c r="F637" s="2"/>
    </row>
    <row r="638" s="5" customFormat="true" ht="12.75" hidden="false" customHeight="false" outlineLevel="0" collapsed="false">
      <c r="A638" s="511"/>
      <c r="F638" s="2"/>
    </row>
    <row r="639" s="5" customFormat="true" ht="12.75" hidden="false" customHeight="false" outlineLevel="0" collapsed="false">
      <c r="A639" s="511"/>
      <c r="F639" s="2"/>
    </row>
    <row r="640" s="5" customFormat="true" ht="12.75" hidden="false" customHeight="false" outlineLevel="0" collapsed="false">
      <c r="A640" s="511"/>
      <c r="F640" s="2"/>
    </row>
    <row r="641" s="5" customFormat="true" ht="12.75" hidden="false" customHeight="false" outlineLevel="0" collapsed="false">
      <c r="A641" s="511"/>
      <c r="F641" s="2"/>
    </row>
    <row r="642" s="5" customFormat="true" ht="12.75" hidden="false" customHeight="false" outlineLevel="0" collapsed="false">
      <c r="A642" s="511"/>
      <c r="F642" s="2"/>
    </row>
    <row r="643" s="5" customFormat="true" ht="12.75" hidden="false" customHeight="false" outlineLevel="0" collapsed="false">
      <c r="A643" s="511"/>
      <c r="F643" s="2"/>
    </row>
    <row r="644" s="5" customFormat="true" ht="12.75" hidden="false" customHeight="false" outlineLevel="0" collapsed="false">
      <c r="A644" s="511"/>
      <c r="F644" s="2"/>
    </row>
    <row r="645" s="5" customFormat="true" ht="12.75" hidden="false" customHeight="false" outlineLevel="0" collapsed="false">
      <c r="A645" s="511"/>
      <c r="F645" s="2"/>
    </row>
    <row r="646" s="5" customFormat="true" ht="12.75" hidden="false" customHeight="false" outlineLevel="0" collapsed="false">
      <c r="A646" s="511"/>
      <c r="F646" s="2"/>
    </row>
    <row r="647" s="5" customFormat="true" ht="12.75" hidden="false" customHeight="false" outlineLevel="0" collapsed="false">
      <c r="A647" s="511"/>
      <c r="F647" s="2"/>
    </row>
    <row r="648" s="5" customFormat="true" ht="12.75" hidden="false" customHeight="false" outlineLevel="0" collapsed="false">
      <c r="A648" s="511"/>
      <c r="F648" s="2"/>
    </row>
    <row r="649" s="5" customFormat="true" ht="12.75" hidden="false" customHeight="false" outlineLevel="0" collapsed="false">
      <c r="A649" s="511"/>
      <c r="F649" s="2"/>
    </row>
    <row r="650" s="5" customFormat="true" ht="12.75" hidden="false" customHeight="false" outlineLevel="0" collapsed="false">
      <c r="A650" s="511"/>
      <c r="F650" s="2"/>
    </row>
    <row r="651" s="5" customFormat="true" ht="12.75" hidden="false" customHeight="false" outlineLevel="0" collapsed="false">
      <c r="A651" s="511"/>
      <c r="F651" s="2"/>
    </row>
    <row r="652" s="5" customFormat="true" ht="12.75" hidden="false" customHeight="false" outlineLevel="0" collapsed="false">
      <c r="A652" s="511"/>
      <c r="F652" s="2"/>
    </row>
    <row r="653" s="5" customFormat="true" ht="12.75" hidden="false" customHeight="false" outlineLevel="0" collapsed="false">
      <c r="A653" s="511"/>
      <c r="F653" s="2"/>
    </row>
    <row r="654" s="5" customFormat="true" ht="12.75" hidden="false" customHeight="false" outlineLevel="0" collapsed="false">
      <c r="A654" s="511"/>
      <c r="F654" s="2"/>
    </row>
    <row r="655" s="5" customFormat="true" ht="12.75" hidden="false" customHeight="false" outlineLevel="0" collapsed="false">
      <c r="A655" s="511"/>
      <c r="F655" s="2"/>
    </row>
    <row r="656" s="5" customFormat="true" ht="12.75" hidden="false" customHeight="false" outlineLevel="0" collapsed="false">
      <c r="A656" s="511"/>
      <c r="F656" s="2"/>
    </row>
    <row r="657" s="5" customFormat="true" ht="12.75" hidden="false" customHeight="false" outlineLevel="0" collapsed="false">
      <c r="A657" s="511"/>
      <c r="F657" s="2"/>
    </row>
    <row r="658" s="5" customFormat="true" ht="12.75" hidden="false" customHeight="false" outlineLevel="0" collapsed="false">
      <c r="A658" s="511"/>
      <c r="F658" s="2"/>
    </row>
    <row r="659" s="5" customFormat="true" ht="12.75" hidden="false" customHeight="false" outlineLevel="0" collapsed="false">
      <c r="A659" s="511"/>
      <c r="F659" s="2"/>
    </row>
    <row r="660" s="5" customFormat="true" ht="12.75" hidden="false" customHeight="false" outlineLevel="0" collapsed="false">
      <c r="A660" s="511"/>
      <c r="F660" s="2"/>
    </row>
    <row r="661" s="5" customFormat="true" ht="12.75" hidden="false" customHeight="false" outlineLevel="0" collapsed="false">
      <c r="A661" s="511"/>
      <c r="F661" s="2"/>
    </row>
    <row r="662" s="5" customFormat="true" ht="12.75" hidden="false" customHeight="false" outlineLevel="0" collapsed="false">
      <c r="A662" s="511"/>
      <c r="F662" s="2"/>
    </row>
    <row r="663" s="5" customFormat="true" ht="12.75" hidden="false" customHeight="false" outlineLevel="0" collapsed="false">
      <c r="A663" s="511"/>
      <c r="F663" s="2"/>
    </row>
    <row r="664" s="5" customFormat="true" ht="12.75" hidden="false" customHeight="false" outlineLevel="0" collapsed="false">
      <c r="A664" s="511"/>
      <c r="F664" s="2"/>
    </row>
    <row r="665" s="5" customFormat="true" ht="12.75" hidden="false" customHeight="false" outlineLevel="0" collapsed="false">
      <c r="A665" s="511"/>
      <c r="F665" s="2"/>
    </row>
    <row r="666" s="5" customFormat="true" ht="12.75" hidden="false" customHeight="false" outlineLevel="0" collapsed="false">
      <c r="A666" s="511"/>
      <c r="F666" s="2"/>
    </row>
    <row r="667" s="5" customFormat="true" ht="12.75" hidden="false" customHeight="false" outlineLevel="0" collapsed="false">
      <c r="A667" s="511"/>
      <c r="F667" s="2"/>
    </row>
    <row r="668" s="5" customFormat="true" ht="12.75" hidden="false" customHeight="false" outlineLevel="0" collapsed="false">
      <c r="A668" s="511"/>
      <c r="F668" s="2"/>
    </row>
    <row r="669" s="5" customFormat="true" ht="12.75" hidden="false" customHeight="false" outlineLevel="0" collapsed="false">
      <c r="A669" s="511"/>
      <c r="F669" s="2"/>
    </row>
    <row r="670" s="5" customFormat="true" ht="12.75" hidden="false" customHeight="false" outlineLevel="0" collapsed="false">
      <c r="A670" s="511"/>
      <c r="F670" s="2"/>
    </row>
    <row r="671" s="5" customFormat="true" ht="12.75" hidden="false" customHeight="false" outlineLevel="0" collapsed="false">
      <c r="A671" s="511"/>
      <c r="F671" s="2"/>
    </row>
    <row r="672" s="5" customFormat="true" ht="12.75" hidden="false" customHeight="false" outlineLevel="0" collapsed="false">
      <c r="A672" s="511"/>
      <c r="F672" s="2"/>
    </row>
    <row r="673" s="5" customFormat="true" ht="12.75" hidden="false" customHeight="false" outlineLevel="0" collapsed="false">
      <c r="A673" s="511"/>
      <c r="F673" s="2"/>
    </row>
    <row r="674" s="5" customFormat="true" ht="12.75" hidden="false" customHeight="false" outlineLevel="0" collapsed="false">
      <c r="A674" s="511"/>
      <c r="F674" s="2"/>
    </row>
    <row r="675" s="5" customFormat="true" ht="12.75" hidden="false" customHeight="false" outlineLevel="0" collapsed="false">
      <c r="A675" s="511"/>
      <c r="F675" s="2"/>
    </row>
    <row r="676" s="5" customFormat="true" ht="12.75" hidden="false" customHeight="false" outlineLevel="0" collapsed="false">
      <c r="A676" s="511"/>
      <c r="F676" s="2"/>
    </row>
    <row r="677" s="5" customFormat="true" ht="12.75" hidden="false" customHeight="false" outlineLevel="0" collapsed="false">
      <c r="A677" s="511"/>
      <c r="F677" s="2"/>
    </row>
    <row r="678" s="5" customFormat="true" ht="12.75" hidden="false" customHeight="false" outlineLevel="0" collapsed="false">
      <c r="A678" s="511"/>
      <c r="F678" s="2"/>
    </row>
    <row r="679" s="5" customFormat="true" ht="12.75" hidden="false" customHeight="false" outlineLevel="0" collapsed="false">
      <c r="A679" s="511"/>
      <c r="F679" s="2"/>
    </row>
    <row r="680" s="5" customFormat="true" ht="12.75" hidden="false" customHeight="false" outlineLevel="0" collapsed="false">
      <c r="A680" s="511"/>
      <c r="F680" s="2"/>
    </row>
    <row r="681" s="5" customFormat="true" ht="12.75" hidden="false" customHeight="false" outlineLevel="0" collapsed="false">
      <c r="A681" s="511"/>
      <c r="F681" s="2"/>
    </row>
    <row r="682" s="5" customFormat="true" ht="12.75" hidden="false" customHeight="false" outlineLevel="0" collapsed="false">
      <c r="A682" s="511"/>
      <c r="F682" s="2"/>
    </row>
    <row r="683" s="5" customFormat="true" ht="12.75" hidden="false" customHeight="false" outlineLevel="0" collapsed="false">
      <c r="A683" s="511"/>
      <c r="F683" s="2"/>
    </row>
    <row r="684" s="5" customFormat="true" ht="12.75" hidden="false" customHeight="false" outlineLevel="0" collapsed="false">
      <c r="A684" s="511"/>
      <c r="F684" s="2"/>
    </row>
    <row r="685" s="5" customFormat="true" ht="12.75" hidden="false" customHeight="false" outlineLevel="0" collapsed="false">
      <c r="A685" s="511"/>
      <c r="F685" s="2"/>
    </row>
    <row r="686" s="5" customFormat="true" ht="12.75" hidden="false" customHeight="false" outlineLevel="0" collapsed="false">
      <c r="A686" s="511"/>
      <c r="F686" s="2"/>
    </row>
    <row r="687" s="5" customFormat="true" ht="12.75" hidden="false" customHeight="false" outlineLevel="0" collapsed="false">
      <c r="A687" s="511"/>
      <c r="F687" s="2"/>
    </row>
    <row r="688" s="5" customFormat="true" ht="12.75" hidden="false" customHeight="false" outlineLevel="0" collapsed="false">
      <c r="A688" s="511"/>
      <c r="F688" s="2"/>
    </row>
    <row r="689" s="5" customFormat="true" ht="12.75" hidden="false" customHeight="false" outlineLevel="0" collapsed="false">
      <c r="A689" s="511"/>
      <c r="F689" s="2"/>
    </row>
    <row r="690" s="5" customFormat="true" ht="12.75" hidden="false" customHeight="false" outlineLevel="0" collapsed="false">
      <c r="A690" s="511"/>
      <c r="F690" s="2"/>
    </row>
    <row r="691" s="5" customFormat="true" ht="12.75" hidden="false" customHeight="false" outlineLevel="0" collapsed="false">
      <c r="A691" s="511"/>
      <c r="F691" s="2"/>
    </row>
    <row r="692" s="5" customFormat="true" ht="12.75" hidden="false" customHeight="false" outlineLevel="0" collapsed="false">
      <c r="A692" s="511"/>
      <c r="F692" s="2"/>
    </row>
    <row r="693" s="5" customFormat="true" ht="12.75" hidden="false" customHeight="false" outlineLevel="0" collapsed="false">
      <c r="A693" s="511"/>
      <c r="F693" s="2"/>
    </row>
    <row r="694" s="5" customFormat="true" ht="12.75" hidden="false" customHeight="false" outlineLevel="0" collapsed="false">
      <c r="A694" s="511"/>
      <c r="F694" s="2"/>
    </row>
    <row r="695" s="5" customFormat="true" ht="12.75" hidden="false" customHeight="false" outlineLevel="0" collapsed="false">
      <c r="A695" s="511"/>
      <c r="F695" s="2"/>
    </row>
    <row r="696" s="5" customFormat="true" ht="12.75" hidden="false" customHeight="false" outlineLevel="0" collapsed="false">
      <c r="A696" s="511"/>
      <c r="F696" s="2"/>
    </row>
    <row r="697" s="5" customFormat="true" ht="12.75" hidden="false" customHeight="false" outlineLevel="0" collapsed="false">
      <c r="A697" s="511"/>
      <c r="F697" s="2"/>
    </row>
    <row r="698" s="5" customFormat="true" ht="12.75" hidden="false" customHeight="false" outlineLevel="0" collapsed="false">
      <c r="A698" s="511"/>
      <c r="F698" s="2"/>
    </row>
    <row r="699" s="5" customFormat="true" ht="12.75" hidden="false" customHeight="false" outlineLevel="0" collapsed="false">
      <c r="A699" s="511"/>
      <c r="F699" s="2"/>
    </row>
    <row r="700" s="5" customFormat="true" ht="12.75" hidden="false" customHeight="false" outlineLevel="0" collapsed="false">
      <c r="A700" s="511"/>
      <c r="F700" s="2"/>
    </row>
    <row r="701" s="5" customFormat="true" ht="12.75" hidden="false" customHeight="false" outlineLevel="0" collapsed="false">
      <c r="A701" s="511"/>
      <c r="F701" s="2"/>
    </row>
    <row r="702" s="5" customFormat="true" ht="12.75" hidden="false" customHeight="false" outlineLevel="0" collapsed="false">
      <c r="A702" s="511"/>
      <c r="F702" s="2"/>
    </row>
    <row r="703" s="5" customFormat="true" ht="12.75" hidden="false" customHeight="false" outlineLevel="0" collapsed="false">
      <c r="A703" s="511"/>
      <c r="F703" s="2"/>
    </row>
    <row r="704" s="5" customFormat="true" ht="12.75" hidden="false" customHeight="false" outlineLevel="0" collapsed="false">
      <c r="A704" s="511"/>
      <c r="F704" s="2"/>
    </row>
    <row r="705" s="5" customFormat="true" ht="12.75" hidden="false" customHeight="false" outlineLevel="0" collapsed="false">
      <c r="A705" s="511"/>
      <c r="F705" s="2"/>
    </row>
    <row r="706" s="5" customFormat="true" ht="12.75" hidden="false" customHeight="false" outlineLevel="0" collapsed="false">
      <c r="A706" s="511"/>
      <c r="F706" s="2"/>
    </row>
    <row r="707" s="5" customFormat="true" ht="12.75" hidden="false" customHeight="false" outlineLevel="0" collapsed="false">
      <c r="A707" s="511"/>
      <c r="F707" s="2"/>
    </row>
    <row r="708" s="5" customFormat="true" ht="12.75" hidden="false" customHeight="false" outlineLevel="0" collapsed="false">
      <c r="A708" s="511"/>
      <c r="F708" s="2"/>
    </row>
    <row r="709" s="5" customFormat="true" ht="12.75" hidden="false" customHeight="false" outlineLevel="0" collapsed="false">
      <c r="A709" s="511"/>
      <c r="F709" s="2"/>
    </row>
    <row r="710" s="5" customFormat="true" ht="12.75" hidden="false" customHeight="false" outlineLevel="0" collapsed="false">
      <c r="A710" s="511"/>
      <c r="F710" s="2"/>
    </row>
    <row r="711" s="5" customFormat="true" ht="12.75" hidden="false" customHeight="false" outlineLevel="0" collapsed="false">
      <c r="A711" s="511"/>
      <c r="F711" s="2"/>
    </row>
    <row r="712" s="5" customFormat="true" ht="12.75" hidden="false" customHeight="false" outlineLevel="0" collapsed="false">
      <c r="A712" s="511"/>
      <c r="F712" s="2"/>
    </row>
    <row r="713" s="5" customFormat="true" ht="12.75" hidden="false" customHeight="false" outlineLevel="0" collapsed="false">
      <c r="A713" s="511"/>
      <c r="F713" s="2"/>
    </row>
    <row r="714" s="5" customFormat="true" ht="12.75" hidden="false" customHeight="false" outlineLevel="0" collapsed="false">
      <c r="A714" s="511"/>
      <c r="F714" s="2"/>
    </row>
    <row r="715" s="5" customFormat="true" ht="12.75" hidden="false" customHeight="false" outlineLevel="0" collapsed="false">
      <c r="A715" s="511"/>
      <c r="F715" s="2"/>
    </row>
    <row r="716" s="5" customFormat="true" ht="12.75" hidden="false" customHeight="false" outlineLevel="0" collapsed="false">
      <c r="A716" s="511"/>
      <c r="F716" s="2"/>
    </row>
    <row r="717" s="5" customFormat="true" ht="12.75" hidden="false" customHeight="false" outlineLevel="0" collapsed="false">
      <c r="A717" s="511"/>
      <c r="F717" s="2"/>
    </row>
    <row r="718" s="5" customFormat="true" ht="12.75" hidden="false" customHeight="false" outlineLevel="0" collapsed="false">
      <c r="A718" s="511"/>
      <c r="F718" s="2"/>
    </row>
    <row r="719" s="5" customFormat="true" ht="12.75" hidden="false" customHeight="false" outlineLevel="0" collapsed="false">
      <c r="A719" s="511"/>
      <c r="F719" s="2"/>
    </row>
    <row r="720" s="5" customFormat="true" ht="12.75" hidden="false" customHeight="false" outlineLevel="0" collapsed="false">
      <c r="A720" s="511"/>
      <c r="F720" s="2"/>
    </row>
    <row r="721" s="5" customFormat="true" ht="12.75" hidden="false" customHeight="false" outlineLevel="0" collapsed="false">
      <c r="A721" s="511"/>
      <c r="F721" s="2"/>
    </row>
    <row r="722" s="5" customFormat="true" ht="12.75" hidden="false" customHeight="false" outlineLevel="0" collapsed="false">
      <c r="A722" s="511"/>
      <c r="F722" s="2"/>
    </row>
    <row r="723" s="5" customFormat="true" ht="12.75" hidden="false" customHeight="false" outlineLevel="0" collapsed="false">
      <c r="A723" s="511"/>
      <c r="F723" s="2"/>
    </row>
    <row r="724" s="5" customFormat="true" ht="12.75" hidden="false" customHeight="false" outlineLevel="0" collapsed="false">
      <c r="A724" s="511"/>
      <c r="F724" s="2"/>
    </row>
    <row r="725" s="5" customFormat="true" ht="12.75" hidden="false" customHeight="false" outlineLevel="0" collapsed="false">
      <c r="A725" s="511"/>
      <c r="F725" s="2"/>
    </row>
    <row r="726" s="5" customFormat="true" ht="12.75" hidden="false" customHeight="false" outlineLevel="0" collapsed="false">
      <c r="A726" s="511"/>
      <c r="F726" s="2"/>
    </row>
    <row r="727" s="5" customFormat="true" ht="12.75" hidden="false" customHeight="false" outlineLevel="0" collapsed="false">
      <c r="A727" s="511"/>
      <c r="F727" s="2"/>
    </row>
    <row r="728" s="5" customFormat="true" ht="12.75" hidden="false" customHeight="false" outlineLevel="0" collapsed="false">
      <c r="A728" s="511"/>
      <c r="F728" s="2"/>
    </row>
    <row r="729" s="5" customFormat="true" ht="12.75" hidden="false" customHeight="false" outlineLevel="0" collapsed="false">
      <c r="A729" s="511"/>
      <c r="F729" s="2"/>
    </row>
    <row r="730" s="5" customFormat="true" ht="12.75" hidden="false" customHeight="false" outlineLevel="0" collapsed="false">
      <c r="A730" s="511"/>
      <c r="F730" s="2"/>
    </row>
    <row r="731" s="5" customFormat="true" ht="12.75" hidden="false" customHeight="false" outlineLevel="0" collapsed="false">
      <c r="A731" s="511"/>
      <c r="F731" s="2"/>
    </row>
    <row r="732" s="5" customFormat="true" ht="12.75" hidden="false" customHeight="false" outlineLevel="0" collapsed="false">
      <c r="A732" s="511"/>
      <c r="F732" s="2"/>
    </row>
    <row r="733" s="5" customFormat="true" ht="12.75" hidden="false" customHeight="false" outlineLevel="0" collapsed="false">
      <c r="A733" s="511"/>
      <c r="F733" s="2"/>
    </row>
    <row r="734" s="5" customFormat="true" ht="12.75" hidden="false" customHeight="false" outlineLevel="0" collapsed="false">
      <c r="A734" s="511"/>
      <c r="F734" s="2"/>
    </row>
    <row r="735" s="5" customFormat="true" ht="12.75" hidden="false" customHeight="false" outlineLevel="0" collapsed="false">
      <c r="A735" s="511"/>
      <c r="F735" s="2"/>
    </row>
    <row r="736" s="5" customFormat="true" ht="12.75" hidden="false" customHeight="false" outlineLevel="0" collapsed="false">
      <c r="A736" s="511"/>
      <c r="F736" s="2"/>
    </row>
    <row r="737" s="5" customFormat="true" ht="12.75" hidden="false" customHeight="false" outlineLevel="0" collapsed="false">
      <c r="A737" s="511"/>
      <c r="F737" s="2"/>
    </row>
    <row r="738" s="5" customFormat="true" ht="12.75" hidden="false" customHeight="false" outlineLevel="0" collapsed="false">
      <c r="A738" s="511"/>
      <c r="F738" s="2"/>
    </row>
    <row r="739" s="5" customFormat="true" ht="12.75" hidden="false" customHeight="false" outlineLevel="0" collapsed="false">
      <c r="A739" s="511"/>
      <c r="F739" s="2"/>
    </row>
    <row r="740" s="5" customFormat="true" ht="12.75" hidden="false" customHeight="false" outlineLevel="0" collapsed="false">
      <c r="A740" s="511"/>
      <c r="F740" s="2"/>
    </row>
    <row r="741" s="5" customFormat="true" ht="12.75" hidden="false" customHeight="false" outlineLevel="0" collapsed="false">
      <c r="A741" s="511"/>
      <c r="F741" s="2"/>
    </row>
    <row r="742" s="5" customFormat="true" ht="12.75" hidden="false" customHeight="false" outlineLevel="0" collapsed="false">
      <c r="A742" s="511"/>
      <c r="F742" s="2"/>
    </row>
    <row r="743" s="5" customFormat="true" ht="12.75" hidden="false" customHeight="false" outlineLevel="0" collapsed="false">
      <c r="A743" s="511"/>
      <c r="F743" s="2"/>
    </row>
    <row r="744" s="5" customFormat="true" ht="12.75" hidden="false" customHeight="false" outlineLevel="0" collapsed="false">
      <c r="A744" s="511"/>
      <c r="F744" s="2"/>
    </row>
    <row r="745" s="5" customFormat="true" ht="12.75" hidden="false" customHeight="false" outlineLevel="0" collapsed="false">
      <c r="A745" s="511"/>
      <c r="F745" s="2"/>
    </row>
    <row r="746" s="5" customFormat="true" ht="12.75" hidden="false" customHeight="false" outlineLevel="0" collapsed="false">
      <c r="A746" s="511"/>
      <c r="F746" s="2"/>
    </row>
    <row r="747" s="5" customFormat="true" ht="12.75" hidden="false" customHeight="false" outlineLevel="0" collapsed="false">
      <c r="A747" s="511"/>
      <c r="F747" s="2"/>
    </row>
    <row r="748" s="5" customFormat="true" ht="12.75" hidden="false" customHeight="false" outlineLevel="0" collapsed="false">
      <c r="A748" s="511"/>
      <c r="F748" s="2"/>
    </row>
    <row r="749" s="5" customFormat="true" ht="12.75" hidden="false" customHeight="false" outlineLevel="0" collapsed="false">
      <c r="A749" s="511"/>
      <c r="F749" s="2"/>
    </row>
    <row r="750" s="5" customFormat="true" ht="12.75" hidden="false" customHeight="false" outlineLevel="0" collapsed="false">
      <c r="A750" s="511"/>
      <c r="F750" s="2"/>
    </row>
    <row r="751" s="5" customFormat="true" ht="12.75" hidden="false" customHeight="false" outlineLevel="0" collapsed="false">
      <c r="A751" s="511"/>
      <c r="F751" s="2"/>
    </row>
    <row r="752" s="5" customFormat="true" ht="12.75" hidden="false" customHeight="false" outlineLevel="0" collapsed="false">
      <c r="A752" s="511"/>
      <c r="F752" s="2"/>
    </row>
    <row r="753" s="5" customFormat="true" ht="12.75" hidden="false" customHeight="false" outlineLevel="0" collapsed="false">
      <c r="A753" s="511"/>
      <c r="F753" s="2"/>
    </row>
    <row r="754" s="5" customFormat="true" ht="12.75" hidden="false" customHeight="false" outlineLevel="0" collapsed="false">
      <c r="A754" s="511"/>
      <c r="F754" s="2"/>
    </row>
    <row r="755" s="5" customFormat="true" ht="12.75" hidden="false" customHeight="false" outlineLevel="0" collapsed="false">
      <c r="A755" s="511"/>
      <c r="F755" s="2"/>
    </row>
    <row r="756" s="5" customFormat="true" ht="12.75" hidden="false" customHeight="false" outlineLevel="0" collapsed="false">
      <c r="A756" s="511"/>
      <c r="F756" s="2"/>
    </row>
    <row r="757" s="5" customFormat="true" ht="12.75" hidden="false" customHeight="false" outlineLevel="0" collapsed="false">
      <c r="A757" s="511"/>
      <c r="F757" s="2"/>
    </row>
    <row r="758" s="5" customFormat="true" ht="12.75" hidden="false" customHeight="false" outlineLevel="0" collapsed="false">
      <c r="A758" s="511"/>
      <c r="F758" s="2"/>
    </row>
    <row r="759" s="5" customFormat="true" ht="12.75" hidden="false" customHeight="false" outlineLevel="0" collapsed="false">
      <c r="A759" s="511"/>
      <c r="F759" s="2"/>
    </row>
    <row r="760" s="5" customFormat="true" ht="12.75" hidden="false" customHeight="false" outlineLevel="0" collapsed="false">
      <c r="A760" s="511"/>
      <c r="F760" s="2"/>
    </row>
    <row r="761" s="5" customFormat="true" ht="12.75" hidden="false" customHeight="false" outlineLevel="0" collapsed="false">
      <c r="A761" s="511"/>
      <c r="F761" s="2"/>
    </row>
    <row r="762" s="5" customFormat="true" ht="12.75" hidden="false" customHeight="false" outlineLevel="0" collapsed="false">
      <c r="A762" s="511"/>
      <c r="F762" s="2"/>
    </row>
    <row r="763" s="5" customFormat="true" ht="12.75" hidden="false" customHeight="false" outlineLevel="0" collapsed="false">
      <c r="A763" s="511"/>
      <c r="F763" s="2"/>
    </row>
    <row r="764" s="5" customFormat="true" ht="12.75" hidden="false" customHeight="false" outlineLevel="0" collapsed="false">
      <c r="A764" s="511"/>
      <c r="F764" s="2"/>
    </row>
    <row r="765" s="5" customFormat="true" ht="12.75" hidden="false" customHeight="false" outlineLevel="0" collapsed="false">
      <c r="A765" s="511"/>
      <c r="F765" s="2"/>
    </row>
    <row r="766" s="5" customFormat="true" ht="12.75" hidden="false" customHeight="false" outlineLevel="0" collapsed="false">
      <c r="A766" s="511"/>
      <c r="F766" s="2"/>
    </row>
    <row r="767" s="5" customFormat="true" ht="12.75" hidden="false" customHeight="false" outlineLevel="0" collapsed="false">
      <c r="A767" s="511"/>
      <c r="F767" s="2"/>
    </row>
    <row r="768" s="5" customFormat="true" ht="12.75" hidden="false" customHeight="false" outlineLevel="0" collapsed="false">
      <c r="A768" s="511"/>
      <c r="F768" s="2"/>
    </row>
    <row r="769" s="5" customFormat="true" ht="12.75" hidden="false" customHeight="false" outlineLevel="0" collapsed="false">
      <c r="A769" s="511"/>
      <c r="F769" s="2"/>
    </row>
    <row r="770" s="5" customFormat="true" ht="12.75" hidden="false" customHeight="false" outlineLevel="0" collapsed="false">
      <c r="A770" s="511"/>
      <c r="F770" s="2"/>
    </row>
    <row r="771" s="5" customFormat="true" ht="12.75" hidden="false" customHeight="false" outlineLevel="0" collapsed="false">
      <c r="A771" s="511"/>
      <c r="F771" s="2"/>
    </row>
    <row r="772" s="5" customFormat="true" ht="12.75" hidden="false" customHeight="false" outlineLevel="0" collapsed="false">
      <c r="A772" s="511"/>
      <c r="F772" s="2"/>
    </row>
    <row r="773" s="5" customFormat="true" ht="12.75" hidden="false" customHeight="false" outlineLevel="0" collapsed="false">
      <c r="A773" s="511"/>
      <c r="F773" s="2"/>
    </row>
    <row r="774" s="5" customFormat="true" ht="12.75" hidden="false" customHeight="false" outlineLevel="0" collapsed="false">
      <c r="A774" s="511"/>
      <c r="F774" s="2"/>
    </row>
    <row r="775" s="5" customFormat="true" ht="12.75" hidden="false" customHeight="false" outlineLevel="0" collapsed="false">
      <c r="A775" s="511"/>
      <c r="F775" s="2"/>
    </row>
    <row r="776" s="5" customFormat="true" ht="12.75" hidden="false" customHeight="false" outlineLevel="0" collapsed="false">
      <c r="A776" s="511"/>
      <c r="F776" s="2"/>
    </row>
    <row r="777" s="5" customFormat="true" ht="12.75" hidden="false" customHeight="false" outlineLevel="0" collapsed="false">
      <c r="A777" s="511"/>
      <c r="F777" s="2"/>
    </row>
    <row r="778" s="5" customFormat="true" ht="12.75" hidden="false" customHeight="false" outlineLevel="0" collapsed="false">
      <c r="A778" s="511"/>
      <c r="F778" s="2"/>
    </row>
    <row r="779" s="5" customFormat="true" ht="12.75" hidden="false" customHeight="false" outlineLevel="0" collapsed="false">
      <c r="A779" s="511"/>
      <c r="F779" s="2"/>
    </row>
    <row r="780" s="5" customFormat="true" ht="12.75" hidden="false" customHeight="false" outlineLevel="0" collapsed="false">
      <c r="A780" s="511"/>
      <c r="F780" s="2"/>
    </row>
    <row r="781" s="5" customFormat="true" ht="12.75" hidden="false" customHeight="false" outlineLevel="0" collapsed="false">
      <c r="A781" s="511"/>
      <c r="F781" s="2"/>
    </row>
    <row r="782" s="5" customFormat="true" ht="12.75" hidden="false" customHeight="false" outlineLevel="0" collapsed="false">
      <c r="A782" s="511"/>
      <c r="F782" s="2"/>
    </row>
    <row r="783" s="5" customFormat="true" ht="12.75" hidden="false" customHeight="false" outlineLevel="0" collapsed="false">
      <c r="A783" s="511"/>
      <c r="F783" s="2"/>
    </row>
    <row r="784" s="5" customFormat="true" ht="12.75" hidden="false" customHeight="false" outlineLevel="0" collapsed="false">
      <c r="A784" s="511"/>
      <c r="F784" s="2"/>
    </row>
    <row r="785" s="5" customFormat="true" ht="12.75" hidden="false" customHeight="false" outlineLevel="0" collapsed="false">
      <c r="A785" s="511"/>
      <c r="F785" s="2"/>
    </row>
    <row r="786" s="5" customFormat="true" ht="12.75" hidden="false" customHeight="false" outlineLevel="0" collapsed="false">
      <c r="A786" s="511"/>
      <c r="F786" s="2"/>
    </row>
    <row r="787" s="5" customFormat="true" ht="12.75" hidden="false" customHeight="false" outlineLevel="0" collapsed="false">
      <c r="A787" s="511"/>
      <c r="F787" s="2"/>
    </row>
    <row r="788" s="5" customFormat="true" ht="12.75" hidden="false" customHeight="false" outlineLevel="0" collapsed="false">
      <c r="A788" s="511"/>
      <c r="F788" s="2"/>
    </row>
    <row r="789" s="5" customFormat="true" ht="12.75" hidden="false" customHeight="false" outlineLevel="0" collapsed="false">
      <c r="A789" s="511"/>
      <c r="F789" s="2"/>
    </row>
    <row r="790" s="5" customFormat="true" ht="12.75" hidden="false" customHeight="false" outlineLevel="0" collapsed="false">
      <c r="A790" s="511"/>
      <c r="F790" s="2"/>
    </row>
    <row r="791" s="5" customFormat="true" ht="12.75" hidden="false" customHeight="false" outlineLevel="0" collapsed="false">
      <c r="A791" s="511"/>
      <c r="F791" s="2"/>
    </row>
    <row r="792" s="5" customFormat="true" ht="12.75" hidden="false" customHeight="false" outlineLevel="0" collapsed="false">
      <c r="A792" s="511"/>
      <c r="F792" s="2"/>
    </row>
    <row r="793" s="5" customFormat="true" ht="12.75" hidden="false" customHeight="false" outlineLevel="0" collapsed="false">
      <c r="A793" s="511"/>
      <c r="F793" s="2"/>
    </row>
    <row r="794" s="5" customFormat="true" ht="12.75" hidden="false" customHeight="false" outlineLevel="0" collapsed="false">
      <c r="A794" s="511"/>
      <c r="F794" s="2"/>
    </row>
    <row r="795" s="5" customFormat="true" ht="12.75" hidden="false" customHeight="false" outlineLevel="0" collapsed="false">
      <c r="A795" s="511"/>
      <c r="F795" s="2"/>
    </row>
    <row r="796" s="5" customFormat="true" ht="12.75" hidden="false" customHeight="false" outlineLevel="0" collapsed="false">
      <c r="A796" s="511"/>
      <c r="F796" s="2"/>
    </row>
    <row r="797" s="5" customFormat="true" ht="12.75" hidden="false" customHeight="false" outlineLevel="0" collapsed="false">
      <c r="A797" s="511"/>
      <c r="F797" s="2"/>
    </row>
    <row r="798" s="5" customFormat="true" ht="12.75" hidden="false" customHeight="false" outlineLevel="0" collapsed="false">
      <c r="A798" s="511"/>
      <c r="F798" s="2"/>
    </row>
    <row r="799" s="5" customFormat="true" ht="12.75" hidden="false" customHeight="false" outlineLevel="0" collapsed="false">
      <c r="A799" s="511"/>
      <c r="F799" s="2"/>
    </row>
    <row r="800" s="5" customFormat="true" ht="12.75" hidden="false" customHeight="false" outlineLevel="0" collapsed="false">
      <c r="A800" s="511"/>
      <c r="F800" s="2"/>
    </row>
    <row r="801" s="5" customFormat="true" ht="12.75" hidden="false" customHeight="false" outlineLevel="0" collapsed="false">
      <c r="A801" s="511"/>
      <c r="F801" s="2"/>
    </row>
    <row r="802" s="5" customFormat="true" ht="12.75" hidden="false" customHeight="false" outlineLevel="0" collapsed="false">
      <c r="A802" s="511"/>
      <c r="F802" s="2"/>
    </row>
    <row r="803" s="5" customFormat="true" ht="12.75" hidden="false" customHeight="false" outlineLevel="0" collapsed="false">
      <c r="A803" s="511"/>
      <c r="F803" s="2"/>
    </row>
    <row r="804" s="5" customFormat="true" ht="12.75" hidden="false" customHeight="false" outlineLevel="0" collapsed="false">
      <c r="A804" s="511"/>
      <c r="F804" s="2"/>
    </row>
    <row r="805" s="5" customFormat="true" ht="12.75" hidden="false" customHeight="false" outlineLevel="0" collapsed="false">
      <c r="A805" s="511"/>
      <c r="F805" s="2"/>
    </row>
    <row r="806" s="5" customFormat="true" ht="12.75" hidden="false" customHeight="false" outlineLevel="0" collapsed="false">
      <c r="A806" s="511"/>
      <c r="F806" s="2"/>
    </row>
    <row r="807" s="5" customFormat="true" ht="12.75" hidden="false" customHeight="false" outlineLevel="0" collapsed="false">
      <c r="A807" s="511"/>
      <c r="F807" s="2"/>
    </row>
    <row r="808" s="5" customFormat="true" ht="12.75" hidden="false" customHeight="false" outlineLevel="0" collapsed="false">
      <c r="A808" s="511"/>
      <c r="F808" s="2"/>
    </row>
    <row r="809" s="5" customFormat="true" ht="12.75" hidden="false" customHeight="false" outlineLevel="0" collapsed="false">
      <c r="A809" s="511"/>
      <c r="F809" s="2"/>
    </row>
    <row r="810" s="5" customFormat="true" ht="12.75" hidden="false" customHeight="false" outlineLevel="0" collapsed="false">
      <c r="A810" s="511"/>
      <c r="F810" s="2"/>
    </row>
    <row r="811" s="5" customFormat="true" ht="12.75" hidden="false" customHeight="false" outlineLevel="0" collapsed="false">
      <c r="A811" s="511"/>
      <c r="F811" s="2"/>
    </row>
    <row r="812" s="5" customFormat="true" ht="12.75" hidden="false" customHeight="false" outlineLevel="0" collapsed="false">
      <c r="A812" s="511"/>
      <c r="F812" s="2"/>
    </row>
    <row r="813" s="5" customFormat="true" ht="12.75" hidden="false" customHeight="false" outlineLevel="0" collapsed="false">
      <c r="A813" s="511"/>
      <c r="F813" s="2"/>
    </row>
    <row r="814" s="5" customFormat="true" ht="12.75" hidden="false" customHeight="false" outlineLevel="0" collapsed="false">
      <c r="A814" s="511"/>
      <c r="F814" s="2"/>
    </row>
    <row r="815" s="5" customFormat="true" ht="12.75" hidden="false" customHeight="false" outlineLevel="0" collapsed="false">
      <c r="A815" s="511"/>
      <c r="F815" s="2"/>
    </row>
    <row r="816" s="5" customFormat="true" ht="12.75" hidden="false" customHeight="false" outlineLevel="0" collapsed="false">
      <c r="A816" s="511"/>
      <c r="F816" s="2"/>
    </row>
    <row r="817" s="5" customFormat="true" ht="12.75" hidden="false" customHeight="false" outlineLevel="0" collapsed="false">
      <c r="A817" s="511"/>
      <c r="F817" s="2"/>
    </row>
    <row r="818" s="5" customFormat="true" ht="12.75" hidden="false" customHeight="false" outlineLevel="0" collapsed="false">
      <c r="A818" s="511"/>
      <c r="F818" s="2"/>
    </row>
    <row r="819" s="5" customFormat="true" ht="12.75" hidden="false" customHeight="false" outlineLevel="0" collapsed="false">
      <c r="A819" s="511"/>
      <c r="F819" s="2"/>
    </row>
    <row r="820" s="5" customFormat="true" ht="12.75" hidden="false" customHeight="false" outlineLevel="0" collapsed="false">
      <c r="A820" s="511"/>
      <c r="F820" s="2"/>
    </row>
    <row r="821" s="5" customFormat="true" ht="12.75" hidden="false" customHeight="false" outlineLevel="0" collapsed="false">
      <c r="A821" s="511"/>
      <c r="F821" s="2"/>
    </row>
    <row r="822" s="5" customFormat="true" ht="12.75" hidden="false" customHeight="false" outlineLevel="0" collapsed="false">
      <c r="A822" s="511"/>
      <c r="F822" s="2"/>
    </row>
    <row r="823" s="5" customFormat="true" ht="12.75" hidden="false" customHeight="false" outlineLevel="0" collapsed="false">
      <c r="A823" s="511"/>
      <c r="F823" s="2"/>
    </row>
    <row r="824" s="5" customFormat="true" ht="12.75" hidden="false" customHeight="false" outlineLevel="0" collapsed="false">
      <c r="A824" s="511"/>
      <c r="F824" s="2"/>
    </row>
    <row r="825" s="5" customFormat="true" ht="12.75" hidden="false" customHeight="false" outlineLevel="0" collapsed="false">
      <c r="A825" s="511"/>
      <c r="F825" s="2"/>
    </row>
    <row r="826" s="5" customFormat="true" ht="12.75" hidden="false" customHeight="false" outlineLevel="0" collapsed="false">
      <c r="A826" s="511"/>
      <c r="F826" s="2"/>
    </row>
    <row r="827" s="5" customFormat="true" ht="12.75" hidden="false" customHeight="false" outlineLevel="0" collapsed="false">
      <c r="A827" s="511"/>
      <c r="F827" s="2"/>
    </row>
    <row r="828" s="5" customFormat="true" ht="12.75" hidden="false" customHeight="false" outlineLevel="0" collapsed="false">
      <c r="A828" s="511"/>
      <c r="F828" s="2"/>
    </row>
    <row r="829" s="5" customFormat="true" ht="12.75" hidden="false" customHeight="false" outlineLevel="0" collapsed="false">
      <c r="A829" s="511"/>
      <c r="F829" s="2"/>
    </row>
    <row r="830" s="5" customFormat="true" ht="12.75" hidden="false" customHeight="false" outlineLevel="0" collapsed="false">
      <c r="A830" s="511"/>
      <c r="F830" s="2"/>
    </row>
    <row r="831" s="5" customFormat="true" ht="12.75" hidden="false" customHeight="false" outlineLevel="0" collapsed="false">
      <c r="A831" s="511"/>
      <c r="F831" s="2"/>
    </row>
    <row r="832" s="5" customFormat="true" ht="12.75" hidden="false" customHeight="false" outlineLevel="0" collapsed="false">
      <c r="A832" s="511"/>
      <c r="F832" s="2"/>
    </row>
    <row r="833" s="5" customFormat="true" ht="12.75" hidden="false" customHeight="false" outlineLevel="0" collapsed="false">
      <c r="A833" s="511"/>
      <c r="F833" s="2"/>
    </row>
    <row r="834" s="5" customFormat="true" ht="12.75" hidden="false" customHeight="false" outlineLevel="0" collapsed="false">
      <c r="A834" s="511"/>
      <c r="F834" s="2"/>
    </row>
    <row r="835" s="5" customFormat="true" ht="12.75" hidden="false" customHeight="false" outlineLevel="0" collapsed="false">
      <c r="A835" s="511"/>
      <c r="F835" s="2"/>
    </row>
    <row r="836" s="5" customFormat="true" ht="12.75" hidden="false" customHeight="false" outlineLevel="0" collapsed="false">
      <c r="A836" s="511"/>
      <c r="F836" s="2"/>
    </row>
    <row r="837" s="5" customFormat="true" ht="12.75" hidden="false" customHeight="false" outlineLevel="0" collapsed="false">
      <c r="A837" s="511"/>
      <c r="F837" s="2"/>
    </row>
    <row r="838" s="5" customFormat="true" ht="12.75" hidden="false" customHeight="false" outlineLevel="0" collapsed="false">
      <c r="A838" s="511"/>
      <c r="F838" s="2"/>
    </row>
    <row r="839" s="5" customFormat="true" ht="12.75" hidden="false" customHeight="false" outlineLevel="0" collapsed="false">
      <c r="A839" s="511"/>
      <c r="F839" s="2"/>
    </row>
    <row r="840" s="5" customFormat="true" ht="12.75" hidden="false" customHeight="false" outlineLevel="0" collapsed="false">
      <c r="A840" s="511"/>
      <c r="F840" s="2"/>
    </row>
    <row r="841" s="5" customFormat="true" ht="12.75" hidden="false" customHeight="false" outlineLevel="0" collapsed="false">
      <c r="A841" s="511"/>
      <c r="F841" s="2"/>
    </row>
    <row r="842" s="5" customFormat="true" ht="12.75" hidden="false" customHeight="false" outlineLevel="0" collapsed="false">
      <c r="A842" s="511"/>
      <c r="F842" s="2"/>
    </row>
    <row r="843" s="5" customFormat="true" ht="12.75" hidden="false" customHeight="false" outlineLevel="0" collapsed="false">
      <c r="A843" s="511"/>
      <c r="F843" s="2"/>
    </row>
    <row r="844" s="5" customFormat="true" ht="12.75" hidden="false" customHeight="false" outlineLevel="0" collapsed="false">
      <c r="A844" s="511"/>
      <c r="F844" s="2"/>
    </row>
    <row r="845" s="5" customFormat="true" ht="12.75" hidden="false" customHeight="false" outlineLevel="0" collapsed="false">
      <c r="A845" s="511"/>
      <c r="F845" s="2"/>
    </row>
    <row r="846" s="5" customFormat="true" ht="12.75" hidden="false" customHeight="false" outlineLevel="0" collapsed="false">
      <c r="A846" s="511"/>
      <c r="F846" s="2"/>
    </row>
    <row r="847" s="5" customFormat="true" ht="12.75" hidden="false" customHeight="false" outlineLevel="0" collapsed="false">
      <c r="A847" s="511"/>
      <c r="F847" s="2"/>
    </row>
    <row r="848" s="5" customFormat="true" ht="12.75" hidden="false" customHeight="false" outlineLevel="0" collapsed="false">
      <c r="A848" s="511"/>
      <c r="F848" s="2"/>
    </row>
    <row r="849" s="5" customFormat="true" ht="12.75" hidden="false" customHeight="false" outlineLevel="0" collapsed="false">
      <c r="A849" s="511"/>
      <c r="F849" s="2"/>
    </row>
    <row r="850" s="5" customFormat="true" ht="12.75" hidden="false" customHeight="false" outlineLevel="0" collapsed="false">
      <c r="A850" s="511"/>
      <c r="F850" s="2"/>
    </row>
    <row r="851" s="5" customFormat="true" ht="12.75" hidden="false" customHeight="false" outlineLevel="0" collapsed="false">
      <c r="A851" s="511"/>
      <c r="F851" s="2"/>
    </row>
    <row r="852" s="5" customFormat="true" ht="12.75" hidden="false" customHeight="false" outlineLevel="0" collapsed="false">
      <c r="A852" s="511"/>
      <c r="F852" s="2"/>
    </row>
    <row r="853" s="5" customFormat="true" ht="12.75" hidden="false" customHeight="false" outlineLevel="0" collapsed="false">
      <c r="A853" s="511"/>
      <c r="F853" s="2"/>
    </row>
    <row r="854" s="5" customFormat="true" ht="12.75" hidden="false" customHeight="false" outlineLevel="0" collapsed="false">
      <c r="A854" s="511"/>
      <c r="F854" s="2"/>
    </row>
    <row r="855" s="5" customFormat="true" ht="12.75" hidden="false" customHeight="false" outlineLevel="0" collapsed="false">
      <c r="A855" s="511"/>
      <c r="F855" s="2"/>
    </row>
    <row r="856" s="5" customFormat="true" ht="12.75" hidden="false" customHeight="false" outlineLevel="0" collapsed="false">
      <c r="A856" s="511"/>
      <c r="F856" s="2"/>
    </row>
    <row r="857" s="5" customFormat="true" ht="12.75" hidden="false" customHeight="false" outlineLevel="0" collapsed="false">
      <c r="A857" s="511"/>
      <c r="F857" s="2"/>
    </row>
    <row r="858" s="5" customFormat="true" ht="12.75" hidden="false" customHeight="false" outlineLevel="0" collapsed="false">
      <c r="A858" s="511"/>
      <c r="F858" s="2"/>
    </row>
    <row r="859" s="5" customFormat="true" ht="12.75" hidden="false" customHeight="false" outlineLevel="0" collapsed="false">
      <c r="A859" s="511"/>
      <c r="F859" s="2"/>
    </row>
    <row r="860" s="5" customFormat="true" ht="12.75" hidden="false" customHeight="false" outlineLevel="0" collapsed="false">
      <c r="A860" s="511"/>
      <c r="F860" s="2"/>
    </row>
    <row r="861" s="5" customFormat="true" ht="12.75" hidden="false" customHeight="false" outlineLevel="0" collapsed="false">
      <c r="A861" s="511"/>
      <c r="F861" s="2"/>
    </row>
    <row r="862" s="5" customFormat="true" ht="12.75" hidden="false" customHeight="false" outlineLevel="0" collapsed="false">
      <c r="A862" s="511"/>
      <c r="F862" s="2"/>
    </row>
    <row r="863" s="5" customFormat="true" ht="12.75" hidden="false" customHeight="false" outlineLevel="0" collapsed="false">
      <c r="A863" s="511"/>
      <c r="F863" s="2"/>
    </row>
    <row r="864" s="5" customFormat="true" ht="12.75" hidden="false" customHeight="false" outlineLevel="0" collapsed="false">
      <c r="A864" s="511"/>
      <c r="F864" s="2"/>
    </row>
    <row r="865" s="5" customFormat="true" ht="12.75" hidden="false" customHeight="false" outlineLevel="0" collapsed="false">
      <c r="A865" s="511"/>
      <c r="F865" s="2"/>
    </row>
    <row r="866" s="5" customFormat="true" ht="12.75" hidden="false" customHeight="false" outlineLevel="0" collapsed="false">
      <c r="A866" s="511"/>
      <c r="F866" s="2"/>
    </row>
    <row r="867" s="5" customFormat="true" ht="12.75" hidden="false" customHeight="false" outlineLevel="0" collapsed="false">
      <c r="A867" s="511"/>
      <c r="F867" s="2"/>
    </row>
    <row r="868" s="5" customFormat="true" ht="12.75" hidden="false" customHeight="false" outlineLevel="0" collapsed="false">
      <c r="A868" s="511"/>
      <c r="F868" s="2"/>
    </row>
    <row r="869" s="5" customFormat="true" ht="12.75" hidden="false" customHeight="false" outlineLevel="0" collapsed="false">
      <c r="A869" s="511"/>
      <c r="F869" s="2"/>
    </row>
    <row r="870" s="5" customFormat="true" ht="12.75" hidden="false" customHeight="false" outlineLevel="0" collapsed="false">
      <c r="A870" s="511"/>
      <c r="F870" s="2"/>
    </row>
    <row r="871" s="5" customFormat="true" ht="12.75" hidden="false" customHeight="false" outlineLevel="0" collapsed="false">
      <c r="A871" s="511"/>
      <c r="F871" s="2"/>
    </row>
    <row r="872" s="5" customFormat="true" ht="12.75" hidden="false" customHeight="false" outlineLevel="0" collapsed="false">
      <c r="A872" s="511"/>
      <c r="F872" s="2"/>
    </row>
    <row r="873" s="5" customFormat="true" ht="12.75" hidden="false" customHeight="false" outlineLevel="0" collapsed="false">
      <c r="A873" s="511"/>
      <c r="F873" s="2"/>
    </row>
    <row r="874" s="5" customFormat="true" ht="12.75" hidden="false" customHeight="false" outlineLevel="0" collapsed="false">
      <c r="A874" s="511"/>
      <c r="F874" s="2"/>
    </row>
    <row r="875" s="5" customFormat="true" ht="12.75" hidden="false" customHeight="false" outlineLevel="0" collapsed="false">
      <c r="A875" s="511"/>
      <c r="F875" s="2"/>
    </row>
    <row r="876" s="5" customFormat="true" ht="12.75" hidden="false" customHeight="false" outlineLevel="0" collapsed="false">
      <c r="A876" s="511"/>
      <c r="F876" s="2"/>
    </row>
    <row r="877" s="5" customFormat="true" ht="12.75" hidden="false" customHeight="false" outlineLevel="0" collapsed="false">
      <c r="A877" s="511"/>
      <c r="F877" s="2"/>
    </row>
    <row r="878" s="5" customFormat="true" ht="12.75" hidden="false" customHeight="false" outlineLevel="0" collapsed="false">
      <c r="A878" s="511"/>
      <c r="F878" s="2"/>
    </row>
    <row r="879" s="5" customFormat="true" ht="12.75" hidden="false" customHeight="false" outlineLevel="0" collapsed="false">
      <c r="A879" s="511"/>
      <c r="F879" s="2"/>
    </row>
    <row r="880" s="5" customFormat="true" ht="12.75" hidden="false" customHeight="false" outlineLevel="0" collapsed="false">
      <c r="A880" s="511"/>
      <c r="F880" s="2"/>
    </row>
    <row r="881" s="5" customFormat="true" ht="12.75" hidden="false" customHeight="false" outlineLevel="0" collapsed="false">
      <c r="A881" s="511"/>
      <c r="F881" s="2"/>
    </row>
    <row r="882" s="5" customFormat="true" ht="12.75" hidden="false" customHeight="false" outlineLevel="0" collapsed="false">
      <c r="A882" s="511"/>
      <c r="F882" s="2"/>
    </row>
    <row r="883" s="5" customFormat="true" ht="12.75" hidden="false" customHeight="false" outlineLevel="0" collapsed="false">
      <c r="A883" s="511"/>
      <c r="F883" s="2"/>
    </row>
    <row r="884" s="5" customFormat="true" ht="12.75" hidden="false" customHeight="false" outlineLevel="0" collapsed="false">
      <c r="A884" s="511"/>
      <c r="F884" s="2"/>
    </row>
    <row r="885" s="5" customFormat="true" ht="12.75" hidden="false" customHeight="false" outlineLevel="0" collapsed="false">
      <c r="A885" s="511"/>
      <c r="F885" s="2"/>
    </row>
    <row r="886" s="5" customFormat="true" ht="12.75" hidden="false" customHeight="false" outlineLevel="0" collapsed="false">
      <c r="A886" s="511"/>
      <c r="F886" s="2"/>
    </row>
    <row r="887" s="5" customFormat="true" ht="12.75" hidden="false" customHeight="false" outlineLevel="0" collapsed="false">
      <c r="A887" s="511"/>
      <c r="F887" s="2"/>
    </row>
    <row r="888" s="5" customFormat="true" ht="12.75" hidden="false" customHeight="false" outlineLevel="0" collapsed="false">
      <c r="A888" s="511"/>
      <c r="F888" s="2"/>
    </row>
    <row r="889" s="5" customFormat="true" ht="12.75" hidden="false" customHeight="false" outlineLevel="0" collapsed="false">
      <c r="A889" s="511"/>
      <c r="F889" s="2"/>
    </row>
    <row r="890" s="5" customFormat="true" ht="12.75" hidden="false" customHeight="false" outlineLevel="0" collapsed="false">
      <c r="A890" s="511"/>
      <c r="F890" s="2"/>
    </row>
    <row r="891" s="5" customFormat="true" ht="12.75" hidden="false" customHeight="false" outlineLevel="0" collapsed="false">
      <c r="A891" s="511"/>
      <c r="F891" s="2"/>
    </row>
    <row r="892" s="5" customFormat="true" ht="12.75" hidden="false" customHeight="false" outlineLevel="0" collapsed="false">
      <c r="A892" s="511"/>
      <c r="F892" s="2"/>
    </row>
    <row r="893" s="5" customFormat="true" ht="12.75" hidden="false" customHeight="false" outlineLevel="0" collapsed="false">
      <c r="A893" s="511"/>
      <c r="F893" s="2"/>
    </row>
    <row r="894" s="5" customFormat="true" ht="12.75" hidden="false" customHeight="false" outlineLevel="0" collapsed="false">
      <c r="A894" s="511"/>
      <c r="F894" s="2"/>
    </row>
    <row r="895" s="5" customFormat="true" ht="12.75" hidden="false" customHeight="false" outlineLevel="0" collapsed="false">
      <c r="A895" s="511"/>
      <c r="F895" s="2"/>
    </row>
    <row r="896" s="5" customFormat="true" ht="12.75" hidden="false" customHeight="false" outlineLevel="0" collapsed="false">
      <c r="A896" s="511"/>
      <c r="F896" s="2"/>
    </row>
    <row r="897" s="5" customFormat="true" ht="12.75" hidden="false" customHeight="false" outlineLevel="0" collapsed="false">
      <c r="A897" s="511"/>
      <c r="F897" s="2"/>
    </row>
    <row r="898" s="5" customFormat="true" ht="12.75" hidden="false" customHeight="false" outlineLevel="0" collapsed="false">
      <c r="A898" s="511"/>
      <c r="F898" s="2"/>
    </row>
    <row r="899" s="5" customFormat="true" ht="12.75" hidden="false" customHeight="false" outlineLevel="0" collapsed="false">
      <c r="A899" s="511"/>
      <c r="F899" s="2"/>
    </row>
    <row r="900" s="5" customFormat="true" ht="12.75" hidden="false" customHeight="false" outlineLevel="0" collapsed="false">
      <c r="A900" s="511"/>
      <c r="F900" s="2"/>
    </row>
    <row r="901" s="5" customFormat="true" ht="12.75" hidden="false" customHeight="false" outlineLevel="0" collapsed="false">
      <c r="A901" s="511"/>
      <c r="F901" s="2"/>
    </row>
    <row r="902" s="5" customFormat="true" ht="12.75" hidden="false" customHeight="false" outlineLevel="0" collapsed="false">
      <c r="A902" s="511"/>
      <c r="F902" s="2"/>
    </row>
    <row r="903" s="5" customFormat="true" ht="12.75" hidden="false" customHeight="false" outlineLevel="0" collapsed="false">
      <c r="A903" s="511"/>
      <c r="F903" s="2"/>
    </row>
    <row r="904" s="5" customFormat="true" ht="12.75" hidden="false" customHeight="false" outlineLevel="0" collapsed="false">
      <c r="A904" s="511"/>
      <c r="F904" s="2"/>
    </row>
    <row r="905" s="5" customFormat="true" ht="12.75" hidden="false" customHeight="false" outlineLevel="0" collapsed="false">
      <c r="A905" s="511"/>
      <c r="F905" s="2"/>
    </row>
    <row r="906" s="5" customFormat="true" ht="12.75" hidden="false" customHeight="false" outlineLevel="0" collapsed="false">
      <c r="A906" s="511"/>
      <c r="F906" s="2"/>
    </row>
    <row r="907" s="5" customFormat="true" ht="12.75" hidden="false" customHeight="false" outlineLevel="0" collapsed="false">
      <c r="A907" s="511"/>
      <c r="F907" s="2"/>
    </row>
    <row r="908" s="5" customFormat="true" ht="12.75" hidden="false" customHeight="false" outlineLevel="0" collapsed="false">
      <c r="A908" s="511"/>
      <c r="F908" s="2"/>
    </row>
    <row r="909" s="5" customFormat="true" ht="12.75" hidden="false" customHeight="false" outlineLevel="0" collapsed="false">
      <c r="A909" s="511"/>
      <c r="F909" s="2"/>
    </row>
    <row r="910" s="5" customFormat="true" ht="12.75" hidden="false" customHeight="false" outlineLevel="0" collapsed="false">
      <c r="A910" s="511"/>
      <c r="F910" s="2"/>
    </row>
    <row r="911" s="5" customFormat="true" ht="12.75" hidden="false" customHeight="false" outlineLevel="0" collapsed="false">
      <c r="A911" s="511"/>
      <c r="F911" s="2"/>
    </row>
    <row r="912" s="5" customFormat="true" ht="12.75" hidden="false" customHeight="false" outlineLevel="0" collapsed="false">
      <c r="A912" s="511"/>
      <c r="F912" s="2"/>
    </row>
    <row r="913" s="5" customFormat="true" ht="12.75" hidden="false" customHeight="false" outlineLevel="0" collapsed="false">
      <c r="A913" s="511"/>
      <c r="F913" s="2"/>
    </row>
    <row r="914" s="5" customFormat="true" ht="12.75" hidden="false" customHeight="false" outlineLevel="0" collapsed="false">
      <c r="A914" s="511"/>
      <c r="F914" s="2"/>
    </row>
    <row r="915" s="5" customFormat="true" ht="12.75" hidden="false" customHeight="false" outlineLevel="0" collapsed="false">
      <c r="A915" s="511"/>
      <c r="F915" s="2"/>
    </row>
    <row r="916" s="5" customFormat="true" ht="12.75" hidden="false" customHeight="false" outlineLevel="0" collapsed="false">
      <c r="A916" s="511"/>
      <c r="F916" s="2"/>
    </row>
    <row r="917" s="5" customFormat="true" ht="12.75" hidden="false" customHeight="false" outlineLevel="0" collapsed="false">
      <c r="A917" s="511"/>
      <c r="F917" s="2"/>
    </row>
    <row r="918" s="5" customFormat="true" ht="12.75" hidden="false" customHeight="false" outlineLevel="0" collapsed="false">
      <c r="A918" s="511"/>
      <c r="F918" s="2"/>
    </row>
    <row r="919" s="5" customFormat="true" ht="12.75" hidden="false" customHeight="false" outlineLevel="0" collapsed="false">
      <c r="A919" s="511"/>
      <c r="F919" s="2"/>
    </row>
    <row r="920" s="5" customFormat="true" ht="12.75" hidden="false" customHeight="false" outlineLevel="0" collapsed="false">
      <c r="A920" s="511"/>
      <c r="F920" s="2"/>
    </row>
    <row r="921" s="5" customFormat="true" ht="12.75" hidden="false" customHeight="false" outlineLevel="0" collapsed="false">
      <c r="A921" s="511"/>
      <c r="F921" s="2"/>
    </row>
    <row r="922" s="5" customFormat="true" ht="12.75" hidden="false" customHeight="false" outlineLevel="0" collapsed="false">
      <c r="A922" s="511"/>
      <c r="F922" s="2"/>
    </row>
    <row r="923" s="5" customFormat="true" ht="12.75" hidden="false" customHeight="false" outlineLevel="0" collapsed="false">
      <c r="A923" s="511"/>
      <c r="F923" s="2"/>
    </row>
    <row r="924" s="5" customFormat="true" ht="12.75" hidden="false" customHeight="false" outlineLevel="0" collapsed="false">
      <c r="A924" s="511"/>
      <c r="F924" s="2"/>
    </row>
    <row r="925" s="5" customFormat="true" ht="12.75" hidden="false" customHeight="false" outlineLevel="0" collapsed="false">
      <c r="A925" s="511"/>
      <c r="F925" s="2"/>
    </row>
    <row r="926" s="5" customFormat="true" ht="12.75" hidden="false" customHeight="false" outlineLevel="0" collapsed="false">
      <c r="A926" s="511"/>
      <c r="F926" s="2"/>
    </row>
    <row r="927" s="5" customFormat="true" ht="12.75" hidden="false" customHeight="false" outlineLevel="0" collapsed="false">
      <c r="A927" s="511"/>
      <c r="F927" s="2"/>
    </row>
    <row r="928" s="5" customFormat="true" ht="12.75" hidden="false" customHeight="false" outlineLevel="0" collapsed="false">
      <c r="A928" s="511"/>
      <c r="F928" s="2"/>
    </row>
    <row r="929" s="5" customFormat="true" ht="12.75" hidden="false" customHeight="false" outlineLevel="0" collapsed="false">
      <c r="A929" s="511"/>
      <c r="F929" s="2"/>
    </row>
    <row r="930" s="5" customFormat="true" ht="12.75" hidden="false" customHeight="false" outlineLevel="0" collapsed="false">
      <c r="A930" s="511"/>
      <c r="F930" s="2"/>
    </row>
    <row r="931" s="5" customFormat="true" ht="12.75" hidden="false" customHeight="false" outlineLevel="0" collapsed="false">
      <c r="A931" s="511"/>
      <c r="F931" s="2"/>
    </row>
    <row r="932" s="5" customFormat="true" ht="12.75" hidden="false" customHeight="false" outlineLevel="0" collapsed="false">
      <c r="A932" s="511"/>
      <c r="F932" s="2"/>
    </row>
    <row r="933" s="5" customFormat="true" ht="12.75" hidden="false" customHeight="false" outlineLevel="0" collapsed="false">
      <c r="A933" s="511"/>
      <c r="F933" s="2"/>
    </row>
    <row r="934" s="5" customFormat="true" ht="12.75" hidden="false" customHeight="false" outlineLevel="0" collapsed="false">
      <c r="A934" s="511"/>
      <c r="F934" s="2"/>
    </row>
    <row r="935" s="5" customFormat="true" ht="12.75" hidden="false" customHeight="false" outlineLevel="0" collapsed="false">
      <c r="A935" s="511"/>
      <c r="F935" s="2"/>
    </row>
    <row r="936" s="5" customFormat="true" ht="12.75" hidden="false" customHeight="false" outlineLevel="0" collapsed="false">
      <c r="A936" s="511"/>
      <c r="F936" s="2"/>
    </row>
    <row r="937" s="5" customFormat="true" ht="12.75" hidden="false" customHeight="false" outlineLevel="0" collapsed="false">
      <c r="A937" s="511"/>
      <c r="F937" s="2"/>
    </row>
    <row r="938" s="5" customFormat="true" ht="12.75" hidden="false" customHeight="false" outlineLevel="0" collapsed="false">
      <c r="A938" s="511"/>
      <c r="F938" s="2"/>
    </row>
    <row r="939" s="5" customFormat="true" ht="12.75" hidden="false" customHeight="false" outlineLevel="0" collapsed="false">
      <c r="A939" s="511"/>
      <c r="F939" s="2"/>
    </row>
    <row r="940" s="5" customFormat="true" ht="12.75" hidden="false" customHeight="false" outlineLevel="0" collapsed="false">
      <c r="A940" s="511"/>
      <c r="F940" s="2"/>
    </row>
    <row r="941" s="5" customFormat="true" ht="12.75" hidden="false" customHeight="false" outlineLevel="0" collapsed="false">
      <c r="A941" s="511"/>
      <c r="F941" s="2"/>
    </row>
    <row r="942" s="5" customFormat="true" ht="12.75" hidden="false" customHeight="false" outlineLevel="0" collapsed="false">
      <c r="A942" s="511"/>
      <c r="F942" s="2"/>
    </row>
    <row r="943" s="5" customFormat="true" ht="12.75" hidden="false" customHeight="false" outlineLevel="0" collapsed="false">
      <c r="A943" s="511"/>
      <c r="F943" s="2"/>
    </row>
    <row r="944" s="5" customFormat="true" ht="12.75" hidden="false" customHeight="false" outlineLevel="0" collapsed="false">
      <c r="A944" s="511"/>
      <c r="F944" s="2"/>
    </row>
    <row r="945" s="5" customFormat="true" ht="12.75" hidden="false" customHeight="false" outlineLevel="0" collapsed="false">
      <c r="A945" s="511"/>
      <c r="F945" s="2"/>
    </row>
    <row r="946" s="5" customFormat="true" ht="12.75" hidden="false" customHeight="false" outlineLevel="0" collapsed="false">
      <c r="A946" s="511"/>
      <c r="F946" s="2"/>
    </row>
    <row r="947" s="5" customFormat="true" ht="12.75" hidden="false" customHeight="false" outlineLevel="0" collapsed="false">
      <c r="A947" s="511"/>
      <c r="F947" s="2"/>
    </row>
    <row r="948" s="5" customFormat="true" ht="12.75" hidden="false" customHeight="false" outlineLevel="0" collapsed="false">
      <c r="A948" s="511"/>
      <c r="F948" s="2"/>
    </row>
    <row r="949" s="5" customFormat="true" ht="12.75" hidden="false" customHeight="false" outlineLevel="0" collapsed="false">
      <c r="A949" s="511"/>
      <c r="F949" s="2"/>
    </row>
    <row r="950" s="5" customFormat="true" ht="12.75" hidden="false" customHeight="false" outlineLevel="0" collapsed="false">
      <c r="A950" s="511"/>
      <c r="F950" s="2"/>
    </row>
    <row r="951" s="5" customFormat="true" ht="12.75" hidden="false" customHeight="false" outlineLevel="0" collapsed="false">
      <c r="A951" s="511"/>
      <c r="F951" s="2"/>
    </row>
    <row r="952" s="5" customFormat="true" ht="12.75" hidden="false" customHeight="false" outlineLevel="0" collapsed="false">
      <c r="A952" s="511"/>
      <c r="F952" s="2"/>
    </row>
    <row r="953" s="5" customFormat="true" ht="12.75" hidden="false" customHeight="false" outlineLevel="0" collapsed="false">
      <c r="A953" s="511"/>
      <c r="F953" s="2"/>
    </row>
    <row r="954" s="5" customFormat="true" ht="12.75" hidden="false" customHeight="false" outlineLevel="0" collapsed="false">
      <c r="A954" s="511"/>
      <c r="F954" s="2"/>
    </row>
    <row r="955" s="5" customFormat="true" ht="12.75" hidden="false" customHeight="false" outlineLevel="0" collapsed="false">
      <c r="A955" s="511"/>
      <c r="F955" s="2"/>
    </row>
    <row r="956" s="5" customFormat="true" ht="12.75" hidden="false" customHeight="false" outlineLevel="0" collapsed="false">
      <c r="A956" s="511"/>
      <c r="F956" s="2"/>
    </row>
    <row r="957" s="5" customFormat="true" ht="12.75" hidden="false" customHeight="false" outlineLevel="0" collapsed="false">
      <c r="A957" s="511"/>
      <c r="F957" s="2"/>
    </row>
    <row r="958" s="5" customFormat="true" ht="12.75" hidden="false" customHeight="false" outlineLevel="0" collapsed="false">
      <c r="A958" s="511"/>
      <c r="F958" s="2"/>
    </row>
    <row r="959" s="5" customFormat="true" ht="12.75" hidden="false" customHeight="false" outlineLevel="0" collapsed="false">
      <c r="A959" s="511"/>
      <c r="F959" s="2"/>
    </row>
    <row r="960" s="5" customFormat="true" ht="12.75" hidden="false" customHeight="false" outlineLevel="0" collapsed="false">
      <c r="A960" s="511"/>
      <c r="F960" s="2"/>
    </row>
    <row r="961" s="5" customFormat="true" ht="12.75" hidden="false" customHeight="false" outlineLevel="0" collapsed="false">
      <c r="A961" s="511"/>
      <c r="F961" s="2"/>
    </row>
    <row r="962" s="5" customFormat="true" ht="12.75" hidden="false" customHeight="false" outlineLevel="0" collapsed="false">
      <c r="A962" s="511"/>
      <c r="F962" s="2"/>
    </row>
    <row r="963" s="5" customFormat="true" ht="12.75" hidden="false" customHeight="false" outlineLevel="0" collapsed="false">
      <c r="A963" s="511"/>
      <c r="F963" s="2"/>
    </row>
    <row r="964" s="5" customFormat="true" ht="12.75" hidden="false" customHeight="false" outlineLevel="0" collapsed="false">
      <c r="A964" s="511"/>
      <c r="F964" s="2"/>
    </row>
    <row r="965" s="5" customFormat="true" ht="12.75" hidden="false" customHeight="false" outlineLevel="0" collapsed="false">
      <c r="A965" s="511"/>
      <c r="F965" s="2"/>
    </row>
    <row r="966" s="5" customFormat="true" ht="12.75" hidden="false" customHeight="false" outlineLevel="0" collapsed="false">
      <c r="A966" s="511"/>
      <c r="F966" s="2"/>
    </row>
    <row r="967" s="5" customFormat="true" ht="12.75" hidden="false" customHeight="false" outlineLevel="0" collapsed="false">
      <c r="A967" s="511"/>
      <c r="F967" s="2"/>
    </row>
    <row r="968" s="5" customFormat="true" ht="12.75" hidden="false" customHeight="false" outlineLevel="0" collapsed="false">
      <c r="A968" s="511"/>
      <c r="F968" s="2"/>
    </row>
    <row r="969" s="5" customFormat="true" ht="12.75" hidden="false" customHeight="false" outlineLevel="0" collapsed="false">
      <c r="A969" s="511"/>
      <c r="F969" s="2"/>
    </row>
    <row r="970" s="5" customFormat="true" ht="12.75" hidden="false" customHeight="false" outlineLevel="0" collapsed="false">
      <c r="A970" s="511"/>
      <c r="F970" s="2"/>
    </row>
    <row r="971" s="5" customFormat="true" ht="12.75" hidden="false" customHeight="false" outlineLevel="0" collapsed="false">
      <c r="A971" s="511"/>
      <c r="F971" s="2"/>
    </row>
    <row r="972" s="5" customFormat="true" ht="12.75" hidden="false" customHeight="false" outlineLevel="0" collapsed="false">
      <c r="A972" s="511"/>
      <c r="F972" s="2"/>
    </row>
    <row r="973" s="5" customFormat="true" ht="12.75" hidden="false" customHeight="false" outlineLevel="0" collapsed="false">
      <c r="A973" s="511"/>
      <c r="F973" s="2"/>
    </row>
    <row r="974" s="5" customFormat="true" ht="12.75" hidden="false" customHeight="false" outlineLevel="0" collapsed="false">
      <c r="A974" s="511"/>
      <c r="F974" s="2"/>
    </row>
    <row r="975" s="5" customFormat="true" ht="12.75" hidden="false" customHeight="false" outlineLevel="0" collapsed="false">
      <c r="A975" s="511"/>
      <c r="F975" s="2"/>
    </row>
    <row r="976" s="5" customFormat="true" ht="12.75" hidden="false" customHeight="false" outlineLevel="0" collapsed="false">
      <c r="A976" s="511"/>
      <c r="F976" s="2"/>
    </row>
    <row r="977" s="5" customFormat="true" ht="12.75" hidden="false" customHeight="false" outlineLevel="0" collapsed="false">
      <c r="A977" s="511"/>
      <c r="F977" s="2"/>
    </row>
    <row r="978" s="5" customFormat="true" ht="12.75" hidden="false" customHeight="false" outlineLevel="0" collapsed="false">
      <c r="A978" s="511"/>
      <c r="F978" s="2"/>
    </row>
    <row r="979" s="5" customFormat="true" ht="12.75" hidden="false" customHeight="false" outlineLevel="0" collapsed="false">
      <c r="A979" s="511"/>
      <c r="F979" s="2"/>
    </row>
    <row r="980" s="5" customFormat="true" ht="12.75" hidden="false" customHeight="false" outlineLevel="0" collapsed="false">
      <c r="A980" s="511"/>
      <c r="F980" s="2"/>
    </row>
    <row r="981" s="5" customFormat="true" ht="12.75" hidden="false" customHeight="false" outlineLevel="0" collapsed="false">
      <c r="A981" s="511"/>
      <c r="F981" s="2"/>
    </row>
    <row r="982" s="5" customFormat="true" ht="12.75" hidden="false" customHeight="false" outlineLevel="0" collapsed="false">
      <c r="A982" s="511"/>
      <c r="F982" s="2"/>
    </row>
    <row r="983" s="5" customFormat="true" ht="12.75" hidden="false" customHeight="false" outlineLevel="0" collapsed="false">
      <c r="A983" s="511"/>
      <c r="F983" s="2"/>
    </row>
    <row r="984" s="5" customFormat="true" ht="12.75" hidden="false" customHeight="false" outlineLevel="0" collapsed="false">
      <c r="A984" s="511"/>
      <c r="F984" s="2"/>
    </row>
    <row r="985" s="5" customFormat="true" ht="12.75" hidden="false" customHeight="false" outlineLevel="0" collapsed="false">
      <c r="A985" s="511"/>
      <c r="F985" s="2"/>
    </row>
    <row r="986" s="5" customFormat="true" ht="12.75" hidden="false" customHeight="false" outlineLevel="0" collapsed="false">
      <c r="A986" s="511"/>
      <c r="F986" s="2"/>
    </row>
    <row r="987" s="5" customFormat="true" ht="12.75" hidden="false" customHeight="false" outlineLevel="0" collapsed="false">
      <c r="A987" s="511"/>
      <c r="F987" s="2"/>
    </row>
    <row r="988" s="5" customFormat="true" ht="12.75" hidden="false" customHeight="false" outlineLevel="0" collapsed="false">
      <c r="A988" s="511"/>
      <c r="F988" s="2"/>
    </row>
    <row r="989" s="5" customFormat="true" ht="12.75" hidden="false" customHeight="false" outlineLevel="0" collapsed="false">
      <c r="A989" s="511"/>
      <c r="F989" s="2"/>
    </row>
    <row r="990" s="5" customFormat="true" ht="12.75" hidden="false" customHeight="false" outlineLevel="0" collapsed="false">
      <c r="A990" s="511"/>
      <c r="F990" s="2"/>
    </row>
    <row r="991" s="5" customFormat="true" ht="12.75" hidden="false" customHeight="false" outlineLevel="0" collapsed="false">
      <c r="A991" s="511"/>
      <c r="F991" s="2"/>
    </row>
    <row r="992" s="5" customFormat="true" ht="12.75" hidden="false" customHeight="false" outlineLevel="0" collapsed="false">
      <c r="A992" s="511"/>
      <c r="F992" s="2"/>
    </row>
    <row r="993" s="5" customFormat="true" ht="12.75" hidden="false" customHeight="false" outlineLevel="0" collapsed="false">
      <c r="A993" s="511"/>
      <c r="F993" s="2"/>
    </row>
    <row r="994" s="5" customFormat="true" ht="12.75" hidden="false" customHeight="false" outlineLevel="0" collapsed="false">
      <c r="A994" s="511"/>
      <c r="F994" s="2"/>
    </row>
    <row r="995" s="5" customFormat="true" ht="12.75" hidden="false" customHeight="false" outlineLevel="0" collapsed="false">
      <c r="A995" s="511"/>
      <c r="F995" s="2"/>
    </row>
    <row r="996" s="5" customFormat="true" ht="12.75" hidden="false" customHeight="false" outlineLevel="0" collapsed="false">
      <c r="A996" s="511"/>
      <c r="F996" s="2"/>
    </row>
    <row r="997" s="5" customFormat="true" ht="12.75" hidden="false" customHeight="false" outlineLevel="0" collapsed="false">
      <c r="A997" s="511"/>
      <c r="F997" s="2"/>
    </row>
    <row r="998" s="5" customFormat="true" ht="12.75" hidden="false" customHeight="false" outlineLevel="0" collapsed="false">
      <c r="A998" s="511"/>
      <c r="F998" s="2"/>
    </row>
    <row r="999" s="5" customFormat="true" ht="12.75" hidden="false" customHeight="false" outlineLevel="0" collapsed="false">
      <c r="A999" s="511"/>
      <c r="F999" s="2"/>
    </row>
    <row r="1000" s="5" customFormat="true" ht="12.75" hidden="false" customHeight="false" outlineLevel="0" collapsed="false">
      <c r="A1000" s="511"/>
      <c r="F1000" s="2"/>
    </row>
    <row r="1001" s="5" customFormat="true" ht="12.75" hidden="false" customHeight="false" outlineLevel="0" collapsed="false">
      <c r="A1001" s="511"/>
      <c r="F1001" s="2"/>
    </row>
    <row r="1002" s="5" customFormat="true" ht="12.75" hidden="false" customHeight="false" outlineLevel="0" collapsed="false">
      <c r="A1002" s="511"/>
      <c r="F1002" s="2"/>
    </row>
    <row r="1003" s="5" customFormat="true" ht="12.75" hidden="false" customHeight="false" outlineLevel="0" collapsed="false">
      <c r="A1003" s="511"/>
      <c r="F1003" s="2"/>
    </row>
    <row r="1004" s="5" customFormat="true" ht="12.75" hidden="false" customHeight="false" outlineLevel="0" collapsed="false">
      <c r="A1004" s="511"/>
      <c r="F1004" s="2"/>
    </row>
    <row r="1005" s="5" customFormat="true" ht="12.75" hidden="false" customHeight="false" outlineLevel="0" collapsed="false">
      <c r="A1005" s="511"/>
      <c r="F1005" s="2"/>
    </row>
    <row r="1006" s="5" customFormat="true" ht="12.75" hidden="false" customHeight="false" outlineLevel="0" collapsed="false">
      <c r="A1006" s="511"/>
      <c r="F1006" s="2"/>
    </row>
    <row r="1007" s="5" customFormat="true" ht="12.75" hidden="false" customHeight="false" outlineLevel="0" collapsed="false">
      <c r="A1007" s="511"/>
      <c r="F1007" s="2"/>
    </row>
    <row r="1008" s="5" customFormat="true" ht="12.75" hidden="false" customHeight="false" outlineLevel="0" collapsed="false">
      <c r="A1008" s="511"/>
      <c r="F1008" s="2"/>
    </row>
    <row r="1009" s="5" customFormat="true" ht="12.75" hidden="false" customHeight="false" outlineLevel="0" collapsed="false">
      <c r="A1009" s="511"/>
      <c r="F1009" s="2"/>
    </row>
    <row r="1010" s="5" customFormat="true" ht="12.75" hidden="false" customHeight="false" outlineLevel="0" collapsed="false">
      <c r="A1010" s="511"/>
      <c r="F1010" s="2"/>
    </row>
    <row r="1011" s="5" customFormat="true" ht="12.75" hidden="false" customHeight="false" outlineLevel="0" collapsed="false">
      <c r="A1011" s="511"/>
      <c r="F1011" s="2"/>
    </row>
    <row r="1012" s="5" customFormat="true" ht="12.75" hidden="false" customHeight="false" outlineLevel="0" collapsed="false">
      <c r="A1012" s="511"/>
      <c r="F1012" s="2"/>
    </row>
    <row r="1013" s="5" customFormat="true" ht="12.75" hidden="false" customHeight="false" outlineLevel="0" collapsed="false">
      <c r="A1013" s="511"/>
      <c r="F1013" s="2"/>
    </row>
    <row r="1014" s="5" customFormat="true" ht="12.75" hidden="false" customHeight="false" outlineLevel="0" collapsed="false">
      <c r="A1014" s="511"/>
      <c r="F1014" s="2"/>
    </row>
    <row r="1015" s="5" customFormat="true" ht="12.75" hidden="false" customHeight="false" outlineLevel="0" collapsed="false">
      <c r="A1015" s="511"/>
      <c r="F1015" s="2"/>
    </row>
    <row r="1016" s="5" customFormat="true" ht="12.75" hidden="false" customHeight="false" outlineLevel="0" collapsed="false">
      <c r="A1016" s="511"/>
      <c r="F1016" s="2"/>
    </row>
    <row r="1017" s="5" customFormat="true" ht="12.75" hidden="false" customHeight="false" outlineLevel="0" collapsed="false">
      <c r="A1017" s="511"/>
      <c r="F1017" s="2"/>
    </row>
    <row r="1018" s="5" customFormat="true" ht="12.75" hidden="false" customHeight="false" outlineLevel="0" collapsed="false">
      <c r="A1018" s="511"/>
      <c r="F1018" s="2"/>
    </row>
    <row r="1019" s="5" customFormat="true" ht="12.75" hidden="false" customHeight="false" outlineLevel="0" collapsed="false">
      <c r="A1019" s="511"/>
      <c r="F1019" s="2"/>
    </row>
    <row r="1020" s="5" customFormat="true" ht="12.75" hidden="false" customHeight="false" outlineLevel="0" collapsed="false">
      <c r="A1020" s="511"/>
      <c r="F1020" s="2"/>
    </row>
    <row r="1021" s="5" customFormat="true" ht="12.75" hidden="false" customHeight="false" outlineLevel="0" collapsed="false">
      <c r="A1021" s="511"/>
      <c r="F1021" s="2"/>
    </row>
    <row r="1022" s="5" customFormat="true" ht="12.75" hidden="false" customHeight="false" outlineLevel="0" collapsed="false">
      <c r="A1022" s="511"/>
      <c r="F1022" s="2"/>
    </row>
    <row r="1023" s="5" customFormat="true" ht="12.75" hidden="false" customHeight="false" outlineLevel="0" collapsed="false">
      <c r="A1023" s="511"/>
      <c r="F1023" s="2"/>
    </row>
    <row r="1024" s="5" customFormat="true" ht="12.75" hidden="false" customHeight="false" outlineLevel="0" collapsed="false">
      <c r="A1024" s="511"/>
      <c r="F1024" s="2"/>
    </row>
    <row r="1025" s="5" customFormat="true" ht="12.75" hidden="false" customHeight="false" outlineLevel="0" collapsed="false">
      <c r="A1025" s="511"/>
      <c r="F1025" s="2"/>
    </row>
    <row r="1026" s="5" customFormat="true" ht="12.75" hidden="false" customHeight="false" outlineLevel="0" collapsed="false">
      <c r="A1026" s="511"/>
      <c r="F1026" s="2"/>
    </row>
    <row r="1027" s="5" customFormat="true" ht="12.75" hidden="false" customHeight="false" outlineLevel="0" collapsed="false">
      <c r="A1027" s="511"/>
      <c r="F1027" s="2"/>
    </row>
    <row r="1028" s="5" customFormat="true" ht="12.75" hidden="false" customHeight="false" outlineLevel="0" collapsed="false">
      <c r="A1028" s="511"/>
      <c r="F1028" s="2"/>
    </row>
    <row r="1029" s="5" customFormat="true" ht="12.75" hidden="false" customHeight="false" outlineLevel="0" collapsed="false">
      <c r="A1029" s="511"/>
      <c r="F1029" s="2"/>
    </row>
    <row r="1030" s="5" customFormat="true" ht="12.75" hidden="false" customHeight="false" outlineLevel="0" collapsed="false">
      <c r="A1030" s="511"/>
      <c r="F1030" s="2"/>
    </row>
    <row r="1031" s="5" customFormat="true" ht="12.75" hidden="false" customHeight="false" outlineLevel="0" collapsed="false">
      <c r="A1031" s="511"/>
      <c r="F1031" s="2"/>
    </row>
    <row r="1032" s="5" customFormat="true" ht="12.75" hidden="false" customHeight="false" outlineLevel="0" collapsed="false">
      <c r="A1032" s="511"/>
      <c r="F1032" s="2"/>
    </row>
    <row r="1033" s="5" customFormat="true" ht="12.75" hidden="false" customHeight="false" outlineLevel="0" collapsed="false">
      <c r="A1033" s="511"/>
      <c r="F1033" s="2"/>
    </row>
    <row r="1034" s="5" customFormat="true" ht="12.75" hidden="false" customHeight="false" outlineLevel="0" collapsed="false">
      <c r="A1034" s="511"/>
      <c r="F1034" s="2"/>
    </row>
    <row r="1035" s="5" customFormat="true" ht="12.75" hidden="false" customHeight="false" outlineLevel="0" collapsed="false">
      <c r="A1035" s="511"/>
      <c r="F1035" s="2"/>
    </row>
    <row r="1036" s="5" customFormat="true" ht="12.75" hidden="false" customHeight="false" outlineLevel="0" collapsed="false">
      <c r="A1036" s="511"/>
      <c r="F1036" s="2"/>
    </row>
    <row r="1037" s="5" customFormat="true" ht="12.75" hidden="false" customHeight="false" outlineLevel="0" collapsed="false">
      <c r="A1037" s="511"/>
      <c r="F1037" s="2"/>
    </row>
    <row r="1038" s="5" customFormat="true" ht="12.75" hidden="false" customHeight="false" outlineLevel="0" collapsed="false">
      <c r="A1038" s="511"/>
      <c r="F1038" s="2"/>
    </row>
    <row r="1039" s="5" customFormat="true" ht="12.75" hidden="false" customHeight="false" outlineLevel="0" collapsed="false">
      <c r="A1039" s="511"/>
      <c r="F1039" s="2"/>
    </row>
    <row r="1040" s="5" customFormat="true" ht="12.75" hidden="false" customHeight="false" outlineLevel="0" collapsed="false">
      <c r="A1040" s="511"/>
      <c r="F1040" s="2"/>
    </row>
    <row r="1041" s="5" customFormat="true" ht="12.75" hidden="false" customHeight="false" outlineLevel="0" collapsed="false">
      <c r="A1041" s="511"/>
      <c r="F1041" s="2"/>
    </row>
    <row r="1042" s="5" customFormat="true" ht="12.75" hidden="false" customHeight="false" outlineLevel="0" collapsed="false">
      <c r="A1042" s="511"/>
      <c r="F1042" s="2"/>
    </row>
    <row r="1043" s="5" customFormat="true" ht="12.75" hidden="false" customHeight="false" outlineLevel="0" collapsed="false">
      <c r="A1043" s="511"/>
      <c r="F1043" s="2"/>
    </row>
    <row r="1044" s="5" customFormat="true" ht="12.75" hidden="false" customHeight="false" outlineLevel="0" collapsed="false">
      <c r="A1044" s="511"/>
      <c r="F1044" s="2"/>
    </row>
    <row r="1045" s="5" customFormat="true" ht="12.75" hidden="false" customHeight="false" outlineLevel="0" collapsed="false">
      <c r="A1045" s="511"/>
      <c r="F1045" s="2"/>
    </row>
    <row r="1046" s="5" customFormat="true" ht="12.75" hidden="false" customHeight="false" outlineLevel="0" collapsed="false">
      <c r="A1046" s="511"/>
      <c r="F1046" s="2"/>
    </row>
    <row r="1047" s="5" customFormat="true" ht="12.75" hidden="false" customHeight="false" outlineLevel="0" collapsed="false">
      <c r="A1047" s="511"/>
      <c r="F1047" s="2"/>
    </row>
    <row r="1048" s="5" customFormat="true" ht="12.75" hidden="false" customHeight="false" outlineLevel="0" collapsed="false">
      <c r="A1048" s="511"/>
      <c r="F1048" s="2"/>
    </row>
    <row r="1049" s="5" customFormat="true" ht="12.75" hidden="false" customHeight="false" outlineLevel="0" collapsed="false">
      <c r="A1049" s="511"/>
      <c r="F1049" s="2"/>
    </row>
    <row r="1050" s="5" customFormat="true" ht="12.75" hidden="false" customHeight="false" outlineLevel="0" collapsed="false">
      <c r="A1050" s="511"/>
      <c r="F1050" s="2"/>
    </row>
    <row r="1051" s="5" customFormat="true" ht="12.75" hidden="false" customHeight="false" outlineLevel="0" collapsed="false">
      <c r="A1051" s="511"/>
      <c r="F1051" s="2"/>
    </row>
    <row r="1052" s="5" customFormat="true" ht="12.75" hidden="false" customHeight="false" outlineLevel="0" collapsed="false">
      <c r="A1052" s="511"/>
      <c r="F1052" s="2"/>
    </row>
    <row r="1053" s="5" customFormat="true" ht="12.75" hidden="false" customHeight="false" outlineLevel="0" collapsed="false">
      <c r="A1053" s="511"/>
      <c r="F1053" s="2"/>
    </row>
    <row r="1054" s="5" customFormat="true" ht="12.75" hidden="false" customHeight="false" outlineLevel="0" collapsed="false">
      <c r="A1054" s="511"/>
      <c r="F1054" s="2"/>
    </row>
    <row r="1055" s="5" customFormat="true" ht="12.75" hidden="false" customHeight="false" outlineLevel="0" collapsed="false">
      <c r="A1055" s="511"/>
      <c r="F1055" s="2"/>
    </row>
    <row r="1056" s="5" customFormat="true" ht="12.75" hidden="false" customHeight="false" outlineLevel="0" collapsed="false">
      <c r="A1056" s="511"/>
      <c r="F1056" s="2"/>
    </row>
    <row r="1057" s="5" customFormat="true" ht="12.75" hidden="false" customHeight="false" outlineLevel="0" collapsed="false">
      <c r="A1057" s="511"/>
      <c r="F1057" s="2"/>
    </row>
    <row r="1058" s="5" customFormat="true" ht="12.75" hidden="false" customHeight="false" outlineLevel="0" collapsed="false">
      <c r="A1058" s="511"/>
      <c r="F1058" s="2"/>
    </row>
    <row r="1059" s="5" customFormat="true" ht="12.75" hidden="false" customHeight="false" outlineLevel="0" collapsed="false">
      <c r="A1059" s="511"/>
      <c r="F1059" s="2"/>
    </row>
    <row r="1060" s="5" customFormat="true" ht="12.75" hidden="false" customHeight="false" outlineLevel="0" collapsed="false">
      <c r="A1060" s="511"/>
      <c r="F1060" s="2"/>
    </row>
    <row r="1061" s="5" customFormat="true" ht="12.75" hidden="false" customHeight="false" outlineLevel="0" collapsed="false">
      <c r="A1061" s="511"/>
      <c r="F1061" s="2"/>
    </row>
    <row r="1062" s="5" customFormat="true" ht="12.75" hidden="false" customHeight="false" outlineLevel="0" collapsed="false">
      <c r="A1062" s="511"/>
      <c r="F1062" s="2"/>
    </row>
    <row r="1063" s="5" customFormat="true" ht="12.75" hidden="false" customHeight="false" outlineLevel="0" collapsed="false">
      <c r="A1063" s="511"/>
      <c r="F1063" s="2"/>
    </row>
    <row r="1064" s="5" customFormat="true" ht="12.75" hidden="false" customHeight="false" outlineLevel="0" collapsed="false">
      <c r="A1064" s="511"/>
      <c r="F1064" s="2"/>
    </row>
    <row r="1065" s="5" customFormat="true" ht="12.75" hidden="false" customHeight="false" outlineLevel="0" collapsed="false">
      <c r="A1065" s="511"/>
      <c r="F1065" s="2"/>
    </row>
    <row r="1066" s="5" customFormat="true" ht="12.75" hidden="false" customHeight="false" outlineLevel="0" collapsed="false">
      <c r="A1066" s="511"/>
      <c r="F1066" s="2"/>
    </row>
    <row r="1067" s="5" customFormat="true" ht="12.75" hidden="false" customHeight="false" outlineLevel="0" collapsed="false">
      <c r="A1067" s="511"/>
      <c r="F1067" s="2"/>
    </row>
    <row r="1068" s="5" customFormat="true" ht="12.75" hidden="false" customHeight="false" outlineLevel="0" collapsed="false">
      <c r="A1068" s="511"/>
      <c r="F1068" s="2"/>
    </row>
    <row r="1069" s="5" customFormat="true" ht="12.75" hidden="false" customHeight="false" outlineLevel="0" collapsed="false">
      <c r="A1069" s="511"/>
      <c r="F1069" s="2"/>
    </row>
    <row r="1070" s="5" customFormat="true" ht="12.75" hidden="false" customHeight="false" outlineLevel="0" collapsed="false">
      <c r="A1070" s="511"/>
      <c r="F1070" s="2"/>
    </row>
    <row r="1071" s="5" customFormat="true" ht="12.75" hidden="false" customHeight="false" outlineLevel="0" collapsed="false">
      <c r="A1071" s="511"/>
      <c r="F1071" s="2"/>
    </row>
    <row r="1072" s="5" customFormat="true" ht="12.75" hidden="false" customHeight="false" outlineLevel="0" collapsed="false">
      <c r="A1072" s="511"/>
      <c r="F1072" s="2"/>
    </row>
    <row r="1073" s="5" customFormat="true" ht="12.75" hidden="false" customHeight="false" outlineLevel="0" collapsed="false">
      <c r="A1073" s="511"/>
      <c r="F1073" s="2"/>
    </row>
    <row r="1074" s="5" customFormat="true" ht="12.75" hidden="false" customHeight="false" outlineLevel="0" collapsed="false">
      <c r="A1074" s="511"/>
      <c r="F1074" s="2"/>
    </row>
    <row r="1075" s="5" customFormat="true" ht="12.75" hidden="false" customHeight="false" outlineLevel="0" collapsed="false">
      <c r="A1075" s="511"/>
      <c r="F1075" s="2"/>
    </row>
    <row r="1076" s="5" customFormat="true" ht="12.75" hidden="false" customHeight="false" outlineLevel="0" collapsed="false">
      <c r="A1076" s="511"/>
      <c r="F1076" s="2"/>
    </row>
    <row r="1077" s="5" customFormat="true" ht="12.75" hidden="false" customHeight="false" outlineLevel="0" collapsed="false">
      <c r="A1077" s="511"/>
      <c r="F1077" s="2"/>
    </row>
    <row r="1078" s="5" customFormat="true" ht="12.75" hidden="false" customHeight="false" outlineLevel="0" collapsed="false">
      <c r="A1078" s="511"/>
      <c r="F1078" s="2"/>
    </row>
    <row r="1079" s="5" customFormat="true" ht="12.75" hidden="false" customHeight="false" outlineLevel="0" collapsed="false">
      <c r="A1079" s="511"/>
      <c r="F1079" s="2"/>
    </row>
    <row r="1080" s="5" customFormat="true" ht="12.75" hidden="false" customHeight="false" outlineLevel="0" collapsed="false">
      <c r="A1080" s="511"/>
      <c r="F1080" s="2"/>
    </row>
    <row r="1081" s="5" customFormat="true" ht="12.75" hidden="false" customHeight="false" outlineLevel="0" collapsed="false">
      <c r="A1081" s="511"/>
      <c r="F1081" s="2"/>
    </row>
    <row r="1082" s="5" customFormat="true" ht="12.75" hidden="false" customHeight="false" outlineLevel="0" collapsed="false">
      <c r="A1082" s="511"/>
      <c r="F1082" s="2"/>
    </row>
    <row r="1083" s="5" customFormat="true" ht="12.75" hidden="false" customHeight="false" outlineLevel="0" collapsed="false">
      <c r="A1083" s="511"/>
      <c r="F1083" s="2"/>
    </row>
    <row r="1084" s="5" customFormat="true" ht="12.75" hidden="false" customHeight="false" outlineLevel="0" collapsed="false">
      <c r="A1084" s="511"/>
      <c r="F1084" s="2"/>
    </row>
    <row r="1085" s="5" customFormat="true" ht="12.75" hidden="false" customHeight="false" outlineLevel="0" collapsed="false">
      <c r="A1085" s="511"/>
      <c r="F1085" s="2"/>
    </row>
    <row r="1086" s="5" customFormat="true" ht="12.75" hidden="false" customHeight="false" outlineLevel="0" collapsed="false">
      <c r="A1086" s="511"/>
      <c r="F1086" s="2"/>
    </row>
    <row r="1087" s="5" customFormat="true" ht="12.75" hidden="false" customHeight="false" outlineLevel="0" collapsed="false">
      <c r="A1087" s="511"/>
      <c r="F1087" s="2"/>
    </row>
    <row r="1088" s="5" customFormat="true" ht="12.75" hidden="false" customHeight="false" outlineLevel="0" collapsed="false">
      <c r="A1088" s="511"/>
      <c r="F1088" s="2"/>
    </row>
    <row r="1089" s="5" customFormat="true" ht="12.75" hidden="false" customHeight="false" outlineLevel="0" collapsed="false">
      <c r="A1089" s="511"/>
      <c r="F1089" s="2"/>
    </row>
    <row r="1090" s="5" customFormat="true" ht="12.75" hidden="false" customHeight="false" outlineLevel="0" collapsed="false">
      <c r="A1090" s="511"/>
      <c r="F1090" s="2"/>
    </row>
    <row r="1091" s="5" customFormat="true" ht="12.75" hidden="false" customHeight="false" outlineLevel="0" collapsed="false">
      <c r="A1091" s="511"/>
      <c r="F1091" s="2"/>
    </row>
    <row r="1092" s="5" customFormat="true" ht="12.75" hidden="false" customHeight="false" outlineLevel="0" collapsed="false">
      <c r="A1092" s="511"/>
      <c r="F1092" s="2"/>
    </row>
    <row r="1093" s="5" customFormat="true" ht="12.75" hidden="false" customHeight="false" outlineLevel="0" collapsed="false">
      <c r="A1093" s="511"/>
      <c r="F1093" s="2"/>
    </row>
    <row r="1094" s="5" customFormat="true" ht="12.75" hidden="false" customHeight="false" outlineLevel="0" collapsed="false">
      <c r="A1094" s="511"/>
      <c r="F1094" s="2"/>
    </row>
    <row r="1095" s="5" customFormat="true" ht="12.75" hidden="false" customHeight="false" outlineLevel="0" collapsed="false">
      <c r="A1095" s="511"/>
      <c r="F1095" s="2"/>
    </row>
    <row r="1096" s="5" customFormat="true" ht="12.75" hidden="false" customHeight="false" outlineLevel="0" collapsed="false">
      <c r="A1096" s="511"/>
      <c r="F1096" s="2"/>
    </row>
    <row r="1097" s="5" customFormat="true" ht="12.75" hidden="false" customHeight="false" outlineLevel="0" collapsed="false">
      <c r="A1097" s="511"/>
      <c r="F1097" s="2"/>
    </row>
    <row r="1098" s="5" customFormat="true" ht="12.75" hidden="false" customHeight="false" outlineLevel="0" collapsed="false">
      <c r="A1098" s="511"/>
      <c r="F1098" s="2"/>
    </row>
    <row r="1099" s="5" customFormat="true" ht="12.75" hidden="false" customHeight="false" outlineLevel="0" collapsed="false">
      <c r="A1099" s="511"/>
      <c r="F1099" s="2"/>
    </row>
    <row r="1100" s="5" customFormat="true" ht="12.75" hidden="false" customHeight="false" outlineLevel="0" collapsed="false">
      <c r="A1100" s="511"/>
      <c r="F1100" s="2"/>
    </row>
    <row r="1101" s="5" customFormat="true" ht="12.75" hidden="false" customHeight="false" outlineLevel="0" collapsed="false">
      <c r="A1101" s="511"/>
      <c r="F1101" s="2"/>
    </row>
    <row r="1102" s="5" customFormat="true" ht="12.75" hidden="false" customHeight="false" outlineLevel="0" collapsed="false">
      <c r="A1102" s="511"/>
      <c r="F1102" s="2"/>
    </row>
    <row r="1103" s="5" customFormat="true" ht="12.75" hidden="false" customHeight="false" outlineLevel="0" collapsed="false">
      <c r="A1103" s="511"/>
      <c r="F1103" s="2"/>
    </row>
    <row r="1104" s="5" customFormat="true" ht="12.75" hidden="false" customHeight="false" outlineLevel="0" collapsed="false">
      <c r="A1104" s="511"/>
      <c r="F1104" s="2"/>
    </row>
    <row r="1105" s="5" customFormat="true" ht="12.75" hidden="false" customHeight="false" outlineLevel="0" collapsed="false">
      <c r="A1105" s="511"/>
      <c r="F1105" s="2"/>
    </row>
    <row r="1106" s="5" customFormat="true" ht="12.75" hidden="false" customHeight="false" outlineLevel="0" collapsed="false">
      <c r="A1106" s="511"/>
      <c r="F1106" s="2"/>
    </row>
    <row r="1107" s="5" customFormat="true" ht="12.75" hidden="false" customHeight="false" outlineLevel="0" collapsed="false">
      <c r="A1107" s="511"/>
      <c r="F1107" s="2"/>
    </row>
    <row r="1108" s="5" customFormat="true" ht="12.75" hidden="false" customHeight="false" outlineLevel="0" collapsed="false">
      <c r="A1108" s="511"/>
      <c r="F1108" s="2"/>
    </row>
    <row r="1109" s="5" customFormat="true" ht="12.75" hidden="false" customHeight="false" outlineLevel="0" collapsed="false">
      <c r="A1109" s="511"/>
      <c r="F1109" s="2"/>
    </row>
    <row r="1110" s="5" customFormat="true" ht="12.75" hidden="false" customHeight="false" outlineLevel="0" collapsed="false">
      <c r="A1110" s="511"/>
      <c r="F1110" s="2"/>
    </row>
    <row r="1111" s="5" customFormat="true" ht="12.75" hidden="false" customHeight="false" outlineLevel="0" collapsed="false">
      <c r="A1111" s="511"/>
      <c r="F1111" s="2"/>
    </row>
    <row r="1112" s="5" customFormat="true" ht="12.75" hidden="false" customHeight="false" outlineLevel="0" collapsed="false">
      <c r="A1112" s="511"/>
      <c r="F1112" s="2"/>
    </row>
    <row r="1113" s="5" customFormat="true" ht="12.75" hidden="false" customHeight="false" outlineLevel="0" collapsed="false">
      <c r="A1113" s="511"/>
      <c r="F1113" s="2"/>
    </row>
    <row r="1114" s="5" customFormat="true" ht="12.75" hidden="false" customHeight="false" outlineLevel="0" collapsed="false">
      <c r="A1114" s="511"/>
      <c r="F1114" s="2"/>
    </row>
    <row r="1115" s="5" customFormat="true" ht="12.75" hidden="false" customHeight="false" outlineLevel="0" collapsed="false">
      <c r="A1115" s="511"/>
      <c r="F1115" s="2"/>
    </row>
    <row r="1116" s="5" customFormat="true" ht="12.75" hidden="false" customHeight="false" outlineLevel="0" collapsed="false">
      <c r="A1116" s="511"/>
      <c r="F1116" s="2"/>
    </row>
    <row r="1117" s="5" customFormat="true" ht="12.75" hidden="false" customHeight="false" outlineLevel="0" collapsed="false">
      <c r="A1117" s="511"/>
      <c r="F1117" s="2"/>
    </row>
    <row r="1118" s="5" customFormat="true" ht="12.75" hidden="false" customHeight="false" outlineLevel="0" collapsed="false">
      <c r="A1118" s="511"/>
      <c r="F1118" s="2"/>
    </row>
    <row r="1119" s="5" customFormat="true" ht="12.75" hidden="false" customHeight="false" outlineLevel="0" collapsed="false">
      <c r="A1119" s="511"/>
      <c r="F1119" s="2"/>
    </row>
    <row r="1120" s="5" customFormat="true" ht="12.75" hidden="false" customHeight="false" outlineLevel="0" collapsed="false">
      <c r="A1120" s="511"/>
      <c r="F1120" s="2"/>
    </row>
    <row r="1121" s="5" customFormat="true" ht="12.75" hidden="false" customHeight="false" outlineLevel="0" collapsed="false">
      <c r="A1121" s="511"/>
      <c r="F1121" s="2"/>
    </row>
    <row r="1122" s="5" customFormat="true" ht="12.75" hidden="false" customHeight="false" outlineLevel="0" collapsed="false">
      <c r="A1122" s="511"/>
      <c r="F1122" s="2"/>
    </row>
    <row r="1123" s="5" customFormat="true" ht="12.75" hidden="false" customHeight="false" outlineLevel="0" collapsed="false">
      <c r="A1123" s="511"/>
      <c r="F1123" s="2"/>
    </row>
    <row r="1124" s="5" customFormat="true" ht="12.75" hidden="false" customHeight="false" outlineLevel="0" collapsed="false">
      <c r="A1124" s="511"/>
      <c r="F1124" s="2"/>
    </row>
    <row r="1125" s="5" customFormat="true" ht="12.75" hidden="false" customHeight="false" outlineLevel="0" collapsed="false">
      <c r="A1125" s="511"/>
      <c r="F1125" s="2"/>
    </row>
    <row r="1126" s="5" customFormat="true" ht="12.75" hidden="false" customHeight="false" outlineLevel="0" collapsed="false">
      <c r="A1126" s="511"/>
      <c r="F1126" s="2"/>
    </row>
    <row r="1127" s="5" customFormat="true" ht="12.75" hidden="false" customHeight="false" outlineLevel="0" collapsed="false">
      <c r="A1127" s="511"/>
      <c r="F1127" s="2"/>
    </row>
    <row r="1128" s="5" customFormat="true" ht="12.75" hidden="false" customHeight="false" outlineLevel="0" collapsed="false">
      <c r="A1128" s="511"/>
      <c r="F1128" s="2"/>
    </row>
    <row r="1129" s="5" customFormat="true" ht="12.75" hidden="false" customHeight="false" outlineLevel="0" collapsed="false">
      <c r="A1129" s="511"/>
      <c r="F1129" s="2"/>
    </row>
    <row r="1130" s="5" customFormat="true" ht="12.75" hidden="false" customHeight="false" outlineLevel="0" collapsed="false">
      <c r="A1130" s="511"/>
      <c r="F1130" s="2"/>
    </row>
    <row r="1131" s="5" customFormat="true" ht="12.75" hidden="false" customHeight="false" outlineLevel="0" collapsed="false">
      <c r="A1131" s="511"/>
      <c r="F1131" s="2"/>
    </row>
    <row r="1132" s="5" customFormat="true" ht="12.75" hidden="false" customHeight="false" outlineLevel="0" collapsed="false">
      <c r="A1132" s="511"/>
      <c r="F1132" s="2"/>
    </row>
    <row r="1133" s="5" customFormat="true" ht="12.75" hidden="false" customHeight="false" outlineLevel="0" collapsed="false">
      <c r="A1133" s="511"/>
      <c r="F1133" s="2"/>
    </row>
    <row r="1134" s="5" customFormat="true" ht="12.75" hidden="false" customHeight="false" outlineLevel="0" collapsed="false">
      <c r="A1134" s="511"/>
      <c r="F1134" s="2"/>
    </row>
    <row r="1135" s="5" customFormat="true" ht="12.75" hidden="false" customHeight="false" outlineLevel="0" collapsed="false">
      <c r="A1135" s="511"/>
      <c r="F1135" s="2"/>
    </row>
    <row r="1136" s="5" customFormat="true" ht="12.75" hidden="false" customHeight="false" outlineLevel="0" collapsed="false">
      <c r="A1136" s="511"/>
      <c r="F1136" s="2"/>
    </row>
    <row r="1137" s="5" customFormat="true" ht="12.75" hidden="false" customHeight="false" outlineLevel="0" collapsed="false">
      <c r="A1137" s="511"/>
      <c r="F1137" s="2"/>
    </row>
    <row r="1138" s="5" customFormat="true" ht="12.75" hidden="false" customHeight="false" outlineLevel="0" collapsed="false">
      <c r="A1138" s="511"/>
      <c r="F1138" s="2"/>
    </row>
    <row r="1139" s="5" customFormat="true" ht="12.75" hidden="false" customHeight="false" outlineLevel="0" collapsed="false">
      <c r="A1139" s="511"/>
      <c r="F1139" s="2"/>
    </row>
    <row r="1140" s="5" customFormat="true" ht="12.75" hidden="false" customHeight="false" outlineLevel="0" collapsed="false">
      <c r="A1140" s="511"/>
      <c r="F1140" s="2"/>
    </row>
    <row r="1141" s="5" customFormat="true" ht="12.75" hidden="false" customHeight="false" outlineLevel="0" collapsed="false">
      <c r="A1141" s="511"/>
      <c r="F1141" s="2"/>
    </row>
    <row r="1142" s="5" customFormat="true" ht="12.75" hidden="false" customHeight="false" outlineLevel="0" collapsed="false">
      <c r="A1142" s="511"/>
      <c r="F1142" s="2"/>
    </row>
    <row r="1143" s="5" customFormat="true" ht="12.75" hidden="false" customHeight="false" outlineLevel="0" collapsed="false">
      <c r="A1143" s="511"/>
      <c r="F1143" s="2"/>
    </row>
    <row r="1144" s="5" customFormat="true" ht="12.75" hidden="false" customHeight="false" outlineLevel="0" collapsed="false">
      <c r="A1144" s="511"/>
      <c r="F1144" s="2"/>
    </row>
    <row r="1145" s="5" customFormat="true" ht="12.75" hidden="false" customHeight="false" outlineLevel="0" collapsed="false">
      <c r="A1145" s="511"/>
      <c r="F1145" s="2"/>
    </row>
    <row r="1146" s="5" customFormat="true" ht="12.75" hidden="false" customHeight="false" outlineLevel="0" collapsed="false">
      <c r="A1146" s="511"/>
      <c r="F1146" s="2"/>
    </row>
    <row r="1147" s="5" customFormat="true" ht="12.75" hidden="false" customHeight="false" outlineLevel="0" collapsed="false">
      <c r="A1147" s="511"/>
      <c r="F1147" s="2"/>
    </row>
    <row r="1148" s="5" customFormat="true" ht="12.75" hidden="false" customHeight="false" outlineLevel="0" collapsed="false">
      <c r="A1148" s="511"/>
      <c r="F1148" s="2"/>
    </row>
    <row r="1149" s="5" customFormat="true" ht="12.75" hidden="false" customHeight="false" outlineLevel="0" collapsed="false">
      <c r="A1149" s="511"/>
      <c r="F1149" s="2"/>
    </row>
    <row r="1150" s="5" customFormat="true" ht="12.75" hidden="false" customHeight="false" outlineLevel="0" collapsed="false">
      <c r="A1150" s="511"/>
      <c r="F1150" s="2"/>
    </row>
    <row r="1151" s="5" customFormat="true" ht="12.75" hidden="false" customHeight="false" outlineLevel="0" collapsed="false">
      <c r="A1151" s="511"/>
      <c r="F1151" s="2"/>
    </row>
    <row r="1152" s="5" customFormat="true" ht="12.75" hidden="false" customHeight="false" outlineLevel="0" collapsed="false">
      <c r="A1152" s="511"/>
      <c r="F1152" s="2"/>
    </row>
    <row r="1153" s="5" customFormat="true" ht="12.75" hidden="false" customHeight="false" outlineLevel="0" collapsed="false">
      <c r="A1153" s="511"/>
      <c r="F1153" s="2"/>
    </row>
    <row r="1154" s="5" customFormat="true" ht="12.75" hidden="false" customHeight="false" outlineLevel="0" collapsed="false">
      <c r="A1154" s="511"/>
      <c r="F1154" s="2"/>
    </row>
    <row r="1155" s="5" customFormat="true" ht="12.75" hidden="false" customHeight="false" outlineLevel="0" collapsed="false">
      <c r="A1155" s="511"/>
      <c r="F1155" s="2"/>
    </row>
    <row r="1156" s="5" customFormat="true" ht="12.75" hidden="false" customHeight="false" outlineLevel="0" collapsed="false">
      <c r="A1156" s="511"/>
      <c r="F1156" s="2"/>
    </row>
    <row r="1157" s="5" customFormat="true" ht="12.75" hidden="false" customHeight="false" outlineLevel="0" collapsed="false">
      <c r="A1157" s="511"/>
      <c r="F1157" s="2"/>
    </row>
    <row r="1158" s="5" customFormat="true" ht="12.75" hidden="false" customHeight="false" outlineLevel="0" collapsed="false">
      <c r="A1158" s="511"/>
      <c r="F1158" s="2"/>
    </row>
    <row r="1159" s="5" customFormat="true" ht="12.75" hidden="false" customHeight="false" outlineLevel="0" collapsed="false">
      <c r="A1159" s="511"/>
      <c r="F1159" s="2"/>
    </row>
    <row r="1160" s="5" customFormat="true" ht="12.75" hidden="false" customHeight="false" outlineLevel="0" collapsed="false">
      <c r="A1160" s="511"/>
      <c r="F1160" s="2"/>
    </row>
    <row r="1161" s="5" customFormat="true" ht="12.75" hidden="false" customHeight="false" outlineLevel="0" collapsed="false">
      <c r="A1161" s="511"/>
      <c r="F1161" s="2"/>
    </row>
    <row r="1162" s="5" customFormat="true" ht="12.75" hidden="false" customHeight="false" outlineLevel="0" collapsed="false">
      <c r="A1162" s="511"/>
      <c r="F1162" s="2"/>
    </row>
    <row r="1163" s="5" customFormat="true" ht="12.75" hidden="false" customHeight="false" outlineLevel="0" collapsed="false">
      <c r="A1163" s="511"/>
      <c r="F1163" s="2"/>
    </row>
    <row r="1164" s="5" customFormat="true" ht="12.75" hidden="false" customHeight="false" outlineLevel="0" collapsed="false">
      <c r="A1164" s="511"/>
      <c r="F1164" s="2"/>
    </row>
    <row r="1165" s="5" customFormat="true" ht="12.75" hidden="false" customHeight="false" outlineLevel="0" collapsed="false">
      <c r="A1165" s="511"/>
      <c r="F1165" s="2"/>
    </row>
    <row r="1166" s="5" customFormat="true" ht="12.75" hidden="false" customHeight="false" outlineLevel="0" collapsed="false">
      <c r="A1166" s="511"/>
      <c r="F1166" s="2"/>
    </row>
    <row r="1167" s="5" customFormat="true" ht="12.75" hidden="false" customHeight="false" outlineLevel="0" collapsed="false">
      <c r="A1167" s="511"/>
      <c r="F1167" s="2"/>
    </row>
    <row r="1168" s="5" customFormat="true" ht="12.75" hidden="false" customHeight="false" outlineLevel="0" collapsed="false">
      <c r="A1168" s="511"/>
      <c r="F1168" s="2"/>
    </row>
    <row r="1169" s="5" customFormat="true" ht="12.75" hidden="false" customHeight="false" outlineLevel="0" collapsed="false">
      <c r="A1169" s="511"/>
      <c r="F1169" s="2"/>
    </row>
    <row r="1170" s="5" customFormat="true" ht="12.75" hidden="false" customHeight="false" outlineLevel="0" collapsed="false">
      <c r="A1170" s="511"/>
      <c r="F1170" s="2"/>
    </row>
    <row r="1171" s="5" customFormat="true" ht="12.75" hidden="false" customHeight="false" outlineLevel="0" collapsed="false">
      <c r="A1171" s="511"/>
      <c r="F1171" s="2"/>
    </row>
    <row r="1172" s="5" customFormat="true" ht="12.75" hidden="false" customHeight="false" outlineLevel="0" collapsed="false">
      <c r="A1172" s="511"/>
      <c r="F1172" s="2"/>
    </row>
    <row r="1173" s="5" customFormat="true" ht="12.75" hidden="false" customHeight="false" outlineLevel="0" collapsed="false">
      <c r="A1173" s="511"/>
      <c r="F1173" s="2"/>
    </row>
    <row r="1174" s="5" customFormat="true" ht="12.75" hidden="false" customHeight="false" outlineLevel="0" collapsed="false">
      <c r="A1174" s="511"/>
      <c r="F1174" s="2"/>
    </row>
    <row r="1175" s="5" customFormat="true" ht="12.75" hidden="false" customHeight="false" outlineLevel="0" collapsed="false">
      <c r="A1175" s="511"/>
      <c r="F1175" s="2"/>
    </row>
    <row r="1176" s="5" customFormat="true" ht="12.75" hidden="false" customHeight="false" outlineLevel="0" collapsed="false">
      <c r="A1176" s="511"/>
      <c r="F1176" s="2"/>
    </row>
    <row r="1177" s="5" customFormat="true" ht="12.75" hidden="false" customHeight="false" outlineLevel="0" collapsed="false">
      <c r="A1177" s="511"/>
      <c r="F1177" s="2"/>
    </row>
    <row r="1178" s="5" customFormat="true" ht="12.75" hidden="false" customHeight="false" outlineLevel="0" collapsed="false">
      <c r="A1178" s="511"/>
      <c r="F1178" s="2"/>
    </row>
    <row r="1179" s="5" customFormat="true" ht="12.75" hidden="false" customHeight="false" outlineLevel="0" collapsed="false">
      <c r="A1179" s="511"/>
      <c r="F1179" s="2"/>
    </row>
    <row r="1180" s="5" customFormat="true" ht="12.75" hidden="false" customHeight="false" outlineLevel="0" collapsed="false">
      <c r="A1180" s="511"/>
      <c r="F1180" s="2"/>
    </row>
    <row r="1181" s="5" customFormat="true" ht="12.75" hidden="false" customHeight="false" outlineLevel="0" collapsed="false">
      <c r="A1181" s="511"/>
      <c r="F1181" s="2"/>
    </row>
    <row r="1182" s="5" customFormat="true" ht="12.75" hidden="false" customHeight="false" outlineLevel="0" collapsed="false">
      <c r="A1182" s="511"/>
      <c r="F1182" s="2"/>
    </row>
    <row r="1183" s="5" customFormat="true" ht="12.75" hidden="false" customHeight="false" outlineLevel="0" collapsed="false">
      <c r="A1183" s="511"/>
      <c r="F1183" s="2"/>
    </row>
    <row r="1184" s="5" customFormat="true" ht="12.75" hidden="false" customHeight="false" outlineLevel="0" collapsed="false">
      <c r="A1184" s="511"/>
      <c r="F1184" s="2"/>
    </row>
    <row r="1185" s="5" customFormat="true" ht="12.75" hidden="false" customHeight="false" outlineLevel="0" collapsed="false">
      <c r="A1185" s="511"/>
      <c r="F1185" s="2"/>
    </row>
    <row r="1186" s="5" customFormat="true" ht="12.75" hidden="false" customHeight="false" outlineLevel="0" collapsed="false">
      <c r="A1186" s="511"/>
      <c r="F1186" s="2"/>
    </row>
    <row r="1187" s="5" customFormat="true" ht="12.75" hidden="false" customHeight="false" outlineLevel="0" collapsed="false">
      <c r="A1187" s="511"/>
      <c r="F1187" s="2"/>
    </row>
    <row r="1188" s="5" customFormat="true" ht="12.75" hidden="false" customHeight="false" outlineLevel="0" collapsed="false">
      <c r="A1188" s="511"/>
      <c r="F1188" s="2"/>
    </row>
    <row r="1189" s="5" customFormat="true" ht="12.75" hidden="false" customHeight="false" outlineLevel="0" collapsed="false">
      <c r="A1189" s="511"/>
      <c r="F1189" s="2"/>
    </row>
    <row r="1190" s="5" customFormat="true" ht="12.75" hidden="false" customHeight="false" outlineLevel="0" collapsed="false">
      <c r="A1190" s="511"/>
      <c r="F1190" s="2"/>
    </row>
    <row r="1191" s="5" customFormat="true" ht="12.75" hidden="false" customHeight="false" outlineLevel="0" collapsed="false">
      <c r="A1191" s="511"/>
      <c r="F1191" s="2"/>
    </row>
    <row r="1192" s="5" customFormat="true" ht="12.75" hidden="false" customHeight="false" outlineLevel="0" collapsed="false">
      <c r="A1192" s="511"/>
      <c r="F1192" s="2"/>
    </row>
    <row r="1193" s="5" customFormat="true" ht="12.75" hidden="false" customHeight="false" outlineLevel="0" collapsed="false">
      <c r="A1193" s="511"/>
      <c r="F1193" s="2"/>
    </row>
    <row r="1194" s="5" customFormat="true" ht="12.75" hidden="false" customHeight="false" outlineLevel="0" collapsed="false">
      <c r="A1194" s="511"/>
      <c r="F1194" s="2"/>
    </row>
    <row r="1195" s="5" customFormat="true" ht="12.75" hidden="false" customHeight="false" outlineLevel="0" collapsed="false">
      <c r="A1195" s="511"/>
      <c r="F1195" s="2"/>
    </row>
    <row r="1196" s="5" customFormat="true" ht="12.75" hidden="false" customHeight="false" outlineLevel="0" collapsed="false">
      <c r="A1196" s="511"/>
      <c r="F1196" s="2"/>
    </row>
    <row r="1197" s="5" customFormat="true" ht="12.75" hidden="false" customHeight="false" outlineLevel="0" collapsed="false">
      <c r="A1197" s="511"/>
      <c r="F1197" s="2"/>
    </row>
    <row r="1198" s="5" customFormat="true" ht="12.75" hidden="false" customHeight="false" outlineLevel="0" collapsed="false">
      <c r="A1198" s="511"/>
      <c r="F1198" s="2"/>
    </row>
    <row r="1199" s="5" customFormat="true" ht="12.75" hidden="false" customHeight="false" outlineLevel="0" collapsed="false">
      <c r="A1199" s="511"/>
      <c r="F1199" s="2"/>
    </row>
    <row r="1200" s="5" customFormat="true" ht="12.75" hidden="false" customHeight="false" outlineLevel="0" collapsed="false">
      <c r="A1200" s="511"/>
      <c r="F1200" s="2"/>
    </row>
    <row r="1201" s="5" customFormat="true" ht="12.75" hidden="false" customHeight="false" outlineLevel="0" collapsed="false">
      <c r="A1201" s="511"/>
      <c r="F1201" s="2"/>
    </row>
    <row r="1202" s="5" customFormat="true" ht="12.75" hidden="false" customHeight="false" outlineLevel="0" collapsed="false">
      <c r="A1202" s="511"/>
      <c r="F1202" s="2"/>
    </row>
    <row r="1203" s="5" customFormat="true" ht="12.75" hidden="false" customHeight="false" outlineLevel="0" collapsed="false">
      <c r="A1203" s="511"/>
      <c r="F1203" s="2"/>
    </row>
    <row r="1204" s="5" customFormat="true" ht="12.75" hidden="false" customHeight="false" outlineLevel="0" collapsed="false">
      <c r="A1204" s="511"/>
      <c r="F1204" s="2"/>
    </row>
    <row r="1205" s="5" customFormat="true" ht="12.75" hidden="false" customHeight="false" outlineLevel="0" collapsed="false">
      <c r="A1205" s="511"/>
      <c r="F1205" s="2"/>
    </row>
    <row r="1206" s="5" customFormat="true" ht="12.75" hidden="false" customHeight="false" outlineLevel="0" collapsed="false">
      <c r="A1206" s="511"/>
      <c r="F1206" s="2"/>
    </row>
    <row r="1207" s="5" customFormat="true" ht="12.75" hidden="false" customHeight="false" outlineLevel="0" collapsed="false">
      <c r="A1207" s="511"/>
      <c r="F1207" s="2"/>
    </row>
    <row r="1208" s="5" customFormat="true" ht="12.75" hidden="false" customHeight="false" outlineLevel="0" collapsed="false">
      <c r="A1208" s="511"/>
      <c r="F1208" s="2"/>
    </row>
    <row r="1209" s="5" customFormat="true" ht="12.75" hidden="false" customHeight="false" outlineLevel="0" collapsed="false">
      <c r="A1209" s="511"/>
      <c r="F1209" s="2"/>
    </row>
    <row r="1210" s="5" customFormat="true" ht="12.75" hidden="false" customHeight="false" outlineLevel="0" collapsed="false">
      <c r="A1210" s="511"/>
      <c r="F1210" s="2"/>
    </row>
    <row r="1211" s="5" customFormat="true" ht="12.75" hidden="false" customHeight="false" outlineLevel="0" collapsed="false">
      <c r="A1211" s="511"/>
      <c r="F1211" s="2"/>
    </row>
    <row r="1212" s="5" customFormat="true" ht="12.75" hidden="false" customHeight="false" outlineLevel="0" collapsed="false">
      <c r="A1212" s="511"/>
      <c r="F1212" s="2"/>
    </row>
    <row r="1213" s="5" customFormat="true" ht="12.75" hidden="false" customHeight="false" outlineLevel="0" collapsed="false">
      <c r="A1213" s="511"/>
      <c r="F1213" s="2"/>
    </row>
    <row r="1214" s="5" customFormat="true" ht="12.75" hidden="false" customHeight="false" outlineLevel="0" collapsed="false">
      <c r="A1214" s="511"/>
      <c r="F1214" s="2"/>
    </row>
    <row r="1215" s="5" customFormat="true" ht="12.75" hidden="false" customHeight="false" outlineLevel="0" collapsed="false">
      <c r="A1215" s="511"/>
      <c r="F1215" s="2"/>
    </row>
    <row r="1216" s="5" customFormat="true" ht="12.75" hidden="false" customHeight="false" outlineLevel="0" collapsed="false">
      <c r="A1216" s="511"/>
      <c r="F1216" s="2"/>
    </row>
    <row r="1217" s="5" customFormat="true" ht="12.75" hidden="false" customHeight="false" outlineLevel="0" collapsed="false">
      <c r="A1217" s="511"/>
      <c r="F1217" s="2"/>
    </row>
    <row r="1218" s="5" customFormat="true" ht="12.75" hidden="false" customHeight="false" outlineLevel="0" collapsed="false">
      <c r="A1218" s="511"/>
      <c r="F1218" s="2"/>
    </row>
    <row r="1219" s="5" customFormat="true" ht="12.75" hidden="false" customHeight="false" outlineLevel="0" collapsed="false">
      <c r="A1219" s="511"/>
      <c r="F1219" s="2"/>
    </row>
    <row r="1220" s="5" customFormat="true" ht="12.75" hidden="false" customHeight="false" outlineLevel="0" collapsed="false">
      <c r="A1220" s="511"/>
      <c r="F1220" s="2"/>
    </row>
    <row r="1221" s="5" customFormat="true" ht="12.75" hidden="false" customHeight="false" outlineLevel="0" collapsed="false">
      <c r="A1221" s="511"/>
      <c r="F1221" s="2"/>
    </row>
    <row r="1222" s="5" customFormat="true" ht="12.75" hidden="false" customHeight="false" outlineLevel="0" collapsed="false">
      <c r="A1222" s="511"/>
      <c r="F1222" s="2"/>
    </row>
    <row r="1223" s="5" customFormat="true" ht="12.75" hidden="false" customHeight="false" outlineLevel="0" collapsed="false">
      <c r="A1223" s="511"/>
      <c r="F1223" s="2"/>
    </row>
    <row r="1224" s="5" customFormat="true" ht="12.75" hidden="false" customHeight="false" outlineLevel="0" collapsed="false">
      <c r="A1224" s="511"/>
      <c r="F1224" s="2"/>
    </row>
    <row r="1225" s="5" customFormat="true" ht="12.75" hidden="false" customHeight="false" outlineLevel="0" collapsed="false">
      <c r="A1225" s="511"/>
      <c r="F1225" s="2"/>
    </row>
    <row r="1226" s="5" customFormat="true" ht="12.75" hidden="false" customHeight="false" outlineLevel="0" collapsed="false">
      <c r="A1226" s="511"/>
      <c r="F1226" s="2"/>
    </row>
    <row r="1227" s="5" customFormat="true" ht="12.75" hidden="false" customHeight="false" outlineLevel="0" collapsed="false">
      <c r="A1227" s="511"/>
      <c r="F1227" s="2"/>
    </row>
    <row r="1228" s="5" customFormat="true" ht="12.75" hidden="false" customHeight="false" outlineLevel="0" collapsed="false">
      <c r="A1228" s="511"/>
      <c r="F1228" s="2"/>
    </row>
    <row r="1229" s="5" customFormat="true" ht="12.75" hidden="false" customHeight="false" outlineLevel="0" collapsed="false">
      <c r="A1229" s="511"/>
      <c r="F1229" s="2"/>
    </row>
    <row r="1230" s="5" customFormat="true" ht="12.75" hidden="false" customHeight="false" outlineLevel="0" collapsed="false">
      <c r="A1230" s="511"/>
      <c r="F1230" s="2"/>
    </row>
    <row r="1231" s="5" customFormat="true" ht="12.75" hidden="false" customHeight="false" outlineLevel="0" collapsed="false">
      <c r="A1231" s="511"/>
      <c r="F1231" s="2"/>
    </row>
    <row r="1232" s="5" customFormat="true" ht="12.75" hidden="false" customHeight="false" outlineLevel="0" collapsed="false">
      <c r="A1232" s="511"/>
      <c r="F1232" s="2"/>
    </row>
    <row r="1233" s="5" customFormat="true" ht="12.75" hidden="false" customHeight="false" outlineLevel="0" collapsed="false">
      <c r="A1233" s="511"/>
      <c r="F1233" s="2"/>
    </row>
    <row r="1234" s="5" customFormat="true" ht="12.75" hidden="false" customHeight="false" outlineLevel="0" collapsed="false">
      <c r="A1234" s="511"/>
      <c r="F1234" s="2"/>
    </row>
    <row r="1235" s="5" customFormat="true" ht="12.75" hidden="false" customHeight="false" outlineLevel="0" collapsed="false">
      <c r="A1235" s="511"/>
      <c r="F1235" s="2"/>
    </row>
    <row r="1236" s="5" customFormat="true" ht="12.75" hidden="false" customHeight="false" outlineLevel="0" collapsed="false">
      <c r="A1236" s="511"/>
      <c r="F1236" s="2"/>
    </row>
    <row r="1237" s="5" customFormat="true" ht="12.75" hidden="false" customHeight="false" outlineLevel="0" collapsed="false">
      <c r="A1237" s="511"/>
      <c r="F1237" s="2"/>
    </row>
    <row r="1238" s="5" customFormat="true" ht="12.75" hidden="false" customHeight="false" outlineLevel="0" collapsed="false">
      <c r="A1238" s="511"/>
      <c r="F1238" s="2"/>
    </row>
    <row r="1239" s="5" customFormat="true" ht="12.75" hidden="false" customHeight="false" outlineLevel="0" collapsed="false">
      <c r="A1239" s="511"/>
      <c r="F1239" s="2"/>
    </row>
    <row r="1240" s="5" customFormat="true" ht="12.75" hidden="false" customHeight="false" outlineLevel="0" collapsed="false">
      <c r="A1240" s="511"/>
      <c r="F1240" s="2"/>
    </row>
    <row r="1241" s="5" customFormat="true" ht="12.75" hidden="false" customHeight="false" outlineLevel="0" collapsed="false">
      <c r="A1241" s="511"/>
      <c r="F1241" s="2"/>
    </row>
    <row r="1242" s="5" customFormat="true" ht="12.75" hidden="false" customHeight="false" outlineLevel="0" collapsed="false">
      <c r="A1242" s="511"/>
      <c r="F1242" s="2"/>
    </row>
    <row r="1243" s="5" customFormat="true" ht="12.75" hidden="false" customHeight="false" outlineLevel="0" collapsed="false">
      <c r="A1243" s="511"/>
      <c r="F1243" s="2"/>
    </row>
    <row r="1244" s="5" customFormat="true" ht="12.75" hidden="false" customHeight="false" outlineLevel="0" collapsed="false">
      <c r="A1244" s="511"/>
      <c r="F1244" s="2"/>
    </row>
    <row r="1245" s="5" customFormat="true" ht="12.75" hidden="false" customHeight="false" outlineLevel="0" collapsed="false">
      <c r="A1245" s="511"/>
      <c r="F1245" s="2"/>
    </row>
    <row r="1246" s="5" customFormat="true" ht="12.75" hidden="false" customHeight="false" outlineLevel="0" collapsed="false">
      <c r="A1246" s="511"/>
      <c r="F1246" s="2"/>
    </row>
    <row r="1247" s="5" customFormat="true" ht="12.75" hidden="false" customHeight="false" outlineLevel="0" collapsed="false">
      <c r="A1247" s="511"/>
      <c r="F1247" s="2"/>
    </row>
    <row r="1248" s="5" customFormat="true" ht="12.75" hidden="false" customHeight="false" outlineLevel="0" collapsed="false">
      <c r="A1248" s="511"/>
      <c r="F1248" s="2"/>
    </row>
    <row r="1249" s="5" customFormat="true" ht="12.75" hidden="false" customHeight="false" outlineLevel="0" collapsed="false">
      <c r="A1249" s="511"/>
      <c r="F1249" s="2"/>
    </row>
    <row r="1250" s="5" customFormat="true" ht="12.75" hidden="false" customHeight="false" outlineLevel="0" collapsed="false">
      <c r="A1250" s="511"/>
      <c r="F1250" s="2"/>
    </row>
    <row r="1251" s="5" customFormat="true" ht="12.75" hidden="false" customHeight="false" outlineLevel="0" collapsed="false">
      <c r="A1251" s="511"/>
      <c r="F1251" s="2"/>
    </row>
    <row r="1252" s="5" customFormat="true" ht="12.75" hidden="false" customHeight="false" outlineLevel="0" collapsed="false">
      <c r="A1252" s="511"/>
      <c r="F1252" s="2"/>
    </row>
    <row r="1253" s="5" customFormat="true" ht="12.75" hidden="false" customHeight="false" outlineLevel="0" collapsed="false">
      <c r="A1253" s="511"/>
      <c r="F1253" s="2"/>
    </row>
    <row r="1254" s="5" customFormat="true" ht="12.75" hidden="false" customHeight="false" outlineLevel="0" collapsed="false">
      <c r="A1254" s="511"/>
      <c r="F1254" s="2"/>
    </row>
    <row r="1255" s="5" customFormat="true" ht="12.75" hidden="false" customHeight="false" outlineLevel="0" collapsed="false">
      <c r="A1255" s="511"/>
      <c r="F1255" s="2"/>
    </row>
    <row r="1256" s="5" customFormat="true" ht="12.75" hidden="false" customHeight="false" outlineLevel="0" collapsed="false">
      <c r="A1256" s="511"/>
      <c r="F1256" s="2"/>
    </row>
    <row r="1257" s="5" customFormat="true" ht="12.75" hidden="false" customHeight="false" outlineLevel="0" collapsed="false">
      <c r="A1257" s="511"/>
      <c r="F1257" s="2"/>
    </row>
    <row r="1258" s="5" customFormat="true" ht="12.75" hidden="false" customHeight="false" outlineLevel="0" collapsed="false">
      <c r="A1258" s="511"/>
      <c r="F1258" s="2"/>
    </row>
    <row r="1259" s="5" customFormat="true" ht="12.75" hidden="false" customHeight="false" outlineLevel="0" collapsed="false">
      <c r="A1259" s="511"/>
      <c r="F1259" s="2"/>
    </row>
    <row r="1260" s="5" customFormat="true" ht="12.75" hidden="false" customHeight="false" outlineLevel="0" collapsed="false">
      <c r="A1260" s="511"/>
      <c r="F1260" s="2"/>
    </row>
    <row r="1261" s="5" customFormat="true" ht="12.75" hidden="false" customHeight="false" outlineLevel="0" collapsed="false">
      <c r="A1261" s="511"/>
      <c r="F1261" s="2"/>
    </row>
    <row r="1262" s="5" customFormat="true" ht="12.75" hidden="false" customHeight="false" outlineLevel="0" collapsed="false">
      <c r="A1262" s="511"/>
      <c r="F1262" s="2"/>
    </row>
    <row r="1263" s="5" customFormat="true" ht="12.75" hidden="false" customHeight="false" outlineLevel="0" collapsed="false">
      <c r="A1263" s="511"/>
      <c r="F1263" s="2"/>
    </row>
    <row r="1264" s="5" customFormat="true" ht="12.75" hidden="false" customHeight="false" outlineLevel="0" collapsed="false">
      <c r="A1264" s="511"/>
      <c r="F1264" s="2"/>
    </row>
    <row r="1265" s="5" customFormat="true" ht="12.75" hidden="false" customHeight="false" outlineLevel="0" collapsed="false">
      <c r="A1265" s="511"/>
      <c r="F1265" s="2"/>
    </row>
    <row r="1266" s="5" customFormat="true" ht="12.75" hidden="false" customHeight="false" outlineLevel="0" collapsed="false">
      <c r="A1266" s="511"/>
      <c r="F1266" s="2"/>
    </row>
    <row r="1267" s="5" customFormat="true" ht="12.75" hidden="false" customHeight="false" outlineLevel="0" collapsed="false">
      <c r="A1267" s="511"/>
      <c r="F1267" s="2"/>
    </row>
    <row r="1268" s="5" customFormat="true" ht="12.75" hidden="false" customHeight="false" outlineLevel="0" collapsed="false">
      <c r="A1268" s="511"/>
      <c r="F1268" s="2"/>
    </row>
    <row r="1269" s="5" customFormat="true" ht="12.75" hidden="false" customHeight="false" outlineLevel="0" collapsed="false">
      <c r="A1269" s="511"/>
      <c r="F1269" s="2"/>
    </row>
    <row r="1270" s="5" customFormat="true" ht="12.75" hidden="false" customHeight="false" outlineLevel="0" collapsed="false">
      <c r="A1270" s="511"/>
      <c r="F1270" s="2"/>
    </row>
    <row r="1271" s="5" customFormat="true" ht="12.75" hidden="false" customHeight="false" outlineLevel="0" collapsed="false">
      <c r="A1271" s="511"/>
      <c r="F1271" s="2"/>
    </row>
    <row r="1272" s="5" customFormat="true" ht="12.75" hidden="false" customHeight="false" outlineLevel="0" collapsed="false">
      <c r="A1272" s="511"/>
      <c r="F1272" s="2"/>
    </row>
    <row r="1273" s="5" customFormat="true" ht="12.75" hidden="false" customHeight="false" outlineLevel="0" collapsed="false">
      <c r="A1273" s="511"/>
      <c r="F1273" s="2"/>
    </row>
    <row r="1274" s="5" customFormat="true" ht="12.75" hidden="false" customHeight="false" outlineLevel="0" collapsed="false">
      <c r="A1274" s="511"/>
      <c r="F1274" s="2"/>
    </row>
    <row r="1275" s="5" customFormat="true" ht="12.75" hidden="false" customHeight="false" outlineLevel="0" collapsed="false">
      <c r="A1275" s="511"/>
      <c r="F1275" s="2"/>
    </row>
    <row r="1276" s="5" customFormat="true" ht="12.75" hidden="false" customHeight="false" outlineLevel="0" collapsed="false">
      <c r="A1276" s="511"/>
      <c r="F1276" s="2"/>
    </row>
    <row r="1277" s="5" customFormat="true" ht="12.75" hidden="false" customHeight="false" outlineLevel="0" collapsed="false">
      <c r="A1277" s="511"/>
      <c r="F1277" s="2"/>
    </row>
    <row r="1278" s="5" customFormat="true" ht="12.75" hidden="false" customHeight="false" outlineLevel="0" collapsed="false">
      <c r="A1278" s="511"/>
      <c r="F1278" s="2"/>
    </row>
    <row r="1279" s="5" customFormat="true" ht="12.75" hidden="false" customHeight="false" outlineLevel="0" collapsed="false">
      <c r="A1279" s="511"/>
      <c r="F1279" s="2"/>
    </row>
    <row r="1280" s="5" customFormat="true" ht="12.75" hidden="false" customHeight="false" outlineLevel="0" collapsed="false">
      <c r="A1280" s="511"/>
      <c r="F1280" s="2"/>
    </row>
    <row r="1281" s="5" customFormat="true" ht="12.75" hidden="false" customHeight="false" outlineLevel="0" collapsed="false">
      <c r="A1281" s="511"/>
      <c r="F1281" s="2"/>
    </row>
    <row r="1282" s="5" customFormat="true" ht="12.75" hidden="false" customHeight="false" outlineLevel="0" collapsed="false">
      <c r="A1282" s="511"/>
      <c r="F1282" s="2"/>
    </row>
    <row r="1283" s="5" customFormat="true" ht="12.75" hidden="false" customHeight="false" outlineLevel="0" collapsed="false">
      <c r="A1283" s="511"/>
      <c r="F1283" s="2"/>
    </row>
    <row r="1284" s="5" customFormat="true" ht="12.75" hidden="false" customHeight="false" outlineLevel="0" collapsed="false">
      <c r="A1284" s="511"/>
      <c r="F1284" s="2"/>
    </row>
    <row r="1285" s="5" customFormat="true" ht="12.75" hidden="false" customHeight="false" outlineLevel="0" collapsed="false">
      <c r="A1285" s="511"/>
      <c r="F1285" s="2"/>
    </row>
    <row r="1286" s="5" customFormat="true" ht="12.75" hidden="false" customHeight="false" outlineLevel="0" collapsed="false">
      <c r="A1286" s="511"/>
      <c r="F1286" s="2"/>
    </row>
    <row r="1287" s="5" customFormat="true" ht="12.75" hidden="false" customHeight="false" outlineLevel="0" collapsed="false">
      <c r="A1287" s="511"/>
      <c r="F1287" s="2"/>
    </row>
    <row r="1288" s="5" customFormat="true" ht="12.75" hidden="false" customHeight="false" outlineLevel="0" collapsed="false">
      <c r="A1288" s="511"/>
      <c r="F1288" s="2"/>
    </row>
    <row r="1289" s="5" customFormat="true" ht="12.75" hidden="false" customHeight="false" outlineLevel="0" collapsed="false">
      <c r="A1289" s="511"/>
      <c r="F1289" s="2"/>
    </row>
    <row r="1290" s="5" customFormat="true" ht="12.75" hidden="false" customHeight="false" outlineLevel="0" collapsed="false">
      <c r="A1290" s="511"/>
      <c r="F1290" s="2"/>
    </row>
    <row r="1291" s="5" customFormat="true" ht="12.75" hidden="false" customHeight="false" outlineLevel="0" collapsed="false">
      <c r="A1291" s="511"/>
      <c r="F1291" s="2"/>
    </row>
    <row r="1292" s="5" customFormat="true" ht="12.75" hidden="false" customHeight="false" outlineLevel="0" collapsed="false">
      <c r="A1292" s="511"/>
      <c r="F1292" s="2"/>
    </row>
    <row r="1293" s="5" customFormat="true" ht="12.75" hidden="false" customHeight="false" outlineLevel="0" collapsed="false">
      <c r="A1293" s="511"/>
      <c r="F1293" s="2"/>
    </row>
    <row r="1294" s="5" customFormat="true" ht="12.75" hidden="false" customHeight="false" outlineLevel="0" collapsed="false">
      <c r="A1294" s="511"/>
      <c r="F1294" s="2"/>
    </row>
    <row r="1295" s="5" customFormat="true" ht="12.75" hidden="false" customHeight="false" outlineLevel="0" collapsed="false">
      <c r="A1295" s="511"/>
      <c r="F1295" s="2"/>
    </row>
    <row r="1296" s="5" customFormat="true" ht="12.75" hidden="false" customHeight="false" outlineLevel="0" collapsed="false">
      <c r="A1296" s="511"/>
      <c r="F1296" s="2"/>
    </row>
    <row r="1297" s="5" customFormat="true" ht="12.75" hidden="false" customHeight="false" outlineLevel="0" collapsed="false">
      <c r="A1297" s="511"/>
      <c r="F1297" s="2"/>
    </row>
    <row r="1298" s="5" customFormat="true" ht="12.75" hidden="false" customHeight="false" outlineLevel="0" collapsed="false">
      <c r="A1298" s="511"/>
      <c r="F1298" s="2"/>
    </row>
    <row r="1299" s="5" customFormat="true" ht="12.75" hidden="false" customHeight="false" outlineLevel="0" collapsed="false">
      <c r="A1299" s="511"/>
      <c r="F1299" s="2"/>
    </row>
    <row r="1300" s="5" customFormat="true" ht="12.75" hidden="false" customHeight="false" outlineLevel="0" collapsed="false">
      <c r="A1300" s="511"/>
      <c r="F1300" s="2"/>
    </row>
    <row r="1301" s="5" customFormat="true" ht="12.75" hidden="false" customHeight="false" outlineLevel="0" collapsed="false">
      <c r="A1301" s="511"/>
      <c r="F1301" s="2"/>
    </row>
    <row r="1302" s="5" customFormat="true" ht="12.75" hidden="false" customHeight="false" outlineLevel="0" collapsed="false">
      <c r="A1302" s="511"/>
      <c r="F1302" s="2"/>
    </row>
    <row r="1303" s="5" customFormat="true" ht="12.75" hidden="false" customHeight="false" outlineLevel="0" collapsed="false">
      <c r="A1303" s="511"/>
      <c r="F1303" s="2"/>
    </row>
    <row r="1304" s="5" customFormat="true" ht="12.75" hidden="false" customHeight="false" outlineLevel="0" collapsed="false">
      <c r="A1304" s="511"/>
      <c r="F1304" s="2"/>
    </row>
    <row r="1305" s="5" customFormat="true" ht="12.75" hidden="false" customHeight="false" outlineLevel="0" collapsed="false">
      <c r="A1305" s="511"/>
      <c r="F1305" s="2"/>
    </row>
    <row r="1306" s="5" customFormat="true" ht="12.75" hidden="false" customHeight="false" outlineLevel="0" collapsed="false">
      <c r="A1306" s="511"/>
      <c r="F1306" s="2"/>
    </row>
    <row r="1307" s="5" customFormat="true" ht="12.75" hidden="false" customHeight="false" outlineLevel="0" collapsed="false">
      <c r="A1307" s="511"/>
      <c r="F1307" s="2"/>
    </row>
    <row r="1308" s="5" customFormat="true" ht="12.75" hidden="false" customHeight="false" outlineLevel="0" collapsed="false">
      <c r="A1308" s="511"/>
      <c r="F1308" s="2"/>
    </row>
    <row r="1309" s="5" customFormat="true" ht="12.75" hidden="false" customHeight="false" outlineLevel="0" collapsed="false">
      <c r="A1309" s="511"/>
      <c r="F1309" s="2"/>
    </row>
    <row r="1310" s="5" customFormat="true" ht="12.75" hidden="false" customHeight="false" outlineLevel="0" collapsed="false">
      <c r="A1310" s="511"/>
      <c r="F1310" s="2"/>
    </row>
    <row r="1311" s="5" customFormat="true" ht="12.75" hidden="false" customHeight="false" outlineLevel="0" collapsed="false">
      <c r="A1311" s="511"/>
      <c r="F1311" s="2"/>
    </row>
    <row r="1312" s="5" customFormat="true" ht="12.75" hidden="false" customHeight="false" outlineLevel="0" collapsed="false">
      <c r="A1312" s="511"/>
      <c r="F1312" s="2"/>
    </row>
    <row r="1313" s="5" customFormat="true" ht="12.75" hidden="false" customHeight="false" outlineLevel="0" collapsed="false">
      <c r="A1313" s="511"/>
      <c r="F1313" s="2"/>
    </row>
    <row r="1314" s="5" customFormat="true" ht="12.75" hidden="false" customHeight="false" outlineLevel="0" collapsed="false">
      <c r="A1314" s="511"/>
      <c r="F1314" s="2"/>
    </row>
    <row r="1315" s="5" customFormat="true" ht="12.75" hidden="false" customHeight="false" outlineLevel="0" collapsed="false">
      <c r="A1315" s="511"/>
      <c r="F1315" s="2"/>
    </row>
    <row r="1316" s="5" customFormat="true" ht="12.75" hidden="false" customHeight="false" outlineLevel="0" collapsed="false">
      <c r="A1316" s="511"/>
      <c r="F1316" s="2"/>
    </row>
    <row r="1317" s="5" customFormat="true" ht="12.75" hidden="false" customHeight="false" outlineLevel="0" collapsed="false">
      <c r="A1317" s="511"/>
      <c r="F1317" s="2"/>
    </row>
    <row r="1318" s="5" customFormat="true" ht="12.75" hidden="false" customHeight="false" outlineLevel="0" collapsed="false">
      <c r="A1318" s="511"/>
      <c r="F1318" s="2"/>
    </row>
    <row r="1319" s="5" customFormat="true" ht="12.75" hidden="false" customHeight="false" outlineLevel="0" collapsed="false">
      <c r="A1319" s="511"/>
      <c r="F1319" s="2"/>
    </row>
    <row r="1320" s="5" customFormat="true" ht="12.75" hidden="false" customHeight="false" outlineLevel="0" collapsed="false">
      <c r="A1320" s="511"/>
      <c r="F1320" s="2"/>
    </row>
    <row r="1321" s="5" customFormat="true" ht="12.75" hidden="false" customHeight="false" outlineLevel="0" collapsed="false">
      <c r="A1321" s="511"/>
      <c r="F1321" s="2"/>
    </row>
    <row r="1322" s="5" customFormat="true" ht="12.75" hidden="false" customHeight="false" outlineLevel="0" collapsed="false">
      <c r="A1322" s="511"/>
      <c r="F1322" s="2"/>
    </row>
    <row r="1323" s="5" customFormat="true" ht="12.75" hidden="false" customHeight="false" outlineLevel="0" collapsed="false">
      <c r="A1323" s="511"/>
      <c r="F1323" s="2"/>
    </row>
    <row r="1324" s="5" customFormat="true" ht="12.75" hidden="false" customHeight="false" outlineLevel="0" collapsed="false">
      <c r="A1324" s="511"/>
      <c r="F1324" s="2"/>
    </row>
    <row r="1325" s="5" customFormat="true" ht="12.75" hidden="false" customHeight="false" outlineLevel="0" collapsed="false">
      <c r="A1325" s="511"/>
      <c r="F1325" s="2"/>
    </row>
    <row r="1326" s="5" customFormat="true" ht="12.75" hidden="false" customHeight="false" outlineLevel="0" collapsed="false">
      <c r="A1326" s="511"/>
      <c r="F1326" s="2"/>
    </row>
    <row r="1327" s="5" customFormat="true" ht="12.75" hidden="false" customHeight="false" outlineLevel="0" collapsed="false">
      <c r="A1327" s="511"/>
      <c r="F1327" s="2"/>
    </row>
    <row r="1328" s="5" customFormat="true" ht="12.75" hidden="false" customHeight="false" outlineLevel="0" collapsed="false">
      <c r="A1328" s="511"/>
      <c r="F1328" s="2"/>
    </row>
    <row r="1329" s="5" customFormat="true" ht="12.75" hidden="false" customHeight="false" outlineLevel="0" collapsed="false">
      <c r="A1329" s="511"/>
      <c r="F1329" s="2"/>
    </row>
    <row r="1330" s="5" customFormat="true" ht="12.75" hidden="false" customHeight="false" outlineLevel="0" collapsed="false">
      <c r="A1330" s="511"/>
      <c r="F1330" s="2"/>
    </row>
    <row r="1331" s="5" customFormat="true" ht="12.75" hidden="false" customHeight="false" outlineLevel="0" collapsed="false">
      <c r="A1331" s="511"/>
      <c r="F1331" s="2"/>
    </row>
    <row r="1332" s="5" customFormat="true" ht="12.75" hidden="false" customHeight="false" outlineLevel="0" collapsed="false">
      <c r="A1332" s="511"/>
      <c r="F1332" s="2"/>
    </row>
    <row r="1333" s="5" customFormat="true" ht="12.75" hidden="false" customHeight="false" outlineLevel="0" collapsed="false">
      <c r="A1333" s="511"/>
      <c r="F1333" s="2"/>
    </row>
    <row r="1334" s="5" customFormat="true" ht="12.75" hidden="false" customHeight="false" outlineLevel="0" collapsed="false">
      <c r="A1334" s="511"/>
      <c r="F1334" s="2"/>
    </row>
    <row r="1335" s="5" customFormat="true" ht="12.75" hidden="false" customHeight="false" outlineLevel="0" collapsed="false">
      <c r="A1335" s="511"/>
      <c r="F1335" s="2"/>
    </row>
    <row r="1336" s="5" customFormat="true" ht="12.75" hidden="false" customHeight="false" outlineLevel="0" collapsed="false">
      <c r="A1336" s="511"/>
      <c r="F1336" s="2"/>
    </row>
    <row r="1337" s="5" customFormat="true" ht="12.75" hidden="false" customHeight="false" outlineLevel="0" collapsed="false">
      <c r="A1337" s="511"/>
      <c r="F1337" s="2"/>
    </row>
    <row r="1338" s="5" customFormat="true" ht="12.75" hidden="false" customHeight="false" outlineLevel="0" collapsed="false">
      <c r="A1338" s="511"/>
      <c r="F1338" s="2"/>
    </row>
    <row r="1339" s="5" customFormat="true" ht="12.75" hidden="false" customHeight="false" outlineLevel="0" collapsed="false">
      <c r="A1339" s="511"/>
      <c r="F1339" s="2"/>
    </row>
    <row r="1340" s="5" customFormat="true" ht="12.75" hidden="false" customHeight="false" outlineLevel="0" collapsed="false">
      <c r="A1340" s="511"/>
      <c r="F1340" s="2"/>
    </row>
    <row r="1341" s="5" customFormat="true" ht="12.75" hidden="false" customHeight="false" outlineLevel="0" collapsed="false">
      <c r="A1341" s="511"/>
      <c r="F1341" s="2"/>
    </row>
    <row r="1342" s="5" customFormat="true" ht="12.75" hidden="false" customHeight="false" outlineLevel="0" collapsed="false">
      <c r="A1342" s="511"/>
      <c r="F1342" s="2"/>
    </row>
    <row r="1343" s="5" customFormat="true" ht="12.75" hidden="false" customHeight="false" outlineLevel="0" collapsed="false">
      <c r="A1343" s="511"/>
      <c r="F1343" s="2"/>
    </row>
    <row r="1344" s="5" customFormat="true" ht="12.75" hidden="false" customHeight="false" outlineLevel="0" collapsed="false">
      <c r="A1344" s="511"/>
      <c r="F1344" s="2"/>
    </row>
    <row r="1345" s="5" customFormat="true" ht="12.75" hidden="false" customHeight="false" outlineLevel="0" collapsed="false">
      <c r="A1345" s="511"/>
      <c r="F1345" s="2"/>
    </row>
    <row r="1346" s="5" customFormat="true" ht="12.75" hidden="false" customHeight="false" outlineLevel="0" collapsed="false">
      <c r="A1346" s="511"/>
      <c r="F1346" s="2"/>
    </row>
    <row r="1347" s="5" customFormat="true" ht="12.75" hidden="false" customHeight="false" outlineLevel="0" collapsed="false">
      <c r="A1347" s="511"/>
      <c r="F1347" s="2"/>
    </row>
    <row r="1348" s="5" customFormat="true" ht="12.75" hidden="false" customHeight="false" outlineLevel="0" collapsed="false">
      <c r="A1348" s="511"/>
      <c r="F1348" s="2"/>
    </row>
    <row r="1349" s="5" customFormat="true" ht="12.75" hidden="false" customHeight="false" outlineLevel="0" collapsed="false">
      <c r="A1349" s="511"/>
      <c r="F1349" s="2"/>
    </row>
    <row r="1350" s="5" customFormat="true" ht="12.75" hidden="false" customHeight="false" outlineLevel="0" collapsed="false">
      <c r="A1350" s="511"/>
      <c r="F1350" s="2"/>
    </row>
    <row r="1351" s="5" customFormat="true" ht="12.75" hidden="false" customHeight="false" outlineLevel="0" collapsed="false">
      <c r="A1351" s="511"/>
      <c r="F1351" s="2"/>
    </row>
    <row r="1352" s="5" customFormat="true" ht="12.75" hidden="false" customHeight="false" outlineLevel="0" collapsed="false">
      <c r="A1352" s="511"/>
      <c r="F1352" s="2"/>
    </row>
    <row r="1353" s="5" customFormat="true" ht="12.75" hidden="false" customHeight="false" outlineLevel="0" collapsed="false">
      <c r="A1353" s="511"/>
      <c r="F1353" s="2"/>
    </row>
    <row r="1354" s="5" customFormat="true" ht="12.75" hidden="false" customHeight="false" outlineLevel="0" collapsed="false">
      <c r="A1354" s="511"/>
      <c r="F1354" s="2"/>
    </row>
    <row r="1355" s="5" customFormat="true" ht="12.75" hidden="false" customHeight="false" outlineLevel="0" collapsed="false">
      <c r="A1355" s="511"/>
      <c r="F1355" s="2"/>
    </row>
    <row r="1356" s="5" customFormat="true" ht="12.75" hidden="false" customHeight="false" outlineLevel="0" collapsed="false">
      <c r="A1356" s="511"/>
      <c r="F1356" s="2"/>
    </row>
    <row r="1357" s="5" customFormat="true" ht="12.75" hidden="false" customHeight="false" outlineLevel="0" collapsed="false">
      <c r="A1357" s="511"/>
      <c r="F1357" s="2"/>
    </row>
    <row r="1358" s="5" customFormat="true" ht="12.75" hidden="false" customHeight="false" outlineLevel="0" collapsed="false">
      <c r="A1358" s="511"/>
      <c r="F1358" s="2"/>
    </row>
    <row r="1359" s="5" customFormat="true" ht="12.75" hidden="false" customHeight="false" outlineLevel="0" collapsed="false">
      <c r="A1359" s="511"/>
      <c r="F1359" s="2"/>
    </row>
    <row r="1360" s="5" customFormat="true" ht="12.75" hidden="false" customHeight="false" outlineLevel="0" collapsed="false">
      <c r="A1360" s="511"/>
      <c r="F1360" s="2"/>
    </row>
    <row r="1361" s="5" customFormat="true" ht="12.75" hidden="false" customHeight="false" outlineLevel="0" collapsed="false">
      <c r="A1361" s="511"/>
      <c r="F1361" s="2"/>
    </row>
    <row r="1362" s="5" customFormat="true" ht="12.75" hidden="false" customHeight="false" outlineLevel="0" collapsed="false">
      <c r="A1362" s="511"/>
      <c r="F1362" s="2"/>
    </row>
    <row r="1363" s="5" customFormat="true" ht="12.75" hidden="false" customHeight="false" outlineLevel="0" collapsed="false">
      <c r="A1363" s="511"/>
      <c r="F1363" s="2"/>
    </row>
    <row r="1364" s="5" customFormat="true" ht="12.75" hidden="false" customHeight="false" outlineLevel="0" collapsed="false">
      <c r="A1364" s="511"/>
      <c r="F1364" s="2"/>
    </row>
    <row r="1365" s="5" customFormat="true" ht="12.75" hidden="false" customHeight="false" outlineLevel="0" collapsed="false">
      <c r="A1365" s="511"/>
      <c r="F1365" s="2"/>
    </row>
    <row r="1366" s="5" customFormat="true" ht="12.75" hidden="false" customHeight="false" outlineLevel="0" collapsed="false">
      <c r="A1366" s="511"/>
      <c r="F1366" s="2"/>
    </row>
    <row r="1367" s="5" customFormat="true" ht="12.75" hidden="false" customHeight="false" outlineLevel="0" collapsed="false">
      <c r="A1367" s="511"/>
      <c r="F1367" s="2"/>
    </row>
    <row r="1368" s="5" customFormat="true" ht="12.75" hidden="false" customHeight="false" outlineLevel="0" collapsed="false">
      <c r="A1368" s="511"/>
      <c r="F1368" s="2"/>
    </row>
    <row r="1369" s="5" customFormat="true" ht="12.75" hidden="false" customHeight="false" outlineLevel="0" collapsed="false">
      <c r="A1369" s="511"/>
      <c r="F1369" s="2"/>
    </row>
    <row r="1370" s="5" customFormat="true" ht="12.75" hidden="false" customHeight="false" outlineLevel="0" collapsed="false">
      <c r="A1370" s="511"/>
      <c r="F1370" s="2"/>
    </row>
    <row r="1371" s="5" customFormat="true" ht="12.75" hidden="false" customHeight="false" outlineLevel="0" collapsed="false">
      <c r="A1371" s="511"/>
      <c r="F1371" s="2"/>
    </row>
    <row r="1372" s="5" customFormat="true" ht="12.75" hidden="false" customHeight="false" outlineLevel="0" collapsed="false">
      <c r="A1372" s="511"/>
      <c r="F1372" s="2"/>
    </row>
    <row r="1373" s="5" customFormat="true" ht="12.75" hidden="false" customHeight="false" outlineLevel="0" collapsed="false">
      <c r="A1373" s="511"/>
      <c r="F1373" s="2"/>
    </row>
    <row r="1374" s="5" customFormat="true" ht="12.75" hidden="false" customHeight="false" outlineLevel="0" collapsed="false">
      <c r="A1374" s="511"/>
      <c r="F1374" s="2"/>
    </row>
    <row r="1375" s="5" customFormat="true" ht="12.75" hidden="false" customHeight="false" outlineLevel="0" collapsed="false">
      <c r="A1375" s="511"/>
      <c r="F1375" s="2"/>
    </row>
    <row r="1376" s="5" customFormat="true" ht="12.75" hidden="false" customHeight="false" outlineLevel="0" collapsed="false">
      <c r="A1376" s="511"/>
      <c r="F1376" s="2"/>
    </row>
    <row r="1377" s="5" customFormat="true" ht="12.75" hidden="false" customHeight="false" outlineLevel="0" collapsed="false">
      <c r="A1377" s="511"/>
      <c r="F1377" s="2"/>
    </row>
    <row r="1378" s="5" customFormat="true" ht="12.75" hidden="false" customHeight="false" outlineLevel="0" collapsed="false">
      <c r="A1378" s="511"/>
      <c r="F1378" s="2"/>
    </row>
    <row r="1379" s="5" customFormat="true" ht="12.75" hidden="false" customHeight="false" outlineLevel="0" collapsed="false">
      <c r="A1379" s="511"/>
      <c r="F1379" s="2"/>
    </row>
    <row r="1380" s="5" customFormat="true" ht="12.75" hidden="false" customHeight="false" outlineLevel="0" collapsed="false">
      <c r="A1380" s="511"/>
      <c r="F1380" s="2"/>
    </row>
    <row r="1381" s="5" customFormat="true" ht="12.75" hidden="false" customHeight="false" outlineLevel="0" collapsed="false">
      <c r="A1381" s="511"/>
      <c r="F1381" s="2"/>
    </row>
    <row r="1382" s="5" customFormat="true" ht="12.75" hidden="false" customHeight="false" outlineLevel="0" collapsed="false">
      <c r="A1382" s="511"/>
      <c r="F1382" s="2"/>
    </row>
    <row r="1383" s="5" customFormat="true" ht="12.75" hidden="false" customHeight="false" outlineLevel="0" collapsed="false">
      <c r="A1383" s="511"/>
      <c r="F1383" s="2"/>
    </row>
    <row r="1384" s="5" customFormat="true" ht="12.75" hidden="false" customHeight="false" outlineLevel="0" collapsed="false">
      <c r="A1384" s="511"/>
      <c r="F1384" s="2"/>
    </row>
    <row r="1385" s="5" customFormat="true" ht="12.75" hidden="false" customHeight="false" outlineLevel="0" collapsed="false">
      <c r="A1385" s="511"/>
      <c r="F1385" s="2"/>
    </row>
    <row r="1386" s="5" customFormat="true" ht="12.75" hidden="false" customHeight="false" outlineLevel="0" collapsed="false">
      <c r="A1386" s="511"/>
      <c r="F1386" s="2"/>
    </row>
    <row r="1387" s="5" customFormat="true" ht="12.75" hidden="false" customHeight="false" outlineLevel="0" collapsed="false">
      <c r="A1387" s="511"/>
      <c r="F1387" s="2"/>
    </row>
    <row r="1388" s="5" customFormat="true" ht="12.75" hidden="false" customHeight="false" outlineLevel="0" collapsed="false">
      <c r="A1388" s="511"/>
      <c r="F1388" s="2"/>
    </row>
    <row r="1389" s="5" customFormat="true" ht="12.75" hidden="false" customHeight="false" outlineLevel="0" collapsed="false">
      <c r="A1389" s="511"/>
      <c r="F1389" s="2"/>
    </row>
    <row r="1390" s="5" customFormat="true" ht="12.75" hidden="false" customHeight="false" outlineLevel="0" collapsed="false">
      <c r="A1390" s="511"/>
      <c r="F1390" s="2"/>
    </row>
    <row r="1391" s="5" customFormat="true" ht="12.75" hidden="false" customHeight="false" outlineLevel="0" collapsed="false">
      <c r="A1391" s="511"/>
      <c r="F1391" s="2"/>
    </row>
    <row r="1392" s="5" customFormat="true" ht="12.75" hidden="false" customHeight="false" outlineLevel="0" collapsed="false">
      <c r="A1392" s="511"/>
      <c r="F1392" s="2"/>
    </row>
    <row r="1393" s="5" customFormat="true" ht="12.75" hidden="false" customHeight="false" outlineLevel="0" collapsed="false">
      <c r="A1393" s="511"/>
      <c r="F1393" s="2"/>
    </row>
    <row r="1394" s="5" customFormat="true" ht="12.75" hidden="false" customHeight="false" outlineLevel="0" collapsed="false">
      <c r="A1394" s="511"/>
      <c r="F1394" s="2"/>
    </row>
    <row r="1395" s="5" customFormat="true" ht="12.75" hidden="false" customHeight="false" outlineLevel="0" collapsed="false">
      <c r="A1395" s="511"/>
      <c r="F1395" s="2"/>
    </row>
    <row r="1396" s="5" customFormat="true" ht="12.75" hidden="false" customHeight="false" outlineLevel="0" collapsed="false">
      <c r="A1396" s="511"/>
      <c r="F1396" s="2"/>
    </row>
    <row r="1397" s="5" customFormat="true" ht="12.75" hidden="false" customHeight="false" outlineLevel="0" collapsed="false">
      <c r="A1397" s="511"/>
      <c r="F1397" s="2"/>
    </row>
    <row r="1398" s="5" customFormat="true" ht="12.75" hidden="false" customHeight="false" outlineLevel="0" collapsed="false">
      <c r="A1398" s="511"/>
      <c r="F1398" s="2"/>
    </row>
    <row r="1399" s="5" customFormat="true" ht="12.75" hidden="false" customHeight="false" outlineLevel="0" collapsed="false">
      <c r="A1399" s="511"/>
      <c r="F1399" s="2"/>
    </row>
    <row r="1400" s="5" customFormat="true" ht="12.75" hidden="false" customHeight="false" outlineLevel="0" collapsed="false">
      <c r="A1400" s="511"/>
      <c r="F1400" s="2"/>
    </row>
    <row r="1401" s="5" customFormat="true" ht="12.75" hidden="false" customHeight="false" outlineLevel="0" collapsed="false">
      <c r="A1401" s="511"/>
      <c r="F1401" s="2"/>
    </row>
    <row r="1402" s="5" customFormat="true" ht="12.75" hidden="false" customHeight="false" outlineLevel="0" collapsed="false">
      <c r="A1402" s="511"/>
      <c r="F1402" s="2"/>
    </row>
    <row r="1403" s="5" customFormat="true" ht="12.75" hidden="false" customHeight="false" outlineLevel="0" collapsed="false">
      <c r="A1403" s="511"/>
      <c r="F1403" s="2"/>
    </row>
    <row r="1404" s="5" customFormat="true" ht="12.75" hidden="false" customHeight="false" outlineLevel="0" collapsed="false">
      <c r="A1404" s="511"/>
      <c r="F1404" s="2"/>
    </row>
    <row r="1405" s="5" customFormat="true" ht="12.75" hidden="false" customHeight="false" outlineLevel="0" collapsed="false">
      <c r="A1405" s="511"/>
      <c r="F1405" s="2"/>
    </row>
    <row r="1406" s="5" customFormat="true" ht="12.75" hidden="false" customHeight="false" outlineLevel="0" collapsed="false">
      <c r="A1406" s="511"/>
      <c r="F1406" s="2"/>
    </row>
    <row r="1407" s="5" customFormat="true" ht="12.75" hidden="false" customHeight="false" outlineLevel="0" collapsed="false">
      <c r="A1407" s="511"/>
      <c r="F1407" s="2"/>
    </row>
    <row r="1408" s="5" customFormat="true" ht="12.75" hidden="false" customHeight="false" outlineLevel="0" collapsed="false">
      <c r="A1408" s="511"/>
      <c r="F1408" s="2"/>
    </row>
    <row r="1409" s="5" customFormat="true" ht="12.75" hidden="false" customHeight="false" outlineLevel="0" collapsed="false">
      <c r="A1409" s="511"/>
      <c r="F1409" s="2"/>
    </row>
    <row r="1410" s="5" customFormat="true" ht="12.75" hidden="false" customHeight="false" outlineLevel="0" collapsed="false">
      <c r="A1410" s="511"/>
      <c r="F1410" s="2"/>
    </row>
    <row r="1411" s="5" customFormat="true" ht="12.75" hidden="false" customHeight="false" outlineLevel="0" collapsed="false">
      <c r="A1411" s="511"/>
      <c r="F1411" s="2"/>
    </row>
    <row r="1412" s="5" customFormat="true" ht="12.75" hidden="false" customHeight="false" outlineLevel="0" collapsed="false">
      <c r="A1412" s="511"/>
      <c r="F1412" s="2"/>
    </row>
    <row r="1413" s="5" customFormat="true" ht="12.75" hidden="false" customHeight="false" outlineLevel="0" collapsed="false">
      <c r="A1413" s="511"/>
      <c r="F1413" s="2"/>
    </row>
    <row r="1414" s="5" customFormat="true" ht="12.75" hidden="false" customHeight="false" outlineLevel="0" collapsed="false">
      <c r="A1414" s="511"/>
      <c r="F1414" s="2"/>
    </row>
    <row r="1415" s="5" customFormat="true" ht="12.75" hidden="false" customHeight="false" outlineLevel="0" collapsed="false">
      <c r="A1415" s="511"/>
      <c r="F1415" s="2"/>
    </row>
    <row r="1416" s="5" customFormat="true" ht="12.75" hidden="false" customHeight="false" outlineLevel="0" collapsed="false">
      <c r="A1416" s="511"/>
      <c r="F1416" s="2"/>
    </row>
    <row r="1417" s="5" customFormat="true" ht="12.75" hidden="false" customHeight="false" outlineLevel="0" collapsed="false">
      <c r="A1417" s="511"/>
      <c r="F1417" s="2"/>
    </row>
    <row r="1418" s="5" customFormat="true" ht="12.75" hidden="false" customHeight="false" outlineLevel="0" collapsed="false">
      <c r="A1418" s="511"/>
      <c r="F1418" s="2"/>
    </row>
    <row r="1419" s="5" customFormat="true" ht="12.75" hidden="false" customHeight="false" outlineLevel="0" collapsed="false">
      <c r="A1419" s="511"/>
      <c r="F1419" s="2"/>
    </row>
    <row r="1420" s="5" customFormat="true" ht="12.75" hidden="false" customHeight="false" outlineLevel="0" collapsed="false">
      <c r="A1420" s="511"/>
      <c r="F1420" s="2"/>
    </row>
    <row r="1421" s="5" customFormat="true" ht="12.75" hidden="false" customHeight="false" outlineLevel="0" collapsed="false">
      <c r="A1421" s="511"/>
      <c r="F1421" s="2"/>
    </row>
    <row r="1422" s="5" customFormat="true" ht="12.75" hidden="false" customHeight="false" outlineLevel="0" collapsed="false">
      <c r="A1422" s="511"/>
      <c r="F1422" s="2"/>
    </row>
    <row r="1423" s="5" customFormat="true" ht="12.75" hidden="false" customHeight="false" outlineLevel="0" collapsed="false">
      <c r="A1423" s="511"/>
      <c r="F1423" s="2"/>
    </row>
    <row r="1424" s="5" customFormat="true" ht="12.75" hidden="false" customHeight="false" outlineLevel="0" collapsed="false">
      <c r="A1424" s="511"/>
      <c r="F1424" s="2"/>
    </row>
    <row r="1425" s="5" customFormat="true" ht="12.75" hidden="false" customHeight="false" outlineLevel="0" collapsed="false">
      <c r="A1425" s="511"/>
      <c r="F1425" s="2"/>
    </row>
    <row r="1426" s="5" customFormat="true" ht="12.75" hidden="false" customHeight="false" outlineLevel="0" collapsed="false">
      <c r="A1426" s="511"/>
      <c r="F1426" s="2"/>
    </row>
    <row r="1427" s="5" customFormat="true" ht="12.75" hidden="false" customHeight="false" outlineLevel="0" collapsed="false">
      <c r="A1427" s="511"/>
      <c r="F1427" s="2"/>
    </row>
    <row r="1428" s="5" customFormat="true" ht="12.75" hidden="false" customHeight="false" outlineLevel="0" collapsed="false">
      <c r="A1428" s="511"/>
      <c r="F1428" s="2"/>
    </row>
    <row r="1429" s="5" customFormat="true" ht="12.75" hidden="false" customHeight="false" outlineLevel="0" collapsed="false">
      <c r="A1429" s="511"/>
      <c r="F1429" s="2"/>
    </row>
    <row r="1430" s="5" customFormat="true" ht="12.75" hidden="false" customHeight="false" outlineLevel="0" collapsed="false">
      <c r="A1430" s="511"/>
      <c r="F1430" s="2"/>
    </row>
    <row r="1431" s="5" customFormat="true" ht="12.75" hidden="false" customHeight="false" outlineLevel="0" collapsed="false">
      <c r="A1431" s="511"/>
      <c r="F1431" s="2"/>
    </row>
    <row r="1432" s="5" customFormat="true" ht="12.75" hidden="false" customHeight="false" outlineLevel="0" collapsed="false">
      <c r="A1432" s="511"/>
      <c r="F1432" s="2"/>
    </row>
    <row r="1433" s="5" customFormat="true" ht="12.75" hidden="false" customHeight="false" outlineLevel="0" collapsed="false">
      <c r="A1433" s="511"/>
      <c r="F1433" s="2"/>
    </row>
    <row r="1434" s="5" customFormat="true" ht="12.75" hidden="false" customHeight="false" outlineLevel="0" collapsed="false">
      <c r="A1434" s="511"/>
      <c r="F1434" s="2"/>
    </row>
    <row r="1435" s="5" customFormat="true" ht="12.75" hidden="false" customHeight="false" outlineLevel="0" collapsed="false">
      <c r="A1435" s="511"/>
      <c r="F1435" s="2"/>
    </row>
    <row r="1436" s="5" customFormat="true" ht="12.75" hidden="false" customHeight="false" outlineLevel="0" collapsed="false">
      <c r="A1436" s="511"/>
      <c r="F1436" s="2"/>
    </row>
    <row r="1437" s="5" customFormat="true" ht="12.75" hidden="false" customHeight="false" outlineLevel="0" collapsed="false">
      <c r="A1437" s="511"/>
      <c r="F1437" s="2"/>
    </row>
    <row r="1438" s="5" customFormat="true" ht="12.75" hidden="false" customHeight="false" outlineLevel="0" collapsed="false">
      <c r="A1438" s="511"/>
      <c r="F1438" s="2"/>
    </row>
    <row r="1439" s="5" customFormat="true" ht="12.75" hidden="false" customHeight="false" outlineLevel="0" collapsed="false">
      <c r="A1439" s="511"/>
      <c r="F1439" s="2"/>
    </row>
    <row r="1440" s="5" customFormat="true" ht="12.75" hidden="false" customHeight="false" outlineLevel="0" collapsed="false">
      <c r="A1440" s="511"/>
      <c r="F1440" s="2"/>
    </row>
    <row r="1441" s="5" customFormat="true" ht="12.75" hidden="false" customHeight="false" outlineLevel="0" collapsed="false">
      <c r="A1441" s="511"/>
      <c r="F1441" s="2"/>
    </row>
    <row r="1442" s="5" customFormat="true" ht="12.75" hidden="false" customHeight="false" outlineLevel="0" collapsed="false">
      <c r="A1442" s="511"/>
      <c r="F1442" s="2"/>
    </row>
    <row r="1443" s="5" customFormat="true" ht="12.75" hidden="false" customHeight="false" outlineLevel="0" collapsed="false">
      <c r="A1443" s="511"/>
      <c r="F1443" s="2"/>
    </row>
    <row r="1444" s="5" customFormat="true" ht="12.75" hidden="false" customHeight="false" outlineLevel="0" collapsed="false">
      <c r="A1444" s="511"/>
      <c r="F1444" s="2"/>
    </row>
    <row r="1445" s="5" customFormat="true" ht="12.75" hidden="false" customHeight="false" outlineLevel="0" collapsed="false">
      <c r="A1445" s="511"/>
      <c r="F1445" s="2"/>
    </row>
    <row r="1446" s="5" customFormat="true" ht="12.75" hidden="false" customHeight="false" outlineLevel="0" collapsed="false">
      <c r="A1446" s="511"/>
      <c r="F1446" s="2"/>
    </row>
    <row r="1447" s="5" customFormat="true" ht="12.75" hidden="false" customHeight="false" outlineLevel="0" collapsed="false">
      <c r="A1447" s="511"/>
      <c r="F1447" s="2"/>
    </row>
    <row r="1448" s="5" customFormat="true" ht="12.75" hidden="false" customHeight="false" outlineLevel="0" collapsed="false">
      <c r="A1448" s="511"/>
      <c r="F1448" s="2"/>
    </row>
    <row r="1449" s="5" customFormat="true" ht="12.75" hidden="false" customHeight="false" outlineLevel="0" collapsed="false">
      <c r="A1449" s="511"/>
      <c r="F1449" s="2"/>
    </row>
    <row r="1450" s="5" customFormat="true" ht="12.75" hidden="false" customHeight="false" outlineLevel="0" collapsed="false">
      <c r="A1450" s="511"/>
      <c r="F1450" s="2"/>
    </row>
    <row r="1451" s="5" customFormat="true" ht="12.75" hidden="false" customHeight="false" outlineLevel="0" collapsed="false">
      <c r="A1451" s="511"/>
      <c r="F1451" s="2"/>
    </row>
    <row r="1452" s="5" customFormat="true" ht="12.75" hidden="false" customHeight="false" outlineLevel="0" collapsed="false">
      <c r="A1452" s="511"/>
      <c r="F1452" s="2"/>
    </row>
    <row r="1453" s="5" customFormat="true" ht="12.75" hidden="false" customHeight="false" outlineLevel="0" collapsed="false">
      <c r="A1453" s="511"/>
      <c r="F1453" s="2"/>
    </row>
    <row r="1454" s="5" customFormat="true" ht="12.75" hidden="false" customHeight="false" outlineLevel="0" collapsed="false">
      <c r="A1454" s="511"/>
      <c r="F1454" s="2"/>
    </row>
    <row r="1455" s="5" customFormat="true" ht="12.75" hidden="false" customHeight="false" outlineLevel="0" collapsed="false">
      <c r="A1455" s="511"/>
      <c r="F1455" s="2"/>
    </row>
    <row r="1456" s="5" customFormat="true" ht="12.75" hidden="false" customHeight="false" outlineLevel="0" collapsed="false">
      <c r="A1456" s="511"/>
      <c r="F1456" s="2"/>
    </row>
    <row r="1457" s="5" customFormat="true" ht="12.75" hidden="false" customHeight="false" outlineLevel="0" collapsed="false">
      <c r="A1457" s="511"/>
      <c r="F1457" s="2"/>
    </row>
    <row r="1458" s="5" customFormat="true" ht="12.75" hidden="false" customHeight="false" outlineLevel="0" collapsed="false">
      <c r="A1458" s="511"/>
      <c r="F1458" s="2"/>
    </row>
    <row r="1459" s="5" customFormat="true" ht="12.75" hidden="false" customHeight="false" outlineLevel="0" collapsed="false">
      <c r="A1459" s="511"/>
      <c r="F1459" s="2"/>
    </row>
    <row r="1460" s="5" customFormat="true" ht="12.75" hidden="false" customHeight="false" outlineLevel="0" collapsed="false">
      <c r="A1460" s="511"/>
      <c r="F1460" s="2"/>
    </row>
    <row r="1461" s="5" customFormat="true" ht="12.75" hidden="false" customHeight="false" outlineLevel="0" collapsed="false">
      <c r="A1461" s="511"/>
      <c r="F1461" s="2"/>
    </row>
    <row r="1462" s="5" customFormat="true" ht="12.75" hidden="false" customHeight="false" outlineLevel="0" collapsed="false">
      <c r="A1462" s="511"/>
      <c r="F1462" s="2"/>
    </row>
    <row r="1463" s="5" customFormat="true" ht="12.75" hidden="false" customHeight="false" outlineLevel="0" collapsed="false">
      <c r="A1463" s="511"/>
      <c r="F1463" s="2"/>
    </row>
    <row r="1464" s="5" customFormat="true" ht="12.75" hidden="false" customHeight="false" outlineLevel="0" collapsed="false">
      <c r="A1464" s="511"/>
      <c r="F1464" s="2"/>
    </row>
    <row r="1465" s="5" customFormat="true" ht="12.75" hidden="false" customHeight="false" outlineLevel="0" collapsed="false">
      <c r="A1465" s="511"/>
      <c r="F1465" s="2"/>
    </row>
    <row r="1466" s="5" customFormat="true" ht="12.75" hidden="false" customHeight="false" outlineLevel="0" collapsed="false">
      <c r="A1466" s="511"/>
      <c r="F1466" s="2"/>
    </row>
    <row r="1467" s="5" customFormat="true" ht="12.75" hidden="false" customHeight="false" outlineLevel="0" collapsed="false">
      <c r="A1467" s="511"/>
      <c r="F1467" s="2"/>
    </row>
    <row r="1468" s="5" customFormat="true" ht="12.75" hidden="false" customHeight="false" outlineLevel="0" collapsed="false">
      <c r="A1468" s="511"/>
      <c r="F1468" s="2"/>
    </row>
    <row r="1469" s="5" customFormat="true" ht="12.75" hidden="false" customHeight="false" outlineLevel="0" collapsed="false">
      <c r="A1469" s="511"/>
      <c r="F1469" s="2"/>
    </row>
    <row r="1470" s="5" customFormat="true" ht="12.75" hidden="false" customHeight="false" outlineLevel="0" collapsed="false">
      <c r="A1470" s="511"/>
      <c r="F1470" s="2"/>
    </row>
    <row r="1471" s="5" customFormat="true" ht="12.75" hidden="false" customHeight="false" outlineLevel="0" collapsed="false">
      <c r="A1471" s="511"/>
      <c r="F1471" s="2"/>
    </row>
    <row r="1472" s="5" customFormat="true" ht="12.75" hidden="false" customHeight="false" outlineLevel="0" collapsed="false">
      <c r="A1472" s="511"/>
      <c r="F1472" s="2"/>
    </row>
    <row r="1473" s="5" customFormat="true" ht="12.75" hidden="false" customHeight="false" outlineLevel="0" collapsed="false">
      <c r="A1473" s="511"/>
      <c r="F1473" s="2"/>
    </row>
    <row r="1474" s="5" customFormat="true" ht="12.75" hidden="false" customHeight="false" outlineLevel="0" collapsed="false">
      <c r="A1474" s="511"/>
      <c r="F1474" s="2"/>
    </row>
    <row r="1475" s="5" customFormat="true" ht="12.75" hidden="false" customHeight="false" outlineLevel="0" collapsed="false">
      <c r="A1475" s="511"/>
      <c r="F1475" s="2"/>
    </row>
    <row r="1476" s="5" customFormat="true" ht="12.75" hidden="false" customHeight="false" outlineLevel="0" collapsed="false">
      <c r="A1476" s="511"/>
      <c r="F1476" s="2"/>
    </row>
    <row r="1477" s="5" customFormat="true" ht="12.75" hidden="false" customHeight="false" outlineLevel="0" collapsed="false">
      <c r="A1477" s="511"/>
      <c r="F1477" s="2"/>
    </row>
    <row r="1478" s="5" customFormat="true" ht="12.75" hidden="false" customHeight="false" outlineLevel="0" collapsed="false">
      <c r="A1478" s="511"/>
      <c r="F1478" s="2"/>
    </row>
    <row r="1479" s="5" customFormat="true" ht="12.75" hidden="false" customHeight="false" outlineLevel="0" collapsed="false">
      <c r="A1479" s="511"/>
      <c r="F1479" s="2"/>
    </row>
    <row r="1480" s="5" customFormat="true" ht="12.75" hidden="false" customHeight="false" outlineLevel="0" collapsed="false">
      <c r="A1480" s="511"/>
      <c r="F1480" s="2"/>
    </row>
    <row r="1481" s="5" customFormat="true" ht="12.75" hidden="false" customHeight="false" outlineLevel="0" collapsed="false">
      <c r="A1481" s="511"/>
      <c r="F1481" s="2"/>
    </row>
    <row r="1482" s="5" customFormat="true" ht="12.75" hidden="false" customHeight="false" outlineLevel="0" collapsed="false">
      <c r="A1482" s="511"/>
      <c r="F1482" s="2"/>
    </row>
    <row r="1483" s="5" customFormat="true" ht="12.75" hidden="false" customHeight="false" outlineLevel="0" collapsed="false">
      <c r="A1483" s="511"/>
      <c r="F1483" s="2"/>
    </row>
    <row r="1484" s="5" customFormat="true" ht="12.75" hidden="false" customHeight="false" outlineLevel="0" collapsed="false">
      <c r="A1484" s="511"/>
      <c r="F1484" s="2"/>
    </row>
    <row r="1485" s="5" customFormat="true" ht="12.75" hidden="false" customHeight="false" outlineLevel="0" collapsed="false">
      <c r="A1485" s="511"/>
      <c r="F1485" s="2"/>
    </row>
    <row r="1486" s="5" customFormat="true" ht="12.75" hidden="false" customHeight="false" outlineLevel="0" collapsed="false">
      <c r="A1486" s="511"/>
      <c r="F1486" s="2"/>
    </row>
    <row r="1487" s="5" customFormat="true" ht="12.75" hidden="false" customHeight="false" outlineLevel="0" collapsed="false">
      <c r="A1487" s="511"/>
      <c r="F1487" s="2"/>
    </row>
    <row r="1488" s="5" customFormat="true" ht="12.75" hidden="false" customHeight="false" outlineLevel="0" collapsed="false">
      <c r="A1488" s="511"/>
      <c r="F1488" s="2"/>
    </row>
    <row r="1489" s="5" customFormat="true" ht="12.75" hidden="false" customHeight="false" outlineLevel="0" collapsed="false">
      <c r="A1489" s="511"/>
      <c r="F1489" s="2"/>
    </row>
    <row r="1490" s="5" customFormat="true" ht="12.75" hidden="false" customHeight="false" outlineLevel="0" collapsed="false">
      <c r="A1490" s="511"/>
      <c r="F1490" s="2"/>
    </row>
    <row r="1491" s="5" customFormat="true" ht="12.75" hidden="false" customHeight="false" outlineLevel="0" collapsed="false">
      <c r="A1491" s="511"/>
      <c r="F1491" s="2"/>
    </row>
    <row r="1492" s="5" customFormat="true" ht="12.75" hidden="false" customHeight="false" outlineLevel="0" collapsed="false">
      <c r="A1492" s="511"/>
      <c r="F1492" s="2"/>
    </row>
    <row r="1493" s="5" customFormat="true" ht="12.75" hidden="false" customHeight="false" outlineLevel="0" collapsed="false">
      <c r="A1493" s="511"/>
      <c r="F1493" s="2"/>
    </row>
    <row r="1494" s="5" customFormat="true" ht="12.75" hidden="false" customHeight="false" outlineLevel="0" collapsed="false">
      <c r="A1494" s="511"/>
      <c r="F1494" s="2"/>
    </row>
    <row r="1495" s="5" customFormat="true" ht="12.75" hidden="false" customHeight="false" outlineLevel="0" collapsed="false">
      <c r="A1495" s="511"/>
      <c r="F1495" s="2"/>
    </row>
    <row r="1496" s="5" customFormat="true" ht="12.75" hidden="false" customHeight="false" outlineLevel="0" collapsed="false">
      <c r="A1496" s="511"/>
      <c r="F1496" s="2"/>
    </row>
    <row r="1497" s="5" customFormat="true" ht="12.75" hidden="false" customHeight="false" outlineLevel="0" collapsed="false">
      <c r="A1497" s="511"/>
      <c r="F1497" s="2"/>
    </row>
    <row r="1498" s="5" customFormat="true" ht="12.75" hidden="false" customHeight="false" outlineLevel="0" collapsed="false">
      <c r="A1498" s="511"/>
      <c r="F1498" s="2"/>
    </row>
    <row r="1499" s="5" customFormat="true" ht="12.75" hidden="false" customHeight="false" outlineLevel="0" collapsed="false">
      <c r="A1499" s="511"/>
      <c r="F1499" s="2"/>
    </row>
    <row r="1500" s="5" customFormat="true" ht="12.75" hidden="false" customHeight="false" outlineLevel="0" collapsed="false">
      <c r="A1500" s="511"/>
      <c r="F1500" s="2"/>
    </row>
    <row r="1501" s="5" customFormat="true" ht="12.75" hidden="false" customHeight="false" outlineLevel="0" collapsed="false">
      <c r="A1501" s="511"/>
      <c r="F1501" s="2"/>
    </row>
    <row r="1502" s="5" customFormat="true" ht="12.75" hidden="false" customHeight="false" outlineLevel="0" collapsed="false">
      <c r="A1502" s="511"/>
      <c r="F1502" s="2"/>
    </row>
    <row r="1503" s="5" customFormat="true" ht="12.75" hidden="false" customHeight="false" outlineLevel="0" collapsed="false">
      <c r="A1503" s="511"/>
      <c r="F1503" s="2"/>
    </row>
    <row r="1504" s="5" customFormat="true" ht="12.75" hidden="false" customHeight="false" outlineLevel="0" collapsed="false">
      <c r="A1504" s="511"/>
      <c r="F1504" s="2"/>
    </row>
    <row r="1505" s="5" customFormat="true" ht="12.75" hidden="false" customHeight="false" outlineLevel="0" collapsed="false">
      <c r="A1505" s="511"/>
      <c r="F1505" s="2"/>
    </row>
    <row r="1506" s="5" customFormat="true" ht="12.75" hidden="false" customHeight="false" outlineLevel="0" collapsed="false">
      <c r="A1506" s="511"/>
      <c r="F1506" s="2"/>
    </row>
    <row r="1507" s="5" customFormat="true" ht="12.75" hidden="false" customHeight="false" outlineLevel="0" collapsed="false">
      <c r="A1507" s="511"/>
      <c r="F1507" s="2"/>
    </row>
    <row r="1508" s="5" customFormat="true" ht="12.75" hidden="false" customHeight="false" outlineLevel="0" collapsed="false">
      <c r="A1508" s="511"/>
      <c r="F1508" s="2"/>
    </row>
    <row r="1509" s="5" customFormat="true" ht="12.75" hidden="false" customHeight="false" outlineLevel="0" collapsed="false">
      <c r="A1509" s="511"/>
      <c r="F1509" s="2"/>
    </row>
    <row r="1510" s="5" customFormat="true" ht="12.75" hidden="false" customHeight="false" outlineLevel="0" collapsed="false">
      <c r="A1510" s="511"/>
      <c r="F1510" s="2"/>
    </row>
    <row r="1511" s="5" customFormat="true" ht="12.75" hidden="false" customHeight="false" outlineLevel="0" collapsed="false">
      <c r="A1511" s="511"/>
      <c r="F1511" s="2"/>
    </row>
    <row r="1512" s="5" customFormat="true" ht="12.75" hidden="false" customHeight="false" outlineLevel="0" collapsed="false">
      <c r="A1512" s="511"/>
      <c r="F1512" s="2"/>
    </row>
    <row r="1513" s="5" customFormat="true" ht="12.75" hidden="false" customHeight="false" outlineLevel="0" collapsed="false">
      <c r="A1513" s="511"/>
      <c r="F1513" s="2"/>
    </row>
    <row r="1514" s="5" customFormat="true" ht="12.75" hidden="false" customHeight="false" outlineLevel="0" collapsed="false">
      <c r="A1514" s="511"/>
      <c r="F1514" s="2"/>
    </row>
    <row r="1515" s="5" customFormat="true" ht="12.75" hidden="false" customHeight="false" outlineLevel="0" collapsed="false">
      <c r="A1515" s="511"/>
      <c r="F1515" s="2"/>
    </row>
    <row r="1516" s="5" customFormat="true" ht="12.75" hidden="false" customHeight="false" outlineLevel="0" collapsed="false">
      <c r="A1516" s="511"/>
      <c r="F1516" s="2"/>
    </row>
    <row r="1517" s="5" customFormat="true" ht="12.75" hidden="false" customHeight="false" outlineLevel="0" collapsed="false">
      <c r="A1517" s="511"/>
      <c r="F1517" s="2"/>
    </row>
    <row r="1518" s="5" customFormat="true" ht="12.75" hidden="false" customHeight="false" outlineLevel="0" collapsed="false">
      <c r="A1518" s="511"/>
      <c r="F1518" s="2"/>
    </row>
    <row r="1519" s="5" customFormat="true" ht="12.75" hidden="false" customHeight="false" outlineLevel="0" collapsed="false">
      <c r="A1519" s="511"/>
      <c r="F1519" s="2"/>
    </row>
    <row r="1520" s="5" customFormat="true" ht="12.75" hidden="false" customHeight="false" outlineLevel="0" collapsed="false">
      <c r="A1520" s="511"/>
      <c r="F1520" s="2"/>
    </row>
    <row r="1521" s="5" customFormat="true" ht="12.75" hidden="false" customHeight="false" outlineLevel="0" collapsed="false">
      <c r="A1521" s="511"/>
      <c r="F1521" s="2"/>
    </row>
    <row r="1522" s="5" customFormat="true" ht="12.75" hidden="false" customHeight="false" outlineLevel="0" collapsed="false">
      <c r="A1522" s="511"/>
      <c r="F1522" s="2"/>
    </row>
    <row r="1523" s="5" customFormat="true" ht="12.75" hidden="false" customHeight="false" outlineLevel="0" collapsed="false">
      <c r="A1523" s="511"/>
      <c r="F1523" s="2"/>
    </row>
    <row r="1524" s="5" customFormat="true" ht="12.75" hidden="false" customHeight="false" outlineLevel="0" collapsed="false">
      <c r="A1524" s="511"/>
      <c r="F1524" s="2"/>
    </row>
    <row r="1525" s="5" customFormat="true" ht="12.75" hidden="false" customHeight="false" outlineLevel="0" collapsed="false">
      <c r="A1525" s="511"/>
      <c r="F1525" s="2"/>
    </row>
    <row r="1526" s="5" customFormat="true" ht="12.75" hidden="false" customHeight="false" outlineLevel="0" collapsed="false">
      <c r="A1526" s="511"/>
      <c r="F1526" s="2"/>
    </row>
    <row r="1527" s="5" customFormat="true" ht="12.75" hidden="false" customHeight="false" outlineLevel="0" collapsed="false">
      <c r="A1527" s="511"/>
      <c r="F1527" s="2"/>
    </row>
    <row r="1528" s="5" customFormat="true" ht="12.75" hidden="false" customHeight="false" outlineLevel="0" collapsed="false">
      <c r="A1528" s="511"/>
      <c r="F1528" s="2"/>
    </row>
    <row r="1529" s="5" customFormat="true" ht="12.75" hidden="false" customHeight="false" outlineLevel="0" collapsed="false">
      <c r="A1529" s="511"/>
      <c r="F1529" s="2"/>
    </row>
    <row r="1530" s="5" customFormat="true" ht="12.75" hidden="false" customHeight="false" outlineLevel="0" collapsed="false">
      <c r="A1530" s="511"/>
      <c r="F1530" s="2"/>
    </row>
    <row r="1531" s="5" customFormat="true" ht="12.75" hidden="false" customHeight="false" outlineLevel="0" collapsed="false">
      <c r="A1531" s="511"/>
      <c r="F1531" s="2"/>
    </row>
    <row r="1532" s="5" customFormat="true" ht="12.75" hidden="false" customHeight="false" outlineLevel="0" collapsed="false">
      <c r="A1532" s="511"/>
      <c r="F1532" s="2"/>
    </row>
    <row r="1533" s="5" customFormat="true" ht="12.75" hidden="false" customHeight="false" outlineLevel="0" collapsed="false">
      <c r="A1533" s="511"/>
      <c r="F1533" s="2"/>
    </row>
    <row r="1534" s="5" customFormat="true" ht="12.75" hidden="false" customHeight="false" outlineLevel="0" collapsed="false">
      <c r="A1534" s="511"/>
      <c r="F1534" s="2"/>
    </row>
    <row r="1535" s="5" customFormat="true" ht="12.75" hidden="false" customHeight="false" outlineLevel="0" collapsed="false">
      <c r="A1535" s="511"/>
      <c r="F1535" s="2"/>
    </row>
    <row r="1536" s="5" customFormat="true" ht="12.75" hidden="false" customHeight="false" outlineLevel="0" collapsed="false">
      <c r="A1536" s="511"/>
      <c r="F1536" s="2"/>
    </row>
    <row r="1537" s="5" customFormat="true" ht="12.75" hidden="false" customHeight="false" outlineLevel="0" collapsed="false">
      <c r="A1537" s="511"/>
      <c r="F1537" s="2"/>
    </row>
    <row r="1538" s="5" customFormat="true" ht="12.75" hidden="false" customHeight="false" outlineLevel="0" collapsed="false">
      <c r="A1538" s="511"/>
      <c r="F1538" s="2"/>
    </row>
    <row r="1539" s="5" customFormat="true" ht="12.75" hidden="false" customHeight="false" outlineLevel="0" collapsed="false">
      <c r="A1539" s="511"/>
      <c r="F1539" s="2"/>
    </row>
    <row r="1540" s="5" customFormat="true" ht="12.75" hidden="false" customHeight="false" outlineLevel="0" collapsed="false">
      <c r="A1540" s="511"/>
      <c r="F1540" s="2"/>
    </row>
  </sheetData>
  <autoFilter ref="A1:T537"/>
  <mergeCells count="118">
    <mergeCell ref="A7:A12"/>
    <mergeCell ref="B7:B12"/>
    <mergeCell ref="E7:E12"/>
    <mergeCell ref="A21:A26"/>
    <mergeCell ref="B21:B26"/>
    <mergeCell ref="E21:E26"/>
    <mergeCell ref="A35:A40"/>
    <mergeCell ref="B35:B40"/>
    <mergeCell ref="E35:E40"/>
    <mergeCell ref="A51:A56"/>
    <mergeCell ref="B51:B56"/>
    <mergeCell ref="E51:E56"/>
    <mergeCell ref="A70:A75"/>
    <mergeCell ref="B70:B75"/>
    <mergeCell ref="E70:E75"/>
    <mergeCell ref="A84:A89"/>
    <mergeCell ref="B84:B89"/>
    <mergeCell ref="E84:E89"/>
    <mergeCell ref="A97:A102"/>
    <mergeCell ref="B97:B102"/>
    <mergeCell ref="E97:E102"/>
    <mergeCell ref="A111:A116"/>
    <mergeCell ref="B111:B116"/>
    <mergeCell ref="E111:E116"/>
    <mergeCell ref="A127:A132"/>
    <mergeCell ref="B127:B132"/>
    <mergeCell ref="E127:E132"/>
    <mergeCell ref="A141:A146"/>
    <mergeCell ref="B141:B146"/>
    <mergeCell ref="E141:E146"/>
    <mergeCell ref="A167:A172"/>
    <mergeCell ref="B167:B172"/>
    <mergeCell ref="E167:E172"/>
    <mergeCell ref="A183:A188"/>
    <mergeCell ref="B183:B188"/>
    <mergeCell ref="E183:E188"/>
    <mergeCell ref="A197:A202"/>
    <mergeCell ref="B197:B202"/>
    <mergeCell ref="E197:E202"/>
    <mergeCell ref="A211:A216"/>
    <mergeCell ref="B211:B216"/>
    <mergeCell ref="E211:E216"/>
    <mergeCell ref="A226:A231"/>
    <mergeCell ref="B226:B231"/>
    <mergeCell ref="E226:E231"/>
    <mergeCell ref="A237:A242"/>
    <mergeCell ref="B237:B242"/>
    <mergeCell ref="E237:E242"/>
    <mergeCell ref="A250:A255"/>
    <mergeCell ref="B250:B255"/>
    <mergeCell ref="E250:E255"/>
    <mergeCell ref="A264:A269"/>
    <mergeCell ref="B264:B269"/>
    <mergeCell ref="E264:E269"/>
    <mergeCell ref="A278:A283"/>
    <mergeCell ref="B278:B283"/>
    <mergeCell ref="E278:E283"/>
    <mergeCell ref="A289:A294"/>
    <mergeCell ref="B289:B294"/>
    <mergeCell ref="E289:E294"/>
    <mergeCell ref="A307:A312"/>
    <mergeCell ref="B307:B312"/>
    <mergeCell ref="E307:E312"/>
    <mergeCell ref="A321:A326"/>
    <mergeCell ref="B321:B326"/>
    <mergeCell ref="E321:E326"/>
    <mergeCell ref="A332:A337"/>
    <mergeCell ref="B332:B337"/>
    <mergeCell ref="E332:E337"/>
    <mergeCell ref="A344:A349"/>
    <mergeCell ref="B344:B349"/>
    <mergeCell ref="E344:E349"/>
    <mergeCell ref="A358:A363"/>
    <mergeCell ref="B358:B363"/>
    <mergeCell ref="E358:E363"/>
    <mergeCell ref="A372:A377"/>
    <mergeCell ref="B372:B377"/>
    <mergeCell ref="E372:E377"/>
    <mergeCell ref="A385:A390"/>
    <mergeCell ref="B385:B390"/>
    <mergeCell ref="E385:E390"/>
    <mergeCell ref="A396:A401"/>
    <mergeCell ref="B396:B401"/>
    <mergeCell ref="E396:E401"/>
    <mergeCell ref="A407:A412"/>
    <mergeCell ref="B407:B412"/>
    <mergeCell ref="E407:E412"/>
    <mergeCell ref="A418:A423"/>
    <mergeCell ref="B418:B423"/>
    <mergeCell ref="E418:E423"/>
    <mergeCell ref="A430:A435"/>
    <mergeCell ref="B430:B435"/>
    <mergeCell ref="E430:E435"/>
    <mergeCell ref="A441:A446"/>
    <mergeCell ref="B441:B446"/>
    <mergeCell ref="E441:E446"/>
    <mergeCell ref="A455:A460"/>
    <mergeCell ref="B455:B460"/>
    <mergeCell ref="E455:E460"/>
    <mergeCell ref="A469:A474"/>
    <mergeCell ref="B469:B474"/>
    <mergeCell ref="E469:E474"/>
    <mergeCell ref="A484:A489"/>
    <mergeCell ref="B484:B489"/>
    <mergeCell ref="E484:E489"/>
    <mergeCell ref="A495:A500"/>
    <mergeCell ref="B495:B500"/>
    <mergeCell ref="E495:E500"/>
    <mergeCell ref="A511:A516"/>
    <mergeCell ref="B511:B516"/>
    <mergeCell ref="E511:E516"/>
    <mergeCell ref="A524:A529"/>
    <mergeCell ref="B524:B529"/>
    <mergeCell ref="E524:E529"/>
    <mergeCell ref="A531:A536"/>
    <mergeCell ref="B531:B536"/>
    <mergeCell ref="E531:E536"/>
    <mergeCell ref="B546:D546"/>
  </mergeCells>
  <printOptions headings="false" gridLines="false" gridLinesSet="true" horizontalCentered="true" verticalCentered="false"/>
  <pageMargins left="0.196527777777778" right="0.196527777777778" top="0.196527777777778" bottom="0.1965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2" manualBreakCount="12">
    <brk id="56" man="true" max="16383" min="0"/>
    <brk id="116" man="true" max="16383" min="0"/>
    <brk id="188" man="true" max="16383" min="0"/>
    <brk id="242" man="true" max="16383" min="0"/>
    <brk id="294" man="true" max="16383" min="0"/>
    <brk id="326" man="true" max="16383" min="0"/>
    <brk id="363" man="true" max="16383" min="0"/>
    <brk id="401" man="true" max="16383" min="0"/>
    <brk id="423" man="true" max="16383" min="0"/>
    <brk id="460" man="true" max="16383" min="0"/>
    <brk id="500" man="true" max="16383" min="0"/>
    <brk id="536" man="true" max="16383" min="0"/>
  </rowBreaks>
  <colBreaks count="2" manualBreakCount="2">
    <brk id="6" man="true" max="65535" min="0"/>
    <brk id="17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42" activeCellId="0" sqref="A142"/>
    </sheetView>
  </sheetViews>
  <sheetFormatPr defaultColWidth="9.13671875" defaultRowHeight="15" zeroHeight="false" outlineLevelRow="0" outlineLevelCol="0"/>
  <cols>
    <col collapsed="false" customWidth="true" hidden="false" outlineLevel="0" max="1" min="1" style="517" width="27.39"/>
    <col collapsed="false" customWidth="true" hidden="false" outlineLevel="0" max="2" min="2" style="517" width="9.96"/>
    <col collapsed="false" customWidth="true" hidden="false" outlineLevel="0" max="3" min="3" style="518" width="7.87"/>
    <col collapsed="false" customWidth="true" hidden="false" outlineLevel="0" max="4" min="4" style="518" width="10.12"/>
    <col collapsed="false" customWidth="true" hidden="false" outlineLevel="0" max="5" min="5" style="518" width="12.29"/>
    <col collapsed="false" customWidth="true" hidden="false" outlineLevel="0" max="6" min="6" style="519" width="30.14"/>
    <col collapsed="false" customWidth="true" hidden="false" outlineLevel="0" max="7" min="7" style="518" width="11.3"/>
    <col collapsed="false" customWidth="true" hidden="false" outlineLevel="0" max="8" min="8" style="520" width="12.14"/>
    <col collapsed="false" customWidth="true" hidden="false" outlineLevel="0" max="9" min="9" style="521" width="18.71"/>
    <col collapsed="false" customWidth="true" hidden="false" outlineLevel="0" max="10" min="10" style="517" width="9"/>
    <col collapsed="false" customWidth="true" hidden="false" outlineLevel="0" max="11" min="11" style="518" width="29.71"/>
    <col collapsed="false" customWidth="false" hidden="false" outlineLevel="0" max="1024" min="12" style="518" width="9.13"/>
  </cols>
  <sheetData>
    <row r="1" s="527" customFormat="true" ht="31.9" hidden="false" customHeight="false" outlineLevel="0" collapsed="false">
      <c r="A1" s="522" t="s">
        <v>352</v>
      </c>
      <c r="B1" s="523" t="s">
        <v>353</v>
      </c>
      <c r="C1" s="523" t="s">
        <v>354</v>
      </c>
      <c r="D1" s="523" t="s">
        <v>355</v>
      </c>
      <c r="E1" s="524" t="s">
        <v>356</v>
      </c>
      <c r="F1" s="525" t="s">
        <v>357</v>
      </c>
      <c r="G1" s="525" t="s">
        <v>358</v>
      </c>
      <c r="H1" s="525" t="s">
        <v>359</v>
      </c>
      <c r="I1" s="526" t="s">
        <v>360</v>
      </c>
      <c r="K1" s="0"/>
      <c r="L1" s="0"/>
    </row>
    <row r="2" s="12" customFormat="true" ht="21" hidden="false" customHeight="true" outlineLevel="0" collapsed="false">
      <c r="A2" s="528" t="s">
        <v>361</v>
      </c>
      <c r="B2" s="529" t="n">
        <v>1</v>
      </c>
      <c r="C2" s="530" t="n">
        <v>0</v>
      </c>
      <c r="D2" s="531" t="n">
        <f aca="false">SUM(B2:B3)+SUM(C2:C3)</f>
        <v>2</v>
      </c>
      <c r="E2" s="532" t="n">
        <v>2</v>
      </c>
      <c r="F2" s="533" t="str">
        <f aca="false">'Lista braci - Reg. 2018'!D49</f>
        <v>Warsz Krzysztof i Anna</v>
      </c>
      <c r="G2" s="20" t="n">
        <v>2</v>
      </c>
      <c r="H2" s="534" t="n">
        <f aca="false">G2-D2</f>
        <v>0</v>
      </c>
      <c r="I2" s="535" t="str">
        <f aca="false">'Lista braci - Reg. 2018'!B49</f>
        <v>Lublin Królewska 4</v>
      </c>
      <c r="J2" s="536"/>
      <c r="K2" s="0"/>
      <c r="L2" s="0"/>
    </row>
    <row r="3" s="12" customFormat="true" ht="21" hidden="false" customHeight="true" outlineLevel="0" collapsed="false">
      <c r="A3" s="537"/>
      <c r="B3" s="538" t="n">
        <v>1</v>
      </c>
      <c r="C3" s="539" t="n">
        <v>0</v>
      </c>
      <c r="D3" s="531"/>
      <c r="E3" s="540" t="n">
        <v>0</v>
      </c>
      <c r="F3" s="541"/>
      <c r="G3" s="48" t="n">
        <v>0</v>
      </c>
      <c r="H3" s="542" t="n">
        <f aca="false">G3-D3</f>
        <v>0</v>
      </c>
      <c r="I3" s="543"/>
      <c r="J3" s="536"/>
      <c r="K3" s="0"/>
      <c r="L3" s="0"/>
    </row>
    <row r="4" s="12" customFormat="true" ht="21" hidden="false" customHeight="true" outlineLevel="0" collapsed="false">
      <c r="A4" s="528" t="s">
        <v>362</v>
      </c>
      <c r="B4" s="529" t="n">
        <v>1</v>
      </c>
      <c r="C4" s="530" t="n">
        <v>0</v>
      </c>
      <c r="D4" s="531" t="n">
        <f aca="false">SUM(B4:B5)+SUM(C4:C5)</f>
        <v>2</v>
      </c>
      <c r="E4" s="544" t="n">
        <v>2</v>
      </c>
      <c r="F4" s="533" t="str">
        <f aca="false">'Lista braci - Reg. 2018'!D286</f>
        <v>Żołyniak Krzysztof i Monika</v>
      </c>
      <c r="G4" s="20" t="n">
        <v>2</v>
      </c>
      <c r="H4" s="534" t="n">
        <f aca="false">G4-D4</f>
        <v>0</v>
      </c>
      <c r="I4" s="545" t="str">
        <f aca="false">'Lista braci - Reg. 2018'!B286</f>
        <v>Lublin Salezjanie 2</v>
      </c>
      <c r="J4" s="536"/>
      <c r="K4" s="0"/>
      <c r="L4" s="0"/>
    </row>
    <row r="5" s="12" customFormat="true" ht="21" hidden="false" customHeight="true" outlineLevel="0" collapsed="false">
      <c r="A5" s="537"/>
      <c r="B5" s="538" t="n">
        <v>1</v>
      </c>
      <c r="C5" s="539" t="n">
        <v>0</v>
      </c>
      <c r="D5" s="531"/>
      <c r="E5" s="546" t="n">
        <v>0</v>
      </c>
      <c r="F5" s="547"/>
      <c r="G5" s="373" t="n">
        <v>0</v>
      </c>
      <c r="H5" s="542" t="n">
        <f aca="false">G5-D5</f>
        <v>0</v>
      </c>
      <c r="I5" s="548"/>
      <c r="J5" s="536"/>
      <c r="K5" s="0"/>
      <c r="L5" s="0"/>
    </row>
    <row r="6" s="12" customFormat="true" ht="13.8" hidden="false" customHeight="false" outlineLevel="0" collapsed="false">
      <c r="A6" s="528" t="s">
        <v>363</v>
      </c>
      <c r="B6" s="529" t="n">
        <v>1</v>
      </c>
      <c r="C6" s="530" t="n">
        <v>0</v>
      </c>
      <c r="D6" s="531" t="n">
        <f aca="false">SUM(B6:B10)+SUM(C6:C10)</f>
        <v>5</v>
      </c>
      <c r="E6" s="544" t="n">
        <v>1</v>
      </c>
      <c r="F6" s="533" t="str">
        <f aca="false">'Lista braci - Reg. 2018'!D508</f>
        <v>Wesołowski Marcin</v>
      </c>
      <c r="G6" s="20" t="n">
        <v>1</v>
      </c>
      <c r="H6" s="534" t="n">
        <f aca="false">G6-D6</f>
        <v>-4</v>
      </c>
      <c r="I6" s="545" t="str">
        <f aca="false">'Lista braci - Reg. 2018'!B508</f>
        <v>Królewska 16</v>
      </c>
      <c r="J6" s="536"/>
      <c r="K6" s="0"/>
      <c r="L6" s="0"/>
    </row>
    <row r="7" s="12" customFormat="true" ht="21.65" hidden="false" customHeight="false" outlineLevel="0" collapsed="false">
      <c r="A7" s="549"/>
      <c r="B7" s="550" t="n">
        <v>1</v>
      </c>
      <c r="C7" s="551" t="n">
        <v>0</v>
      </c>
      <c r="D7" s="531"/>
      <c r="E7" s="552" t="n">
        <v>1</v>
      </c>
      <c r="F7" s="553" t="str">
        <f aca="false">'Lista braci - Reg. 2018'!D32</f>
        <v>Mucha Wacław</v>
      </c>
      <c r="G7" s="26" t="n">
        <v>1</v>
      </c>
      <c r="H7" s="554" t="n">
        <f aca="false">G7-D7</f>
        <v>1</v>
      </c>
      <c r="I7" s="555" t="str">
        <f aca="false">'Lista braci - Reg. 2018'!B32</f>
        <v>Hrubieszów parafia Św. Mikołaja</v>
      </c>
      <c r="J7" s="536"/>
      <c r="K7" s="0"/>
      <c r="L7" s="0"/>
    </row>
    <row r="8" s="12" customFormat="true" ht="21" hidden="false" customHeight="true" outlineLevel="0" collapsed="false">
      <c r="A8" s="549"/>
      <c r="B8" s="550" t="n">
        <v>1</v>
      </c>
      <c r="C8" s="551" t="n">
        <v>0</v>
      </c>
      <c r="D8" s="531"/>
      <c r="E8" s="556" t="n">
        <v>1</v>
      </c>
      <c r="F8" s="553" t="str">
        <f aca="false">'Lista braci - Reg. 2018'!D339</f>
        <v>Iwanek Janusz</v>
      </c>
      <c r="G8" s="26" t="n">
        <v>1</v>
      </c>
      <c r="H8" s="554" t="n">
        <f aca="false">G8-D8</f>
        <v>1</v>
      </c>
      <c r="I8" s="555" t="str">
        <f aca="false">'Lista braci - Reg. 2018'!B339</f>
        <v>Lubartów 1</v>
      </c>
      <c r="J8" s="536"/>
      <c r="K8" s="0"/>
      <c r="L8" s="0"/>
    </row>
    <row r="9" s="12" customFormat="true" ht="21" hidden="false" customHeight="true" outlineLevel="0" collapsed="false">
      <c r="A9" s="549"/>
      <c r="B9" s="550" t="n">
        <v>1</v>
      </c>
      <c r="C9" s="551" t="n">
        <v>0</v>
      </c>
      <c r="D9" s="531"/>
      <c r="E9" s="557" t="n">
        <v>1</v>
      </c>
      <c r="F9" s="553" t="str">
        <f aca="false">'Lista braci - Reg. 2018'!D342</f>
        <v>Szczepaniak Marian</v>
      </c>
      <c r="G9" s="26" t="n">
        <v>1</v>
      </c>
      <c r="H9" s="554" t="n">
        <f aca="false">G9-D9</f>
        <v>1</v>
      </c>
      <c r="I9" s="555" t="str">
        <f aca="false">'Lista braci - Reg. 2018'!B342</f>
        <v>Lubartów 1</v>
      </c>
      <c r="J9" s="536"/>
      <c r="K9" s="0"/>
      <c r="L9" s="0"/>
    </row>
    <row r="10" s="12" customFormat="true" ht="21.65" hidden="false" customHeight="false" outlineLevel="0" collapsed="false">
      <c r="A10" s="537"/>
      <c r="B10" s="206" t="n">
        <v>0</v>
      </c>
      <c r="C10" s="558" t="n">
        <v>1</v>
      </c>
      <c r="D10" s="531"/>
      <c r="E10" s="559" t="n">
        <v>1</v>
      </c>
      <c r="F10" s="560" t="str">
        <f aca="false">'Lista braci - Reg. 2018'!D30</f>
        <v>Juszczuk Roman</v>
      </c>
      <c r="G10" s="48" t="n">
        <v>1</v>
      </c>
      <c r="H10" s="561" t="n">
        <f aca="false">G10-D10</f>
        <v>1</v>
      </c>
      <c r="I10" s="562" t="str">
        <f aca="false">'Lista braci - Reg. 2018'!B30</f>
        <v>Hrubieszów parafia Św. Mikołaja</v>
      </c>
      <c r="J10" s="536"/>
      <c r="K10" s="0"/>
      <c r="L10" s="0"/>
    </row>
    <row r="11" s="12" customFormat="true" ht="13.8" hidden="false" customHeight="false" outlineLevel="0" collapsed="false">
      <c r="A11" s="528" t="s">
        <v>364</v>
      </c>
      <c r="B11" s="529" t="n">
        <v>1</v>
      </c>
      <c r="C11" s="530" t="n">
        <v>0</v>
      </c>
      <c r="D11" s="531" t="n">
        <f aca="false">SUM(B11:B13)+SUM(C11:C13)</f>
        <v>3</v>
      </c>
      <c r="E11" s="563" t="n">
        <v>2</v>
      </c>
      <c r="F11" s="564" t="str">
        <f aca="false">'Lista braci - Reg. 2018'!D272</f>
        <v>Kozłowscy Ernest i Sylwia + 1 niemow.</v>
      </c>
      <c r="G11" s="20" t="n">
        <v>2</v>
      </c>
      <c r="H11" s="534" t="n">
        <f aca="false">G11-D11</f>
        <v>-1</v>
      </c>
      <c r="I11" s="545" t="str">
        <f aca="false">'Lista braci - Reg. 2018'!B272</f>
        <v>Lublin Salezjanie 1</v>
      </c>
      <c r="J11" s="536"/>
      <c r="K11" s="0"/>
      <c r="L11" s="0"/>
    </row>
    <row r="12" s="12" customFormat="true" ht="21" hidden="false" customHeight="true" outlineLevel="0" collapsed="false">
      <c r="A12" s="549"/>
      <c r="B12" s="565" t="n">
        <v>1</v>
      </c>
      <c r="C12" s="566" t="n">
        <v>0</v>
      </c>
      <c r="D12" s="531"/>
      <c r="E12" s="546" t="n">
        <v>0</v>
      </c>
      <c r="F12" s="28"/>
      <c r="G12" s="15" t="n">
        <v>0</v>
      </c>
      <c r="H12" s="554" t="n">
        <f aca="false">G12-D12</f>
        <v>0</v>
      </c>
      <c r="I12" s="567"/>
      <c r="J12" s="536"/>
      <c r="K12" s="0"/>
      <c r="L12" s="0"/>
    </row>
    <row r="13" s="12" customFormat="true" ht="21" hidden="false" customHeight="true" outlineLevel="0" collapsed="false">
      <c r="A13" s="537"/>
      <c r="B13" s="568" t="n">
        <v>1</v>
      </c>
      <c r="C13" s="569" t="n">
        <v>0</v>
      </c>
      <c r="D13" s="531"/>
      <c r="E13" s="540" t="n">
        <v>0</v>
      </c>
      <c r="F13" s="570"/>
      <c r="G13" s="373" t="n">
        <v>0</v>
      </c>
      <c r="H13" s="561" t="n">
        <f aca="false">G13-D13</f>
        <v>0</v>
      </c>
      <c r="I13" s="548"/>
      <c r="J13" s="536"/>
      <c r="K13" s="0"/>
      <c r="L13" s="0"/>
    </row>
    <row r="14" s="12" customFormat="true" ht="21" hidden="false" customHeight="true" outlineLevel="0" collapsed="false">
      <c r="A14" s="528" t="s">
        <v>365</v>
      </c>
      <c r="B14" s="529" t="n">
        <v>1</v>
      </c>
      <c r="C14" s="530" t="n">
        <v>0</v>
      </c>
      <c r="D14" s="531" t="n">
        <f aca="false">SUM(B14:B18)+SUM(C14:C18)</f>
        <v>5</v>
      </c>
      <c r="E14" s="571" t="n">
        <v>1</v>
      </c>
      <c r="F14" s="533" t="str">
        <f aca="false">'Lista braci - Reg. 2018'!D124</f>
        <v>Łupina Iwona</v>
      </c>
      <c r="G14" s="22" t="n">
        <v>1</v>
      </c>
      <c r="H14" s="534" t="n">
        <f aca="false">G14-D14</f>
        <v>-4</v>
      </c>
      <c r="I14" s="545" t="str">
        <f aca="false">'Lista braci - Reg. 2018'!B124</f>
        <v>Lublin Poczekajka 2</v>
      </c>
      <c r="J14" s="536"/>
      <c r="K14" s="572"/>
    </row>
    <row r="15" s="12" customFormat="true" ht="21" hidden="false" customHeight="true" outlineLevel="0" collapsed="false">
      <c r="A15" s="549"/>
      <c r="B15" s="565" t="n">
        <v>1</v>
      </c>
      <c r="C15" s="566" t="n">
        <v>0</v>
      </c>
      <c r="D15" s="531"/>
      <c r="E15" s="573" t="n">
        <v>1</v>
      </c>
      <c r="F15" s="574" t="str">
        <f aca="false">'Lista braci - Reg. 2018'!D107</f>
        <v>Charytanowicz Bożena</v>
      </c>
      <c r="G15" s="33" t="n">
        <v>1</v>
      </c>
      <c r="H15" s="554" t="n">
        <f aca="false">G15-D15</f>
        <v>1</v>
      </c>
      <c r="I15" s="567" t="str">
        <f aca="false">'Lista braci - Reg. 2018'!B107</f>
        <v>Lublin Poczekajka 1</v>
      </c>
      <c r="J15" s="536"/>
    </row>
    <row r="16" s="12" customFormat="true" ht="21" hidden="false" customHeight="true" outlineLevel="0" collapsed="false">
      <c r="A16" s="549"/>
      <c r="B16" s="565" t="n">
        <v>1</v>
      </c>
      <c r="C16" s="566" t="n">
        <v>0</v>
      </c>
      <c r="D16" s="531"/>
      <c r="E16" s="573" t="n">
        <v>1</v>
      </c>
      <c r="F16" s="574" t="str">
        <f aca="false">'Lista braci - Reg. 2018'!D108</f>
        <v>Fariaszewska Teresa</v>
      </c>
      <c r="G16" s="33" t="n">
        <v>1</v>
      </c>
      <c r="H16" s="554" t="n">
        <f aca="false">G16-D16</f>
        <v>1</v>
      </c>
      <c r="I16" s="567" t="str">
        <f aca="false">'Lista braci - Reg. 2018'!B108</f>
        <v>Lublin Poczekajka 1</v>
      </c>
      <c r="J16" s="536"/>
    </row>
    <row r="17" s="12" customFormat="true" ht="21" hidden="false" customHeight="true" outlineLevel="0" collapsed="false">
      <c r="A17" s="549"/>
      <c r="B17" s="565" t="n">
        <v>1</v>
      </c>
      <c r="C17" s="566" t="n">
        <v>0</v>
      </c>
      <c r="D17" s="531"/>
      <c r="E17" s="575" t="n">
        <v>0</v>
      </c>
      <c r="F17" s="574"/>
      <c r="G17" s="33" t="n">
        <v>0</v>
      </c>
      <c r="H17" s="554" t="n">
        <f aca="false">G17-D17</f>
        <v>0</v>
      </c>
      <c r="I17" s="567"/>
      <c r="J17" s="536"/>
    </row>
    <row r="18" s="12" customFormat="true" ht="21" hidden="false" customHeight="true" outlineLevel="0" collapsed="false">
      <c r="A18" s="537"/>
      <c r="B18" s="576" t="n">
        <v>0</v>
      </c>
      <c r="C18" s="568" t="n">
        <v>1</v>
      </c>
      <c r="D18" s="531"/>
      <c r="E18" s="577" t="n">
        <v>0</v>
      </c>
      <c r="F18" s="547"/>
      <c r="G18" s="321" t="n">
        <v>0</v>
      </c>
      <c r="H18" s="561" t="n">
        <f aca="false">G18-D18</f>
        <v>0</v>
      </c>
      <c r="I18" s="548"/>
      <c r="J18" s="536"/>
    </row>
    <row r="19" s="12" customFormat="true" ht="19.5" hidden="false" customHeight="true" outlineLevel="0" collapsed="false">
      <c r="A19" s="528" t="s">
        <v>366</v>
      </c>
      <c r="B19" s="529" t="n">
        <v>1</v>
      </c>
      <c r="C19" s="530" t="n">
        <v>0</v>
      </c>
      <c r="D19" s="531" t="n">
        <f aca="false">SUM(B19:B20)+SUM(C19:C20)</f>
        <v>2</v>
      </c>
      <c r="E19" s="544" t="n">
        <v>2</v>
      </c>
      <c r="F19" s="533" t="str">
        <f aca="false">'Lista braci - Reg. 2018'!D46</f>
        <v>Kamiński Stanisław i Teresa</v>
      </c>
      <c r="G19" s="20" t="n">
        <v>2</v>
      </c>
      <c r="H19" s="534" t="n">
        <f aca="false">G19-D19</f>
        <v>0</v>
      </c>
      <c r="I19" s="535" t="str">
        <f aca="false">'Lista braci - Reg. 2018'!B46</f>
        <v>Lublin Królewska 4</v>
      </c>
      <c r="J19" s="578"/>
    </row>
    <row r="20" s="12" customFormat="true" ht="21" hidden="false" customHeight="true" outlineLevel="0" collapsed="false">
      <c r="A20" s="537"/>
      <c r="B20" s="538" t="n">
        <v>1</v>
      </c>
      <c r="C20" s="539" t="n">
        <v>0</v>
      </c>
      <c r="D20" s="531"/>
      <c r="E20" s="540" t="n">
        <v>0</v>
      </c>
      <c r="F20" s="541"/>
      <c r="G20" s="48" t="n">
        <v>0</v>
      </c>
      <c r="H20" s="561" t="n">
        <f aca="false">G20-D20</f>
        <v>0</v>
      </c>
      <c r="I20" s="543"/>
      <c r="J20" s="578"/>
    </row>
    <row r="21" s="12" customFormat="true" ht="25.5" hidden="false" customHeight="false" outlineLevel="0" collapsed="false">
      <c r="A21" s="528" t="s">
        <v>367</v>
      </c>
      <c r="B21" s="529" t="n">
        <v>1</v>
      </c>
      <c r="C21" s="530" t="n">
        <v>0</v>
      </c>
      <c r="D21" s="531" t="n">
        <f aca="false">SUM(B21:B22)+SUM(C21:C22)</f>
        <v>2</v>
      </c>
      <c r="E21" s="563" t="n">
        <v>2</v>
      </c>
      <c r="F21" s="579" t="str">
        <f aca="false">'Lista braci - Reg. 2018'!D154</f>
        <v>Boguszewscy Mikołaj i Asia + małe dziecko - od piątku</v>
      </c>
      <c r="G21" s="20" t="n">
        <v>2</v>
      </c>
      <c r="H21" s="534" t="n">
        <f aca="false">G21-D21</f>
        <v>0</v>
      </c>
      <c r="I21" s="535" t="str">
        <f aca="false">'Lista braci - Reg. 2018'!B154</f>
        <v>Lublin Poczekajka 4</v>
      </c>
      <c r="J21" s="580"/>
    </row>
    <row r="22" s="12" customFormat="true" ht="21" hidden="false" customHeight="true" outlineLevel="0" collapsed="false">
      <c r="A22" s="537"/>
      <c r="B22" s="538" t="n">
        <v>1</v>
      </c>
      <c r="C22" s="539" t="n">
        <v>0</v>
      </c>
      <c r="D22" s="531"/>
      <c r="E22" s="540" t="n">
        <v>0</v>
      </c>
      <c r="F22" s="560"/>
      <c r="G22" s="48" t="n">
        <v>0</v>
      </c>
      <c r="H22" s="561" t="n">
        <f aca="false">G22-D22</f>
        <v>0</v>
      </c>
      <c r="I22" s="543"/>
      <c r="J22" s="578"/>
    </row>
    <row r="23" s="12" customFormat="true" ht="12.75" hidden="false" customHeight="false" outlineLevel="0" collapsed="false">
      <c r="A23" s="528" t="s">
        <v>368</v>
      </c>
      <c r="B23" s="529" t="n">
        <v>1</v>
      </c>
      <c r="C23" s="530" t="n">
        <v>0</v>
      </c>
      <c r="D23" s="531" t="n">
        <f aca="false">SUM(B23:B27)+C27</f>
        <v>5</v>
      </c>
      <c r="E23" s="581" t="n">
        <v>1</v>
      </c>
      <c r="F23" s="533" t="str">
        <f aca="false">'Lista braci - Reg. 2018'!D352</f>
        <v>Matwiejczyk Elżbieta</v>
      </c>
      <c r="G23" s="20" t="n">
        <v>1</v>
      </c>
      <c r="H23" s="534" t="n">
        <f aca="false">G23-D23</f>
        <v>-4</v>
      </c>
      <c r="I23" s="545" t="str">
        <f aca="false">'Lista braci - Reg. 2018'!B352</f>
        <v>Lubartów 2</v>
      </c>
      <c r="J23" s="536"/>
    </row>
    <row r="24" s="12" customFormat="true" ht="12.75" hidden="false" customHeight="false" outlineLevel="0" collapsed="false">
      <c r="A24" s="549"/>
      <c r="B24" s="565" t="n">
        <v>1</v>
      </c>
      <c r="C24" s="566" t="n">
        <v>0</v>
      </c>
      <c r="D24" s="531"/>
      <c r="E24" s="582" t="n">
        <v>1</v>
      </c>
      <c r="F24" s="574" t="str">
        <f aca="false">'Lista braci - Reg. 2018'!D353</f>
        <v>Zdunek Małgorzata</v>
      </c>
      <c r="G24" s="15" t="n">
        <v>1</v>
      </c>
      <c r="H24" s="583" t="n">
        <f aca="false">G24-D24</f>
        <v>1</v>
      </c>
      <c r="I24" s="567" t="str">
        <f aca="false">'Lista braci - Reg. 2018'!B353</f>
        <v>Lubartów 2</v>
      </c>
      <c r="J24" s="536"/>
    </row>
    <row r="25" s="12" customFormat="true" ht="21" hidden="false" customHeight="true" outlineLevel="0" collapsed="false">
      <c r="A25" s="549"/>
      <c r="B25" s="565" t="n">
        <v>1</v>
      </c>
      <c r="C25" s="566" t="n">
        <v>0</v>
      </c>
      <c r="D25" s="531"/>
      <c r="E25" s="582" t="n">
        <v>1</v>
      </c>
      <c r="F25" s="574" t="str">
        <f aca="false">'Lista braci - Reg. 2018'!D366</f>
        <v>Kosik Barbara</v>
      </c>
      <c r="G25" s="15" t="n">
        <v>1</v>
      </c>
      <c r="H25" s="583" t="n">
        <f aca="false">G25-D25</f>
        <v>1</v>
      </c>
      <c r="I25" s="567" t="str">
        <f aca="false">'Lista braci - Reg. 2018'!B366</f>
        <v>Lubartów 3</v>
      </c>
      <c r="J25" s="536"/>
    </row>
    <row r="26" s="12" customFormat="true" ht="21" hidden="false" customHeight="true" outlineLevel="0" collapsed="false">
      <c r="A26" s="549"/>
      <c r="B26" s="565" t="n">
        <v>1</v>
      </c>
      <c r="C26" s="566" t="n">
        <v>0</v>
      </c>
      <c r="D26" s="531"/>
      <c r="E26" s="582" t="n">
        <v>1</v>
      </c>
      <c r="F26" s="574" t="str">
        <f aca="false">'Lista braci - Reg. 2018'!D367</f>
        <v>Piliszko Jadwiga</v>
      </c>
      <c r="G26" s="15" t="n">
        <v>1</v>
      </c>
      <c r="H26" s="583" t="n">
        <f aca="false">G26-D26</f>
        <v>1</v>
      </c>
      <c r="I26" s="567" t="str">
        <f aca="false">'Lista braci - Reg. 2018'!B366</f>
        <v>Lubartów 3</v>
      </c>
      <c r="J26" s="536"/>
    </row>
    <row r="27" s="12" customFormat="true" ht="21" hidden="false" customHeight="true" outlineLevel="0" collapsed="false">
      <c r="A27" s="537"/>
      <c r="B27" s="584" t="n">
        <v>0</v>
      </c>
      <c r="C27" s="585" t="n">
        <v>1</v>
      </c>
      <c r="D27" s="531"/>
      <c r="E27" s="586" t="n">
        <v>1</v>
      </c>
      <c r="F27" s="574" t="str">
        <f aca="false">'Lista braci - Reg. 2018'!D453</f>
        <v>Kurczyńska Maria</v>
      </c>
      <c r="G27" s="373" t="n">
        <v>1</v>
      </c>
      <c r="H27" s="561" t="n">
        <f aca="false">G27-D27</f>
        <v>1</v>
      </c>
      <c r="I27" s="548" t="str">
        <f aca="false">'Lista braci - Reg. 2018'!B453</f>
        <v>Zamość Karolówka 1</v>
      </c>
      <c r="J27" s="536"/>
    </row>
    <row r="28" s="12" customFormat="true" ht="25.5" hidden="false" customHeight="false" outlineLevel="0" collapsed="false">
      <c r="A28" s="528" t="s">
        <v>369</v>
      </c>
      <c r="B28" s="529" t="n">
        <v>1</v>
      </c>
      <c r="C28" s="530" t="n">
        <v>0</v>
      </c>
      <c r="D28" s="531" t="n">
        <f aca="false">SUM(B28:B30)</f>
        <v>3</v>
      </c>
      <c r="E28" s="587" t="n">
        <v>3</v>
      </c>
      <c r="F28" s="533" t="str">
        <f aca="false">'Lista braci - Reg. 2018'!D179</f>
        <v>Rusiński Łukasz i Maria + niemowlę i dziecko (Zofia i Gabriela)</v>
      </c>
      <c r="G28" s="20" t="n">
        <v>3</v>
      </c>
      <c r="H28" s="534" t="n">
        <f aca="false">G28-D28</f>
        <v>0</v>
      </c>
      <c r="I28" s="545" t="str">
        <f aca="false">'Lista braci - Reg. 2018'!B179</f>
        <v>Lublin Poczekajka 5</v>
      </c>
      <c r="J28" s="536"/>
    </row>
    <row r="29" s="12" customFormat="true" ht="21" hidden="false" customHeight="true" outlineLevel="0" collapsed="false">
      <c r="A29" s="549"/>
      <c r="B29" s="565" t="n">
        <v>1</v>
      </c>
      <c r="C29" s="566" t="n">
        <v>0</v>
      </c>
      <c r="D29" s="531"/>
      <c r="E29" s="546" t="n">
        <v>0</v>
      </c>
      <c r="F29" s="574"/>
      <c r="G29" s="15" t="n">
        <v>0</v>
      </c>
      <c r="H29" s="583" t="n">
        <f aca="false">G29-D29</f>
        <v>0</v>
      </c>
      <c r="I29" s="567"/>
      <c r="J29" s="536"/>
    </row>
    <row r="30" s="12" customFormat="true" ht="21" hidden="false" customHeight="true" outlineLevel="0" collapsed="false">
      <c r="A30" s="537"/>
      <c r="B30" s="568" t="n">
        <v>1</v>
      </c>
      <c r="C30" s="569" t="n">
        <v>0</v>
      </c>
      <c r="D30" s="531"/>
      <c r="E30" s="540" t="n">
        <v>0</v>
      </c>
      <c r="F30" s="547"/>
      <c r="G30" s="373" t="n">
        <v>0</v>
      </c>
      <c r="H30" s="561" t="n">
        <f aca="false">G30-D30</f>
        <v>0</v>
      </c>
      <c r="I30" s="548"/>
    </row>
    <row r="31" s="12" customFormat="true" ht="25.5" hidden="false" customHeight="false" outlineLevel="0" collapsed="false">
      <c r="A31" s="588" t="s">
        <v>370</v>
      </c>
      <c r="B31" s="529" t="n">
        <v>1</v>
      </c>
      <c r="C31" s="589" t="n">
        <v>0</v>
      </c>
      <c r="D31" s="531" t="n">
        <f aca="false">SUM(B31:B35)+SUM(C31:C35)</f>
        <v>5</v>
      </c>
      <c r="E31" s="563" t="n">
        <v>3</v>
      </c>
      <c r="F31" s="533" t="str">
        <f aca="false">'Lista braci - Reg. 2018'!D403</f>
        <v>Kot Marcin i Katarzyna + niemowlę i większe dziecko</v>
      </c>
      <c r="G31" s="20" t="n">
        <v>3</v>
      </c>
      <c r="H31" s="534" t="n">
        <f aca="false">G31-D31</f>
        <v>-2</v>
      </c>
      <c r="I31" s="545" t="str">
        <f aca="false">'Lista braci - Reg. 2018'!B403</f>
        <v>Łęczna 3</v>
      </c>
      <c r="J31" s="590"/>
    </row>
    <row r="32" s="12" customFormat="true" ht="21" hidden="false" customHeight="true" outlineLevel="0" collapsed="false">
      <c r="A32" s="591"/>
      <c r="B32" s="550" t="n">
        <v>1</v>
      </c>
      <c r="C32" s="157" t="n">
        <v>0</v>
      </c>
      <c r="D32" s="531"/>
      <c r="E32" s="592" t="n">
        <v>1</v>
      </c>
      <c r="F32" s="553" t="str">
        <f aca="false">'Lista braci - Reg. 2018'!D404</f>
        <v>Kramek Weronika - niania Kotów</v>
      </c>
      <c r="G32" s="26" t="n">
        <v>1</v>
      </c>
      <c r="H32" s="583" t="n">
        <f aca="false">G32-D32</f>
        <v>1</v>
      </c>
      <c r="I32" s="555" t="str">
        <f aca="false">'Lista braci - Reg. 2018'!B404</f>
        <v>Łęczna 3</v>
      </c>
      <c r="J32" s="590"/>
    </row>
    <row r="33" s="12" customFormat="true" ht="21" hidden="false" customHeight="true" outlineLevel="0" collapsed="false">
      <c r="A33" s="591"/>
      <c r="B33" s="550" t="n">
        <v>1</v>
      </c>
      <c r="C33" s="157" t="n">
        <v>0</v>
      </c>
      <c r="D33" s="531"/>
      <c r="E33" s="156"/>
      <c r="F33" s="553"/>
      <c r="G33" s="26"/>
      <c r="H33" s="583" t="n">
        <f aca="false">G33-D33</f>
        <v>0</v>
      </c>
      <c r="I33" s="555"/>
      <c r="J33" s="590"/>
    </row>
    <row r="34" s="12" customFormat="true" ht="21" hidden="false" customHeight="true" outlineLevel="0" collapsed="false">
      <c r="A34" s="591"/>
      <c r="B34" s="550" t="n">
        <v>1</v>
      </c>
      <c r="C34" s="157" t="n">
        <v>0</v>
      </c>
      <c r="D34" s="531"/>
      <c r="E34" s="156"/>
      <c r="F34" s="553"/>
      <c r="G34" s="26"/>
      <c r="H34" s="583" t="n">
        <f aca="false">G34-D34</f>
        <v>0</v>
      </c>
      <c r="I34" s="555"/>
      <c r="J34" s="590"/>
    </row>
    <row r="35" s="12" customFormat="true" ht="21" hidden="false" customHeight="true" outlineLevel="0" collapsed="false">
      <c r="A35" s="593"/>
      <c r="B35" s="584" t="n">
        <v>0</v>
      </c>
      <c r="C35" s="538" t="n">
        <v>1</v>
      </c>
      <c r="D35" s="531"/>
      <c r="E35" s="55"/>
      <c r="F35" s="560"/>
      <c r="G35" s="48"/>
      <c r="H35" s="561" t="n">
        <f aca="false">G35-D35</f>
        <v>0</v>
      </c>
      <c r="I35" s="562"/>
      <c r="J35" s="578"/>
    </row>
    <row r="36" s="12" customFormat="true" ht="25.5" hidden="false" customHeight="false" outlineLevel="0" collapsed="false">
      <c r="A36" s="594" t="s">
        <v>371</v>
      </c>
      <c r="B36" s="529" t="n">
        <v>1</v>
      </c>
      <c r="C36" s="530" t="n">
        <v>0</v>
      </c>
      <c r="D36" s="531" t="n">
        <f aca="false">SUM(B36:B38)</f>
        <v>3</v>
      </c>
      <c r="E36" s="75" t="n">
        <v>2</v>
      </c>
      <c r="F36" s="533" t="str">
        <f aca="false">'Lista braci - Reg. 2018'!D177</f>
        <v>Pawlik Piotr i Katarzyna + niemowlę (Maria)</v>
      </c>
      <c r="G36" s="20" t="n">
        <v>2</v>
      </c>
      <c r="H36" s="534" t="n">
        <f aca="false">G36-D36</f>
        <v>-1</v>
      </c>
      <c r="I36" s="545" t="str">
        <f aca="false">'Lista braci - Reg. 2018'!B177</f>
        <v>Lublin Poczekajka 5</v>
      </c>
      <c r="J36" s="595"/>
    </row>
    <row r="37" s="12" customFormat="true" ht="21" hidden="false" customHeight="true" outlineLevel="0" collapsed="false">
      <c r="A37" s="596"/>
      <c r="B37" s="565" t="n">
        <v>1</v>
      </c>
      <c r="C37" s="566" t="n">
        <v>0</v>
      </c>
      <c r="D37" s="531"/>
      <c r="E37" s="80" t="n">
        <v>1</v>
      </c>
      <c r="F37" s="574" t="str">
        <f aca="false">'Lista braci - Reg. 2018'!D178</f>
        <v>niania Pawlik Zofia</v>
      </c>
      <c r="G37" s="15" t="n">
        <v>1</v>
      </c>
      <c r="H37" s="583" t="n">
        <f aca="false">G37-D37</f>
        <v>1</v>
      </c>
      <c r="I37" s="567" t="str">
        <f aca="false">'Lista braci - Reg. 2018'!B178</f>
        <v>Lublin Poczekajka 5</v>
      </c>
      <c r="J37" s="597"/>
    </row>
    <row r="38" s="12" customFormat="true" ht="21" hidden="false" customHeight="true" outlineLevel="0" collapsed="false">
      <c r="A38" s="598"/>
      <c r="B38" s="568" t="n">
        <v>1</v>
      </c>
      <c r="C38" s="569" t="n">
        <v>0</v>
      </c>
      <c r="D38" s="531"/>
      <c r="E38" s="25" t="n">
        <v>0</v>
      </c>
      <c r="F38" s="547"/>
      <c r="G38" s="373" t="n">
        <v>0</v>
      </c>
      <c r="H38" s="561" t="n">
        <f aca="false">G38-D38</f>
        <v>0</v>
      </c>
      <c r="I38" s="548"/>
      <c r="J38" s="597"/>
    </row>
    <row r="39" s="12" customFormat="true" ht="21" hidden="false" customHeight="true" outlineLevel="0" collapsed="false">
      <c r="A39" s="528" t="s">
        <v>372</v>
      </c>
      <c r="B39" s="529" t="n">
        <v>1</v>
      </c>
      <c r="C39" s="530" t="n">
        <v>0</v>
      </c>
      <c r="D39" s="531" t="n">
        <f aca="false">SUM(B39:B40)+SUM(C39:C40)</f>
        <v>2</v>
      </c>
      <c r="E39" s="563" t="n">
        <v>2</v>
      </c>
      <c r="F39" s="564" t="str">
        <f aca="false">'Lista braci - Reg. 2018'!D156</f>
        <v>Słowińscy Mateusz i Kasia + dziecko</v>
      </c>
      <c r="G39" s="20" t="n">
        <v>2</v>
      </c>
      <c r="H39" s="534" t="n">
        <f aca="false">G39-D39</f>
        <v>0</v>
      </c>
      <c r="I39" s="545" t="str">
        <f aca="false">'Lista braci - Reg. 2018'!B156</f>
        <v>Lublin Poczekajka 4</v>
      </c>
      <c r="J39" s="597"/>
    </row>
    <row r="40" s="12" customFormat="true" ht="21" hidden="false" customHeight="true" outlineLevel="0" collapsed="false">
      <c r="A40" s="537"/>
      <c r="B40" s="538" t="n">
        <v>1</v>
      </c>
      <c r="C40" s="539" t="n">
        <v>0</v>
      </c>
      <c r="D40" s="531"/>
      <c r="E40" s="540" t="n">
        <v>0</v>
      </c>
      <c r="F40" s="599"/>
      <c r="G40" s="48" t="n">
        <v>0</v>
      </c>
      <c r="H40" s="561" t="n">
        <f aca="false">G40-D40</f>
        <v>0</v>
      </c>
      <c r="I40" s="548"/>
      <c r="J40" s="600"/>
    </row>
    <row r="41" s="12" customFormat="true" ht="25.5" hidden="false" customHeight="false" outlineLevel="0" collapsed="false">
      <c r="A41" s="528" t="s">
        <v>373</v>
      </c>
      <c r="B41" s="529" t="n">
        <v>1</v>
      </c>
      <c r="C41" s="530" t="n">
        <v>0</v>
      </c>
      <c r="D41" s="531" t="n">
        <f aca="false">SUM(B41:B42)+SUM(C41:C42)</f>
        <v>2</v>
      </c>
      <c r="E41" s="587" t="n">
        <v>2</v>
      </c>
      <c r="F41" s="533" t="str">
        <f aca="false">'Lista braci - Reg. 2018'!D34</f>
        <v>Stopyra Dariusz i Katarzyna + dziecko Franuś</v>
      </c>
      <c r="G41" s="20" t="n">
        <v>2</v>
      </c>
      <c r="H41" s="534" t="n">
        <f aca="false">G41-D41</f>
        <v>0</v>
      </c>
      <c r="I41" s="545" t="str">
        <f aca="false">'Lista braci - Reg. 2018'!B34</f>
        <v>Hrubieszów parafia Św. Mikołaja</v>
      </c>
      <c r="J41" s="536"/>
    </row>
    <row r="42" s="12" customFormat="true" ht="21" hidden="false" customHeight="true" outlineLevel="0" collapsed="false">
      <c r="A42" s="537"/>
      <c r="B42" s="538" t="n">
        <v>1</v>
      </c>
      <c r="C42" s="539" t="n">
        <v>0</v>
      </c>
      <c r="D42" s="531"/>
      <c r="E42" s="55" t="n">
        <v>0</v>
      </c>
      <c r="F42" s="560"/>
      <c r="G42" s="48" t="n">
        <v>0</v>
      </c>
      <c r="H42" s="561" t="n">
        <f aca="false">G42-D42</f>
        <v>0</v>
      </c>
      <c r="I42" s="548"/>
      <c r="J42" s="536"/>
    </row>
    <row r="43" s="12" customFormat="true" ht="25.5" hidden="false" customHeight="false" outlineLevel="0" collapsed="false">
      <c r="A43" s="528" t="s">
        <v>374</v>
      </c>
      <c r="B43" s="529" t="n">
        <v>1</v>
      </c>
      <c r="C43" s="530" t="n">
        <v>0</v>
      </c>
      <c r="D43" s="531" t="n">
        <f aca="false">SUM(B43:B44)+SUM(C43:C44)</f>
        <v>2</v>
      </c>
      <c r="E43" s="563" t="n">
        <v>2</v>
      </c>
      <c r="F43" s="533" t="str">
        <f aca="false">'Lista braci - Reg. 2018'!D174</f>
        <v>Danilewicz Damian i Aleksandra + niemowlę (Klara)</v>
      </c>
      <c r="G43" s="20" t="n">
        <v>2</v>
      </c>
      <c r="H43" s="534" t="n">
        <f aca="false">G43-D43</f>
        <v>0</v>
      </c>
      <c r="I43" s="545" t="str">
        <f aca="false">'Lista braci - Reg. 2018'!B174</f>
        <v>Lublin Poczekajka 5</v>
      </c>
      <c r="J43" s="536"/>
    </row>
    <row r="44" s="12" customFormat="true" ht="21" hidden="false" customHeight="true" outlineLevel="0" collapsed="false">
      <c r="A44" s="537"/>
      <c r="B44" s="538" t="n">
        <v>1</v>
      </c>
      <c r="C44" s="539" t="n">
        <v>0</v>
      </c>
      <c r="D44" s="531"/>
      <c r="E44" s="55" t="n">
        <v>0</v>
      </c>
      <c r="F44" s="599"/>
      <c r="G44" s="48" t="n">
        <v>0</v>
      </c>
      <c r="H44" s="561" t="n">
        <f aca="false">G44-D44</f>
        <v>0</v>
      </c>
      <c r="I44" s="548"/>
      <c r="J44" s="536"/>
    </row>
    <row r="45" s="12" customFormat="true" ht="21" hidden="false" customHeight="true" outlineLevel="0" collapsed="false">
      <c r="A45" s="528" t="s">
        <v>375</v>
      </c>
      <c r="B45" s="529" t="n">
        <v>1</v>
      </c>
      <c r="C45" s="589" t="n">
        <v>0</v>
      </c>
      <c r="D45" s="531" t="n">
        <f aca="false">SUM(B45:B49)+SUM(C45:C49)</f>
        <v>5</v>
      </c>
      <c r="E45" s="563" t="n">
        <v>2</v>
      </c>
      <c r="F45" s="533" t="str">
        <f aca="false">'Lista braci - Reg. 2018'!D63</f>
        <v>Ścirka Tomek i Aneta + niemowlę</v>
      </c>
      <c r="G45" s="20" t="n">
        <v>2</v>
      </c>
      <c r="H45" s="534" t="n">
        <f aca="false">G45-D45</f>
        <v>-3</v>
      </c>
      <c r="I45" s="545" t="str">
        <f aca="false">'Lista braci - Reg. 2018'!B63</f>
        <v>Lublin Pallotyni 1</v>
      </c>
      <c r="J45" s="601"/>
    </row>
    <row r="46" s="12" customFormat="true" ht="21" hidden="false" customHeight="true" outlineLevel="0" collapsed="false">
      <c r="A46" s="549"/>
      <c r="B46" s="550" t="n">
        <v>1</v>
      </c>
      <c r="C46" s="157" t="n">
        <v>0</v>
      </c>
      <c r="D46" s="531"/>
      <c r="E46" s="80" t="n">
        <v>1</v>
      </c>
      <c r="F46" s="553" t="str">
        <f aca="false">'Lista braci - Reg. 2018'!D64</f>
        <v>niania Ścirków</v>
      </c>
      <c r="G46" s="26" t="n">
        <v>1</v>
      </c>
      <c r="H46" s="583" t="n">
        <f aca="false">G46-D46</f>
        <v>1</v>
      </c>
      <c r="I46" s="555" t="str">
        <f aca="false">'Lista braci - Reg. 2018'!B64</f>
        <v>Lublin Pallotyni 1</v>
      </c>
      <c r="J46" s="601"/>
    </row>
    <row r="47" s="12" customFormat="true" ht="21" hidden="false" customHeight="true" outlineLevel="0" collapsed="false">
      <c r="A47" s="549"/>
      <c r="B47" s="550" t="n">
        <v>1</v>
      </c>
      <c r="C47" s="157" t="n">
        <v>0</v>
      </c>
      <c r="D47" s="531"/>
      <c r="E47" s="25" t="n">
        <v>0</v>
      </c>
      <c r="F47" s="553"/>
      <c r="G47" s="26" t="n">
        <v>0</v>
      </c>
      <c r="H47" s="583" t="n">
        <f aca="false">G47-D47</f>
        <v>0</v>
      </c>
      <c r="I47" s="555"/>
      <c r="J47" s="601"/>
    </row>
    <row r="48" s="12" customFormat="true" ht="21" hidden="false" customHeight="true" outlineLevel="0" collapsed="false">
      <c r="A48" s="549"/>
      <c r="B48" s="550" t="n">
        <v>1</v>
      </c>
      <c r="C48" s="157" t="n">
        <v>0</v>
      </c>
      <c r="D48" s="531"/>
      <c r="E48" s="25" t="n">
        <v>0</v>
      </c>
      <c r="F48" s="553"/>
      <c r="G48" s="26" t="n">
        <v>0</v>
      </c>
      <c r="H48" s="583" t="n">
        <f aca="false">G48-D48</f>
        <v>0</v>
      </c>
      <c r="I48" s="555"/>
      <c r="J48" s="601"/>
    </row>
    <row r="49" s="12" customFormat="true" ht="21" hidden="false" customHeight="true" outlineLevel="0" collapsed="false">
      <c r="A49" s="537"/>
      <c r="B49" s="206" t="n">
        <v>0</v>
      </c>
      <c r="C49" s="538" t="n">
        <v>1</v>
      </c>
      <c r="D49" s="531"/>
      <c r="E49" s="540" t="n">
        <v>0</v>
      </c>
      <c r="F49" s="560"/>
      <c r="G49" s="48" t="n">
        <v>0</v>
      </c>
      <c r="H49" s="561" t="n">
        <f aca="false">G49-D49</f>
        <v>0</v>
      </c>
      <c r="I49" s="562"/>
      <c r="J49" s="601"/>
    </row>
    <row r="50" s="12" customFormat="true" ht="25.5" hidden="false" customHeight="false" outlineLevel="0" collapsed="false">
      <c r="A50" s="602" t="s">
        <v>376</v>
      </c>
      <c r="B50" s="529" t="n">
        <v>1</v>
      </c>
      <c r="C50" s="530" t="n">
        <v>0</v>
      </c>
      <c r="D50" s="531" t="n">
        <f aca="false">SUM(B50:B52)</f>
        <v>3</v>
      </c>
      <c r="E50" s="603" t="n">
        <v>2</v>
      </c>
      <c r="F50" s="579" t="str">
        <f aca="false">'Lista braci - Reg. 2018'!D191</f>
        <v>Ziemba Maciej i Paulina + dziecko - od piątku</v>
      </c>
      <c r="G50" s="20" t="n">
        <v>2</v>
      </c>
      <c r="H50" s="534" t="n">
        <f aca="false">G50-D50</f>
        <v>-1</v>
      </c>
      <c r="I50" s="545" t="str">
        <f aca="false">'Lista braci - Reg. 2018'!B191</f>
        <v>Lublin Poczekajka 6</v>
      </c>
      <c r="J50" s="601"/>
    </row>
    <row r="51" s="12" customFormat="true" ht="21" hidden="false" customHeight="true" outlineLevel="0" collapsed="false">
      <c r="A51" s="549"/>
      <c r="B51" s="565" t="n">
        <v>1</v>
      </c>
      <c r="C51" s="566" t="n">
        <v>0</v>
      </c>
      <c r="D51" s="531"/>
      <c r="E51" s="546" t="n">
        <v>0</v>
      </c>
      <c r="F51" s="574"/>
      <c r="G51" s="15" t="n">
        <v>0</v>
      </c>
      <c r="H51" s="583" t="n">
        <f aca="false">G51-D51</f>
        <v>0</v>
      </c>
      <c r="I51" s="567"/>
      <c r="J51" s="536"/>
    </row>
    <row r="52" s="12" customFormat="true" ht="21" hidden="false" customHeight="true" outlineLevel="0" collapsed="false">
      <c r="A52" s="537"/>
      <c r="B52" s="568" t="n">
        <v>1</v>
      </c>
      <c r="C52" s="569" t="n">
        <v>0</v>
      </c>
      <c r="D52" s="531"/>
      <c r="E52" s="540" t="n">
        <v>0</v>
      </c>
      <c r="F52" s="547"/>
      <c r="G52" s="373" t="n">
        <v>0</v>
      </c>
      <c r="H52" s="561" t="n">
        <f aca="false">G52-D52</f>
        <v>0</v>
      </c>
      <c r="I52" s="548"/>
      <c r="J52" s="536"/>
    </row>
    <row r="53" s="12" customFormat="true" ht="25.5" hidden="false" customHeight="false" outlineLevel="0" collapsed="false">
      <c r="A53" s="528" t="s">
        <v>377</v>
      </c>
      <c r="B53" s="529" t="n">
        <v>1</v>
      </c>
      <c r="C53" s="589" t="n">
        <v>0</v>
      </c>
      <c r="D53" s="531" t="n">
        <f aca="false">SUM(B53:B57)+SUM(C53:C57)</f>
        <v>5</v>
      </c>
      <c r="E53" s="563" t="n">
        <v>3</v>
      </c>
      <c r="F53" s="533" t="str">
        <f aca="false">'Lista braci - Reg. 2018'!D257</f>
        <v>Pergoł Michał i Katarzyna + 1 roczne dziecko (Michalina) + Filip (8 lat)</v>
      </c>
      <c r="G53" s="20" t="n">
        <v>3</v>
      </c>
      <c r="H53" s="534" t="n">
        <f aca="false">G53-D53</f>
        <v>-2</v>
      </c>
      <c r="I53" s="545" t="str">
        <f aca="false">'Lista braci - Reg. 2018'!B257</f>
        <v>Lublin Różańcowa 2</v>
      </c>
      <c r="J53" s="601"/>
    </row>
    <row r="54" s="12" customFormat="true" ht="15" hidden="false" customHeight="true" outlineLevel="0" collapsed="false">
      <c r="A54" s="549"/>
      <c r="B54" s="550" t="n">
        <v>1</v>
      </c>
      <c r="C54" s="157" t="n">
        <v>0</v>
      </c>
      <c r="D54" s="531"/>
      <c r="E54" s="592" t="n">
        <v>1</v>
      </c>
      <c r="F54" s="553" t="str">
        <f aca="false">'Lista braci - Reg. 2018'!D258</f>
        <v>Pergoł Mikołaj</v>
      </c>
      <c r="G54" s="26" t="n">
        <v>1</v>
      </c>
      <c r="H54" s="583" t="n">
        <f aca="false">G54-D54</f>
        <v>1</v>
      </c>
      <c r="I54" s="555" t="str">
        <f aca="false">'Lista braci - Reg. 2018'!B258</f>
        <v>Lublin Różańcowa 2</v>
      </c>
      <c r="J54" s="601"/>
    </row>
    <row r="55" s="12" customFormat="true" ht="15" hidden="false" customHeight="true" outlineLevel="0" collapsed="false">
      <c r="A55" s="549"/>
      <c r="B55" s="550" t="n">
        <v>1</v>
      </c>
      <c r="C55" s="157" t="n">
        <v>0</v>
      </c>
      <c r="D55" s="531"/>
      <c r="E55" s="156" t="n">
        <v>0</v>
      </c>
      <c r="F55" s="553"/>
      <c r="G55" s="26" t="n">
        <v>0</v>
      </c>
      <c r="H55" s="583" t="n">
        <f aca="false">G55-D55</f>
        <v>0</v>
      </c>
      <c r="I55" s="555"/>
      <c r="J55" s="601"/>
    </row>
    <row r="56" s="12" customFormat="true" ht="15" hidden="false" customHeight="true" outlineLevel="0" collapsed="false">
      <c r="A56" s="549"/>
      <c r="B56" s="550" t="n">
        <v>1</v>
      </c>
      <c r="C56" s="157" t="n">
        <v>0</v>
      </c>
      <c r="D56" s="531"/>
      <c r="E56" s="156" t="n">
        <v>0</v>
      </c>
      <c r="F56" s="553"/>
      <c r="G56" s="26" t="n">
        <v>0</v>
      </c>
      <c r="H56" s="583" t="n">
        <f aca="false">G56-D56</f>
        <v>0</v>
      </c>
      <c r="I56" s="555"/>
      <c r="J56" s="601"/>
    </row>
    <row r="57" s="12" customFormat="true" ht="15.75" hidden="false" customHeight="true" outlineLevel="0" collapsed="false">
      <c r="A57" s="537"/>
      <c r="B57" s="206" t="n">
        <v>0</v>
      </c>
      <c r="C57" s="538" t="n">
        <v>1</v>
      </c>
      <c r="D57" s="531"/>
      <c r="E57" s="55" t="n">
        <v>0</v>
      </c>
      <c r="F57" s="560"/>
      <c r="G57" s="48" t="n">
        <v>0</v>
      </c>
      <c r="H57" s="561" t="n">
        <f aca="false">G57-D57</f>
        <v>0</v>
      </c>
      <c r="I57" s="562"/>
      <c r="J57" s="601"/>
    </row>
    <row r="58" s="12" customFormat="true" ht="25.5" hidden="false" customHeight="false" outlineLevel="0" collapsed="false">
      <c r="A58" s="528" t="s">
        <v>378</v>
      </c>
      <c r="B58" s="529" t="n">
        <v>1</v>
      </c>
      <c r="C58" s="530" t="n">
        <v>0</v>
      </c>
      <c r="D58" s="531" t="n">
        <f aca="false">SUM(B58:B60)</f>
        <v>3</v>
      </c>
      <c r="E58" s="587" t="n">
        <v>2</v>
      </c>
      <c r="F58" s="604" t="str">
        <f aca="false">'Lista braci - Reg. 2018'!D222</f>
        <v>Shkurapet Kirill i Veronika 
+ niemowlę - od piątku</v>
      </c>
      <c r="G58" s="20" t="n">
        <v>2</v>
      </c>
      <c r="H58" s="534" t="n">
        <f aca="false">G58-D58</f>
        <v>-1</v>
      </c>
      <c r="I58" s="605" t="str">
        <f aca="false">'Lista braci - Reg. 2018'!B222</f>
        <v>Lublin Poczekajka 8</v>
      </c>
      <c r="J58" s="601"/>
    </row>
    <row r="59" s="12" customFormat="true" ht="21" hidden="false" customHeight="true" outlineLevel="0" collapsed="false">
      <c r="A59" s="549"/>
      <c r="B59" s="550" t="n">
        <v>1</v>
      </c>
      <c r="C59" s="551" t="n">
        <v>0</v>
      </c>
      <c r="D59" s="531"/>
      <c r="E59" s="80" t="n">
        <v>1</v>
      </c>
      <c r="F59" s="606" t="str">
        <f aca="false">'Lista braci - Reg. 2018'!D223</f>
        <v>Yugay Elżbieta - od piątku</v>
      </c>
      <c r="G59" s="26" t="n">
        <v>1</v>
      </c>
      <c r="H59" s="583" t="n">
        <f aca="false">G59-D59</f>
        <v>1</v>
      </c>
      <c r="I59" s="555" t="str">
        <f aca="false">'Lista braci - Reg. 2018'!B223</f>
        <v>Lublin Poczekajka 8</v>
      </c>
      <c r="J59" s="597"/>
    </row>
    <row r="60" s="12" customFormat="true" ht="21" hidden="false" customHeight="true" outlineLevel="0" collapsed="false">
      <c r="A60" s="537"/>
      <c r="B60" s="538" t="n">
        <v>1</v>
      </c>
      <c r="C60" s="539" t="n">
        <v>0</v>
      </c>
      <c r="D60" s="531"/>
      <c r="E60" s="540" t="n">
        <v>0</v>
      </c>
      <c r="F60" s="560"/>
      <c r="G60" s="48" t="n">
        <v>0</v>
      </c>
      <c r="H60" s="561" t="n">
        <f aca="false">G60-D60</f>
        <v>0</v>
      </c>
      <c r="I60" s="562"/>
      <c r="J60" s="597"/>
    </row>
    <row r="61" s="12" customFormat="true" ht="25.5" hidden="false" customHeight="false" outlineLevel="0" collapsed="false">
      <c r="A61" s="528" t="s">
        <v>379</v>
      </c>
      <c r="B61" s="529" t="n">
        <v>1</v>
      </c>
      <c r="C61" s="530" t="n">
        <v>0</v>
      </c>
      <c r="D61" s="531" t="n">
        <f aca="false">SUM(B61:B62)+SUM(C61:C62)</f>
        <v>2</v>
      </c>
      <c r="E61" s="587" t="n">
        <v>2</v>
      </c>
      <c r="F61" s="533" t="str">
        <f aca="false">'Lista braci - Reg. 2018'!D329</f>
        <v>Herda Artur i Justyna + dziecko Tobiasz</v>
      </c>
      <c r="G61" s="20" t="n">
        <v>2</v>
      </c>
      <c r="H61" s="534" t="n">
        <f aca="false">G61-D61</f>
        <v>0</v>
      </c>
      <c r="I61" s="545" t="str">
        <f aca="false">'Lista braci - Reg. 2018'!B329</f>
        <v>Lublin Św. Krzyż</v>
      </c>
      <c r="J61" s="597"/>
    </row>
    <row r="62" s="12" customFormat="true" ht="21" hidden="false" customHeight="true" outlineLevel="0" collapsed="false">
      <c r="A62" s="537"/>
      <c r="B62" s="538" t="n">
        <v>1</v>
      </c>
      <c r="C62" s="539" t="n">
        <v>0</v>
      </c>
      <c r="D62" s="531"/>
      <c r="E62" s="55" t="n">
        <v>0</v>
      </c>
      <c r="F62" s="560"/>
      <c r="G62" s="48" t="n">
        <v>0</v>
      </c>
      <c r="H62" s="561" t="n">
        <f aca="false">G62-D62</f>
        <v>0</v>
      </c>
      <c r="I62" s="562"/>
      <c r="J62" s="607"/>
    </row>
    <row r="63" s="12" customFormat="true" ht="15.75" hidden="false" customHeight="true" outlineLevel="0" collapsed="false">
      <c r="A63" s="602" t="s">
        <v>380</v>
      </c>
      <c r="B63" s="529" t="n">
        <v>1</v>
      </c>
      <c r="C63" s="530" t="n">
        <v>0</v>
      </c>
      <c r="D63" s="531" t="n">
        <f aca="false">SUM(B63:B64)+SUM(C63:C64)</f>
        <v>2</v>
      </c>
      <c r="E63" s="608" t="n">
        <v>2</v>
      </c>
      <c r="F63" s="533" t="str">
        <f aca="false">'Lista braci - Reg. 2018'!D60</f>
        <v>Kwieciński Janusz i Mirosława</v>
      </c>
      <c r="G63" s="20" t="n">
        <v>2</v>
      </c>
      <c r="H63" s="534" t="n">
        <f aca="false">G63-D63</f>
        <v>0</v>
      </c>
      <c r="I63" s="545" t="str">
        <f aca="false">'Lista braci - Reg. 2018'!B60</f>
        <v>Lublin Pallotyni 1</v>
      </c>
      <c r="J63" s="536"/>
    </row>
    <row r="64" s="12" customFormat="true" ht="21" hidden="false" customHeight="true" outlineLevel="0" collapsed="false">
      <c r="A64" s="537"/>
      <c r="B64" s="538" t="n">
        <v>1</v>
      </c>
      <c r="C64" s="539" t="n">
        <v>0</v>
      </c>
      <c r="D64" s="531"/>
      <c r="E64" s="55" t="n">
        <v>0</v>
      </c>
      <c r="F64" s="560"/>
      <c r="G64" s="48" t="n">
        <v>0</v>
      </c>
      <c r="H64" s="561" t="n">
        <f aca="false">G64-D64</f>
        <v>0</v>
      </c>
      <c r="I64" s="562"/>
      <c r="J64" s="536"/>
    </row>
    <row r="65" s="12" customFormat="true" ht="25.5" hidden="false" customHeight="false" outlineLevel="0" collapsed="false">
      <c r="A65" s="528" t="s">
        <v>381</v>
      </c>
      <c r="B65" s="529" t="n">
        <v>1</v>
      </c>
      <c r="C65" s="530" t="n">
        <v>0</v>
      </c>
      <c r="D65" s="531" t="n">
        <f aca="false">SUM(B65:B66)+SUM(C65:C66)</f>
        <v>2</v>
      </c>
      <c r="E65" s="587" t="n">
        <v>2</v>
      </c>
      <c r="F65" s="533" t="str">
        <f aca="false">'Lista braci - Reg. 2018'!D158</f>
        <v>Klocek Dominik i Dominika z niemowlęciem</v>
      </c>
      <c r="G65" s="20" t="n">
        <v>2</v>
      </c>
      <c r="H65" s="534" t="n">
        <f aca="false">G65-D65</f>
        <v>0</v>
      </c>
      <c r="I65" s="545" t="str">
        <f aca="false">'Lista braci - Reg. 2018'!B158</f>
        <v>Lublin Poczekajka 4</v>
      </c>
      <c r="J65" s="536"/>
    </row>
    <row r="66" s="12" customFormat="true" ht="21" hidden="false" customHeight="true" outlineLevel="0" collapsed="false">
      <c r="A66" s="537"/>
      <c r="B66" s="538" t="n">
        <v>1</v>
      </c>
      <c r="C66" s="539" t="n">
        <v>0</v>
      </c>
      <c r="D66" s="531"/>
      <c r="E66" s="55" t="n">
        <v>0</v>
      </c>
      <c r="F66" s="560"/>
      <c r="G66" s="48" t="n">
        <v>0</v>
      </c>
      <c r="H66" s="561" t="n">
        <f aca="false">G66-D66</f>
        <v>0</v>
      </c>
      <c r="I66" s="562"/>
      <c r="J66" s="536"/>
    </row>
    <row r="67" s="12" customFormat="true" ht="38.25" hidden="false" customHeight="false" outlineLevel="0" collapsed="false">
      <c r="A67" s="528" t="s">
        <v>382</v>
      </c>
      <c r="B67" s="529" t="n">
        <v>1</v>
      </c>
      <c r="C67" s="589" t="n">
        <v>0</v>
      </c>
      <c r="D67" s="609" t="n">
        <f aca="false">SUM(B67:B71)+SUM(C67:C71)</f>
        <v>5</v>
      </c>
      <c r="E67" s="587" t="n">
        <v>5</v>
      </c>
      <c r="F67" s="579" t="str">
        <f aca="false">'Lista braci - Reg. 2018'!D19</f>
        <v>Twardowska Małgorzata i Radosław + niemowlę (Wojtuś) i dzieci (Agata, Igor, Jakub) - od piątku</v>
      </c>
      <c r="G67" s="20" t="n">
        <v>5</v>
      </c>
      <c r="H67" s="534" t="n">
        <f aca="false">G67-D67</f>
        <v>0</v>
      </c>
      <c r="I67" s="545" t="str">
        <f aca="false">'Lista braci - Reg. 2018'!B19</f>
        <v>Hrubieszów parafia Św. Ducha</v>
      </c>
      <c r="J67" s="601"/>
    </row>
    <row r="68" s="12" customFormat="true" ht="21" hidden="false" customHeight="true" outlineLevel="0" collapsed="false">
      <c r="A68" s="549"/>
      <c r="B68" s="550" t="n">
        <v>1</v>
      </c>
      <c r="C68" s="157" t="n">
        <v>0</v>
      </c>
      <c r="D68" s="609"/>
      <c r="E68" s="156" t="n">
        <v>0</v>
      </c>
      <c r="F68" s="553"/>
      <c r="G68" s="26" t="n">
        <v>0</v>
      </c>
      <c r="H68" s="583" t="n">
        <f aca="false">G68-D68</f>
        <v>0</v>
      </c>
      <c r="I68" s="555"/>
      <c r="J68" s="578"/>
    </row>
    <row r="69" s="12" customFormat="true" ht="12.75" hidden="false" customHeight="false" outlineLevel="0" collapsed="false">
      <c r="A69" s="549"/>
      <c r="B69" s="550" t="n">
        <v>1</v>
      </c>
      <c r="C69" s="157" t="n">
        <v>0</v>
      </c>
      <c r="D69" s="609"/>
      <c r="E69" s="156" t="n">
        <v>0</v>
      </c>
      <c r="F69" s="553"/>
      <c r="G69" s="26" t="n">
        <v>0</v>
      </c>
      <c r="H69" s="583" t="n">
        <f aca="false">G69-D69</f>
        <v>0</v>
      </c>
      <c r="I69" s="555"/>
      <c r="J69" s="610"/>
    </row>
    <row r="70" s="12" customFormat="true" ht="21" hidden="false" customHeight="true" outlineLevel="0" collapsed="false">
      <c r="A70" s="549"/>
      <c r="B70" s="550" t="n">
        <v>1</v>
      </c>
      <c r="C70" s="157" t="n">
        <v>0</v>
      </c>
      <c r="D70" s="609"/>
      <c r="E70" s="156" t="n">
        <v>0</v>
      </c>
      <c r="F70" s="553"/>
      <c r="G70" s="26" t="n">
        <v>0</v>
      </c>
      <c r="H70" s="583" t="n">
        <f aca="false">G70-D70</f>
        <v>0</v>
      </c>
      <c r="I70" s="555"/>
      <c r="J70" s="611" t="s">
        <v>383</v>
      </c>
    </row>
    <row r="71" s="12" customFormat="true" ht="21" hidden="false" customHeight="true" outlineLevel="0" collapsed="false">
      <c r="A71" s="537"/>
      <c r="B71" s="584" t="n">
        <v>0</v>
      </c>
      <c r="C71" s="612" t="n">
        <v>1</v>
      </c>
      <c r="D71" s="609"/>
      <c r="E71" s="156" t="n">
        <v>0</v>
      </c>
      <c r="F71" s="613"/>
      <c r="G71" s="26" t="n">
        <v>0</v>
      </c>
      <c r="H71" s="614" t="n">
        <f aca="false">G71-D71</f>
        <v>0</v>
      </c>
      <c r="I71" s="615"/>
      <c r="J71" s="616" t="s">
        <v>384</v>
      </c>
    </row>
    <row r="72" s="12" customFormat="true" ht="25.5" hidden="false" customHeight="false" outlineLevel="0" collapsed="false">
      <c r="A72" s="528" t="s">
        <v>385</v>
      </c>
      <c r="B72" s="529" t="n">
        <v>1</v>
      </c>
      <c r="C72" s="530" t="n">
        <v>0</v>
      </c>
      <c r="D72" s="531" t="n">
        <f aca="false">SUM(B72:B74)</f>
        <v>3</v>
      </c>
      <c r="E72" s="587" t="n">
        <v>3</v>
      </c>
      <c r="F72" s="533" t="str">
        <f aca="false">'Lista braci - Reg. 2018'!D273</f>
        <v>Nieścioruk Wojciech i Anna + 1 niemow. + 1 dziecko większe</v>
      </c>
      <c r="G72" s="20" t="n">
        <v>3</v>
      </c>
      <c r="H72" s="534" t="n">
        <f aca="false">G72-D72</f>
        <v>0</v>
      </c>
      <c r="I72" s="545" t="str">
        <f aca="false">'Lista braci - Reg. 2018'!B273</f>
        <v>Lublin Salezjanie 1</v>
      </c>
      <c r="J72" s="616" t="s">
        <v>386</v>
      </c>
    </row>
    <row r="73" s="12" customFormat="true" ht="21" hidden="false" customHeight="true" outlineLevel="0" collapsed="false">
      <c r="A73" s="549"/>
      <c r="B73" s="550" t="n">
        <v>1</v>
      </c>
      <c r="C73" s="551" t="n">
        <v>0</v>
      </c>
      <c r="D73" s="531"/>
      <c r="E73" s="156" t="n">
        <v>0</v>
      </c>
      <c r="F73" s="553"/>
      <c r="G73" s="26" t="n">
        <v>0</v>
      </c>
      <c r="H73" s="583" t="n">
        <f aca="false">G73-D73</f>
        <v>0</v>
      </c>
      <c r="I73" s="555"/>
      <c r="J73" s="616" t="s">
        <v>387</v>
      </c>
    </row>
    <row r="74" s="12" customFormat="true" ht="30.75" hidden="false" customHeight="false" outlineLevel="0" collapsed="false">
      <c r="A74" s="537"/>
      <c r="B74" s="538" t="n">
        <v>1</v>
      </c>
      <c r="C74" s="539" t="n">
        <v>0</v>
      </c>
      <c r="D74" s="531"/>
      <c r="E74" s="205" t="n">
        <v>0</v>
      </c>
      <c r="F74" s="560"/>
      <c r="G74" s="48" t="n">
        <v>0</v>
      </c>
      <c r="H74" s="561" t="n">
        <f aca="false">G74-D74</f>
        <v>0</v>
      </c>
      <c r="I74" s="562"/>
      <c r="J74" s="617" t="s">
        <v>388</v>
      </c>
    </row>
    <row r="75" customFormat="false" ht="15" hidden="false" customHeight="false" outlineLevel="0" collapsed="false">
      <c r="A75" s="528" t="s">
        <v>389</v>
      </c>
      <c r="B75" s="430" t="n">
        <v>1</v>
      </c>
      <c r="C75" s="530" t="n">
        <v>0</v>
      </c>
      <c r="D75" s="531" t="n">
        <f aca="false">SUM(B75:B77)+SUM(C75:C77)</f>
        <v>3</v>
      </c>
      <c r="E75" s="618" t="n">
        <v>2</v>
      </c>
      <c r="F75" s="533" t="str">
        <f aca="false">'Lista braci - Reg. 2018'!D4</f>
        <v>Bojarski Tomasz i Elżbieta</v>
      </c>
      <c r="G75" s="20" t="n">
        <v>2</v>
      </c>
      <c r="H75" s="534" t="n">
        <f aca="false">G75-D75</f>
        <v>-1</v>
      </c>
      <c r="I75" s="619" t="str">
        <f aca="false">'Lista braci - Reg. 2018'!B2</f>
        <v>Katechiści</v>
      </c>
      <c r="J75" s="610"/>
    </row>
    <row r="76" customFormat="false" ht="15" hidden="false" customHeight="false" outlineLevel="0" collapsed="false">
      <c r="A76" s="549"/>
      <c r="B76" s="156" t="n">
        <v>1</v>
      </c>
      <c r="C76" s="551" t="n">
        <v>0</v>
      </c>
      <c r="D76" s="531"/>
      <c r="E76" s="25" t="n">
        <v>0</v>
      </c>
      <c r="F76" s="620"/>
      <c r="G76" s="26" t="n">
        <v>0</v>
      </c>
      <c r="H76" s="583" t="n">
        <f aca="false">G76-D76</f>
        <v>0</v>
      </c>
      <c r="I76" s="621"/>
      <c r="J76" s="610"/>
    </row>
    <row r="77" customFormat="false" ht="15.75" hidden="false" customHeight="false" outlineLevel="0" collapsed="false">
      <c r="A77" s="537"/>
      <c r="B77" s="55" t="n">
        <v>1</v>
      </c>
      <c r="C77" s="539" t="n">
        <v>0</v>
      </c>
      <c r="D77" s="531"/>
      <c r="E77" s="540" t="n">
        <v>0</v>
      </c>
      <c r="F77" s="599"/>
      <c r="G77" s="48" t="n">
        <v>0</v>
      </c>
      <c r="H77" s="561" t="n">
        <f aca="false">G77-D77</f>
        <v>0</v>
      </c>
      <c r="I77" s="622"/>
      <c r="J77" s="610"/>
    </row>
    <row r="78" customFormat="false" ht="15" hidden="false" customHeight="false" outlineLevel="0" collapsed="false">
      <c r="A78" s="528" t="s">
        <v>390</v>
      </c>
      <c r="B78" s="430" t="n">
        <v>1</v>
      </c>
      <c r="C78" s="530" t="n">
        <v>0</v>
      </c>
      <c r="D78" s="531" t="n">
        <f aca="false">SUM(B78:B80)+SUM(C78:C80)</f>
        <v>3</v>
      </c>
      <c r="E78" s="618" t="n">
        <v>2</v>
      </c>
      <c r="F78" s="533" t="str">
        <f aca="false">'Lista braci - Reg. 2018'!D5</f>
        <v>Wojnowski Andrzej i Elżbieta</v>
      </c>
      <c r="G78" s="20" t="n">
        <v>2</v>
      </c>
      <c r="H78" s="534" t="n">
        <f aca="false">G78-D78</f>
        <v>-1</v>
      </c>
      <c r="I78" s="619" t="str">
        <f aca="false">'Lista braci - Reg. 2018'!B5</f>
        <v>Katechiści</v>
      </c>
      <c r="J78" s="578"/>
    </row>
    <row r="79" customFormat="false" ht="15" hidden="false" customHeight="false" outlineLevel="0" collapsed="false">
      <c r="A79" s="549"/>
      <c r="B79" s="156" t="n">
        <v>1</v>
      </c>
      <c r="C79" s="551" t="n">
        <v>0</v>
      </c>
      <c r="D79" s="531"/>
      <c r="E79" s="546" t="n">
        <v>0</v>
      </c>
      <c r="F79" s="623"/>
      <c r="G79" s="26" t="n">
        <v>0</v>
      </c>
      <c r="H79" s="583" t="n">
        <f aca="false">G79-D79</f>
        <v>0</v>
      </c>
      <c r="I79" s="621"/>
      <c r="J79" s="578"/>
    </row>
    <row r="80" customFormat="false" ht="15.75" hidden="false" customHeight="false" outlineLevel="0" collapsed="false">
      <c r="A80" s="537"/>
      <c r="B80" s="55" t="n">
        <v>1</v>
      </c>
      <c r="C80" s="539" t="n">
        <v>0</v>
      </c>
      <c r="D80" s="531"/>
      <c r="E80" s="624" t="n">
        <v>0</v>
      </c>
      <c r="F80" s="547"/>
      <c r="G80" s="48" t="n">
        <v>0</v>
      </c>
      <c r="H80" s="561" t="n">
        <f aca="false">G80-D80</f>
        <v>0</v>
      </c>
      <c r="I80" s="622"/>
      <c r="J80" s="578"/>
    </row>
    <row r="81" customFormat="false" ht="15" hidden="false" customHeight="false" outlineLevel="0" collapsed="false">
      <c r="A81" s="528" t="s">
        <v>391</v>
      </c>
      <c r="B81" s="430" t="n">
        <v>1</v>
      </c>
      <c r="C81" s="530" t="n">
        <v>0</v>
      </c>
      <c r="D81" s="531" t="n">
        <f aca="false">SUM(B81:B83)+SUM(C81:C83)</f>
        <v>3</v>
      </c>
      <c r="E81" s="618" t="n">
        <v>2</v>
      </c>
      <c r="F81" s="533" t="str">
        <f aca="false">'Lista braci - Reg. 2018'!D6</f>
        <v>Olucha Lucjan i Danuta</v>
      </c>
      <c r="G81" s="20" t="n">
        <v>2</v>
      </c>
      <c r="H81" s="534" t="n">
        <f aca="false">G81-D81</f>
        <v>-1</v>
      </c>
      <c r="I81" s="625" t="str">
        <f aca="false">'Lista braci - Reg. 2018'!B6</f>
        <v>Katechiści</v>
      </c>
      <c r="J81" s="578"/>
    </row>
    <row r="82" customFormat="false" ht="15" hidden="false" customHeight="false" outlineLevel="0" collapsed="false">
      <c r="A82" s="549"/>
      <c r="B82" s="626" t="n">
        <v>1</v>
      </c>
      <c r="C82" s="566" t="n">
        <v>0</v>
      </c>
      <c r="D82" s="531"/>
      <c r="E82" s="546" t="n">
        <v>0</v>
      </c>
      <c r="F82" s="623"/>
      <c r="G82" s="26" t="n">
        <v>0</v>
      </c>
      <c r="H82" s="583" t="n">
        <f aca="false">G82-D82</f>
        <v>0</v>
      </c>
      <c r="I82" s="621"/>
      <c r="J82" s="610"/>
    </row>
    <row r="83" customFormat="false" ht="15.75" hidden="false" customHeight="false" outlineLevel="0" collapsed="false">
      <c r="A83" s="537"/>
      <c r="B83" s="205" t="n">
        <v>1</v>
      </c>
      <c r="C83" s="569" t="n">
        <v>0</v>
      </c>
      <c r="D83" s="531"/>
      <c r="E83" s="624" t="n">
        <v>0</v>
      </c>
      <c r="F83" s="547"/>
      <c r="G83" s="48" t="n">
        <v>0</v>
      </c>
      <c r="H83" s="561" t="n">
        <f aca="false">G83-D83</f>
        <v>0</v>
      </c>
      <c r="I83" s="622"/>
      <c r="J83" s="627"/>
    </row>
    <row r="84" customFormat="false" ht="15" hidden="false" customHeight="false" outlineLevel="0" collapsed="false">
      <c r="A84" s="594" t="s">
        <v>392</v>
      </c>
      <c r="B84" s="430" t="n">
        <v>1</v>
      </c>
      <c r="C84" s="530" t="n">
        <v>0</v>
      </c>
      <c r="D84" s="531" t="n">
        <f aca="false">SUM(B84:B87)+SUM(C84:C87)</f>
        <v>4</v>
      </c>
      <c r="E84" s="618" t="n">
        <v>2</v>
      </c>
      <c r="F84" s="533" t="str">
        <f aca="false">'Lista braci - Reg. 2018'!D365</f>
        <v>Rola Zbigniew i Kazimiera</v>
      </c>
      <c r="G84" s="20" t="n">
        <v>2</v>
      </c>
      <c r="H84" s="534" t="n">
        <f aca="false">G84-D84</f>
        <v>-2</v>
      </c>
      <c r="I84" s="619" t="str">
        <f aca="false">'Lista braci - Reg. 2018'!B365</f>
        <v>Lubartów 3</v>
      </c>
      <c r="J84" s="597"/>
    </row>
    <row r="85" customFormat="false" ht="15" hidden="false" customHeight="false" outlineLevel="0" collapsed="false">
      <c r="A85" s="596"/>
      <c r="B85" s="626" t="n">
        <v>1</v>
      </c>
      <c r="C85" s="566" t="n">
        <v>0</v>
      </c>
      <c r="D85" s="531"/>
      <c r="E85" s="546" t="n">
        <v>0</v>
      </c>
      <c r="F85" s="623"/>
      <c r="G85" s="15" t="n">
        <v>0</v>
      </c>
      <c r="H85" s="583" t="n">
        <f aca="false">G85-D85</f>
        <v>0</v>
      </c>
      <c r="I85" s="628"/>
      <c r="J85" s="597"/>
    </row>
    <row r="86" customFormat="false" ht="15" hidden="false" customHeight="false" outlineLevel="0" collapsed="false">
      <c r="A86" s="596"/>
      <c r="B86" s="156" t="n">
        <v>1</v>
      </c>
      <c r="C86" s="551" t="n">
        <v>0</v>
      </c>
      <c r="D86" s="531"/>
      <c r="E86" s="546" t="n">
        <v>0</v>
      </c>
      <c r="F86" s="629"/>
      <c r="G86" s="26" t="n">
        <v>0</v>
      </c>
      <c r="H86" s="583" t="n">
        <f aca="false">G86-D86</f>
        <v>0</v>
      </c>
      <c r="I86" s="630"/>
      <c r="J86" s="597"/>
    </row>
    <row r="87" customFormat="false" ht="15.75" hidden="false" customHeight="false" outlineLevel="0" collapsed="false">
      <c r="A87" s="598"/>
      <c r="B87" s="576" t="n">
        <v>0</v>
      </c>
      <c r="C87" s="585" t="n">
        <v>1</v>
      </c>
      <c r="D87" s="531"/>
      <c r="E87" s="631" t="n">
        <v>0</v>
      </c>
      <c r="F87" s="547"/>
      <c r="G87" s="373" t="n">
        <v>0</v>
      </c>
      <c r="H87" s="561" t="n">
        <f aca="false">G87-D87</f>
        <v>0</v>
      </c>
      <c r="I87" s="632"/>
      <c r="J87" s="607"/>
    </row>
    <row r="88" customFormat="false" ht="26.25" hidden="false" customHeight="false" outlineLevel="0" collapsed="false">
      <c r="A88" s="528" t="s">
        <v>393</v>
      </c>
      <c r="B88" s="529" t="n">
        <v>1</v>
      </c>
      <c r="C88" s="530" t="n">
        <v>0</v>
      </c>
      <c r="D88" s="609" t="n">
        <f aca="false">SUM(B88:B91)+SUM(C88:C91)</f>
        <v>4</v>
      </c>
      <c r="E88" s="633" t="n">
        <v>2</v>
      </c>
      <c r="F88" s="634" t="str">
        <f aca="false">'Lista braci - Reg. 2018'!D274</f>
        <v>Piaseccy Tomasz i Monika + 1 niemow.</v>
      </c>
      <c r="G88" s="20" t="n">
        <v>2</v>
      </c>
      <c r="H88" s="534" t="n">
        <f aca="false">G88-D88</f>
        <v>-2</v>
      </c>
      <c r="I88" s="619" t="str">
        <f aca="false">'Lista braci - Reg. 2018'!B274</f>
        <v>Lublin Salezjanie 1</v>
      </c>
      <c r="J88" s="635"/>
      <c r="K88" s="635"/>
    </row>
    <row r="89" customFormat="false" ht="15" hidden="false" customHeight="false" outlineLevel="0" collapsed="false">
      <c r="A89" s="549"/>
      <c r="B89" s="565" t="n">
        <v>1</v>
      </c>
      <c r="C89" s="566" t="n">
        <v>0</v>
      </c>
      <c r="D89" s="609"/>
      <c r="E89" s="156" t="n">
        <v>0</v>
      </c>
      <c r="F89" s="636"/>
      <c r="G89" s="26" t="n">
        <v>0</v>
      </c>
      <c r="H89" s="583" t="n">
        <f aca="false">G89-D89</f>
        <v>0</v>
      </c>
      <c r="I89" s="637"/>
      <c r="J89" s="635"/>
      <c r="K89" s="635"/>
    </row>
    <row r="90" customFormat="false" ht="15" hidden="false" customHeight="false" outlineLevel="0" collapsed="false">
      <c r="A90" s="549"/>
      <c r="B90" s="550" t="n">
        <v>1</v>
      </c>
      <c r="C90" s="551" t="n">
        <v>0</v>
      </c>
      <c r="D90" s="609"/>
      <c r="E90" s="156" t="n">
        <v>0</v>
      </c>
      <c r="F90" s="636"/>
      <c r="G90" s="26" t="n">
        <v>0</v>
      </c>
      <c r="H90" s="583" t="n">
        <f aca="false">G90-D90</f>
        <v>0</v>
      </c>
      <c r="I90" s="638"/>
      <c r="J90" s="635"/>
      <c r="K90" s="635"/>
    </row>
    <row r="91" customFormat="false" ht="15.75" hidden="false" customHeight="false" outlineLevel="0" collapsed="false">
      <c r="A91" s="537"/>
      <c r="B91" s="612" t="n">
        <v>1</v>
      </c>
      <c r="C91" s="639" t="n">
        <v>0</v>
      </c>
      <c r="D91" s="609"/>
      <c r="E91" s="640" t="n">
        <v>0</v>
      </c>
      <c r="F91" s="613"/>
      <c r="G91" s="92" t="n">
        <v>0</v>
      </c>
      <c r="H91" s="614" t="n">
        <f aca="false">G91-D91</f>
        <v>0</v>
      </c>
      <c r="I91" s="641"/>
      <c r="J91" s="578"/>
      <c r="K91" s="597"/>
    </row>
    <row r="92" customFormat="false" ht="27" hidden="false" customHeight="true" outlineLevel="0" collapsed="false">
      <c r="A92" s="528" t="s">
        <v>394</v>
      </c>
      <c r="B92" s="529" t="n">
        <v>1</v>
      </c>
      <c r="C92" s="530" t="n">
        <v>0</v>
      </c>
      <c r="D92" s="531" t="n">
        <f aca="false">SUM(B92:B94)</f>
        <v>3</v>
      </c>
      <c r="E92" s="608" t="n">
        <v>2</v>
      </c>
      <c r="F92" s="642" t="str">
        <f aca="false">'Lista braci - Reg. 2018'!D105</f>
        <v>Próchniak Jerzy i Teresa</v>
      </c>
      <c r="G92" s="20" t="n">
        <v>2</v>
      </c>
      <c r="H92" s="534" t="n">
        <f aca="false">G92-D92</f>
        <v>-1</v>
      </c>
      <c r="I92" s="643" t="str">
        <f aca="false">'Lista braci - Reg. 2018'!B105</f>
        <v>Lublin Poczekajka 1</v>
      </c>
      <c r="J92" s="635"/>
      <c r="K92" s="644"/>
    </row>
    <row r="93" customFormat="false" ht="15" hidden="false" customHeight="false" outlineLevel="0" collapsed="false">
      <c r="A93" s="549"/>
      <c r="B93" s="550" t="n">
        <v>1</v>
      </c>
      <c r="C93" s="551" t="n">
        <v>0</v>
      </c>
      <c r="D93" s="531"/>
      <c r="E93" s="156" t="n">
        <v>0</v>
      </c>
      <c r="F93" s="636"/>
      <c r="G93" s="26" t="n">
        <v>0</v>
      </c>
      <c r="H93" s="583" t="n">
        <f aca="false">G93-D93</f>
        <v>0</v>
      </c>
      <c r="I93" s="637"/>
      <c r="J93" s="635"/>
      <c r="K93" s="644"/>
    </row>
    <row r="94" customFormat="false" ht="15.75" hidden="false" customHeight="false" outlineLevel="0" collapsed="false">
      <c r="A94" s="537"/>
      <c r="B94" s="538" t="n">
        <v>1</v>
      </c>
      <c r="C94" s="539" t="n">
        <v>0</v>
      </c>
      <c r="D94" s="531"/>
      <c r="E94" s="55" t="n">
        <v>0</v>
      </c>
      <c r="F94" s="645"/>
      <c r="G94" s="373" t="n">
        <v>0</v>
      </c>
      <c r="H94" s="561" t="n">
        <f aca="false">G94-D94</f>
        <v>0</v>
      </c>
      <c r="I94" s="646"/>
      <c r="J94" s="635"/>
      <c r="K94" s="644"/>
    </row>
    <row r="95" customFormat="false" ht="26.25" hidden="false" customHeight="false" outlineLevel="0" collapsed="false">
      <c r="A95" s="647" t="s">
        <v>395</v>
      </c>
      <c r="B95" s="430" t="n">
        <v>1</v>
      </c>
      <c r="C95" s="589" t="n">
        <v>0</v>
      </c>
      <c r="D95" s="648" t="n">
        <f aca="false">SUM(B95:B97)</f>
        <v>3</v>
      </c>
      <c r="E95" s="587" t="n">
        <v>3</v>
      </c>
      <c r="F95" s="634" t="str">
        <f aca="false">'Lista braci - Reg. 2018'!D247</f>
        <v>Dzioch Jarek i Kinga + niemowlę + dziecko</v>
      </c>
      <c r="G95" s="20" t="n">
        <v>3</v>
      </c>
      <c r="H95" s="534" t="n">
        <f aca="false">G95-D95</f>
        <v>0</v>
      </c>
      <c r="I95" s="643" t="str">
        <f aca="false">'Lista braci - Reg. 2018'!B247</f>
        <v>Lublin Różańcowa 1</v>
      </c>
      <c r="J95" s="635"/>
      <c r="K95" s="644"/>
    </row>
    <row r="96" customFormat="false" ht="15" hidden="false" customHeight="false" outlineLevel="0" collapsed="false">
      <c r="A96" s="596"/>
      <c r="B96" s="156" t="n">
        <v>1</v>
      </c>
      <c r="C96" s="157" t="n">
        <v>0</v>
      </c>
      <c r="D96" s="648"/>
      <c r="E96" s="626" t="n">
        <v>0</v>
      </c>
      <c r="F96" s="86"/>
      <c r="G96" s="15" t="n">
        <v>0</v>
      </c>
      <c r="H96" s="554" t="n">
        <f aca="false">G96-D96</f>
        <v>0</v>
      </c>
      <c r="I96" s="649"/>
      <c r="J96" s="635"/>
      <c r="K96" s="644"/>
    </row>
    <row r="97" customFormat="false" ht="15.75" hidden="false" customHeight="false" outlineLevel="0" collapsed="false">
      <c r="A97" s="598"/>
      <c r="B97" s="55" t="n">
        <v>1</v>
      </c>
      <c r="C97" s="206" t="n">
        <v>0</v>
      </c>
      <c r="D97" s="648"/>
      <c r="E97" s="55" t="n">
        <v>0</v>
      </c>
      <c r="F97" s="599"/>
      <c r="G97" s="48" t="n">
        <v>0</v>
      </c>
      <c r="H97" s="561" t="n">
        <f aca="false">G97-D97</f>
        <v>0</v>
      </c>
      <c r="I97" s="650"/>
    </row>
    <row r="98" customFormat="false" ht="26.25" hidden="false" customHeight="false" outlineLevel="0" collapsed="false">
      <c r="A98" s="528" t="s">
        <v>396</v>
      </c>
      <c r="B98" s="529" t="n">
        <v>1</v>
      </c>
      <c r="C98" s="530" t="n">
        <v>0</v>
      </c>
      <c r="D98" s="531" t="n">
        <f aca="false">SUM(B98:B100)</f>
        <v>3</v>
      </c>
      <c r="E98" s="587" t="n">
        <v>2</v>
      </c>
      <c r="F98" s="642" t="str">
        <f aca="false">'Lista braci - Reg. 2018'!D450</f>
        <v>Wojtas Piotr i Dominika z niemowlakiem</v>
      </c>
      <c r="G98" s="20" t="n">
        <v>2</v>
      </c>
      <c r="H98" s="534" t="n">
        <f aca="false">G98-D98</f>
        <v>-1</v>
      </c>
      <c r="I98" s="651" t="str">
        <f aca="false">'Lista braci - Reg. 2018'!B450</f>
        <v>Zamość Karolówka 1</v>
      </c>
    </row>
    <row r="99" customFormat="false" ht="15" hidden="false" customHeight="false" outlineLevel="0" collapsed="false">
      <c r="A99" s="549"/>
      <c r="B99" s="550" t="n">
        <v>1</v>
      </c>
      <c r="C99" s="551" t="n">
        <v>0</v>
      </c>
      <c r="D99" s="531"/>
      <c r="E99" s="25" t="n">
        <v>0</v>
      </c>
      <c r="F99" s="629"/>
      <c r="G99" s="26" t="n">
        <v>0</v>
      </c>
      <c r="H99" s="583" t="n">
        <f aca="false">G99-D99</f>
        <v>0</v>
      </c>
      <c r="I99" s="652"/>
    </row>
    <row r="100" customFormat="false" ht="15.75" hidden="false" customHeight="false" outlineLevel="0" collapsed="false">
      <c r="A100" s="537"/>
      <c r="B100" s="538" t="n">
        <v>1</v>
      </c>
      <c r="C100" s="539" t="n">
        <v>0</v>
      </c>
      <c r="D100" s="531"/>
      <c r="E100" s="540" t="n">
        <v>0</v>
      </c>
      <c r="F100" s="599"/>
      <c r="G100" s="48" t="n">
        <v>0</v>
      </c>
      <c r="H100" s="561" t="n">
        <f aca="false">G100-D100</f>
        <v>0</v>
      </c>
      <c r="I100" s="650"/>
    </row>
    <row r="101" customFormat="false" ht="30.75" hidden="false" customHeight="true" outlineLevel="0" collapsed="false">
      <c r="A101" s="528" t="s">
        <v>397</v>
      </c>
      <c r="B101" s="529" t="n">
        <v>1</v>
      </c>
      <c r="C101" s="589" t="n">
        <v>0</v>
      </c>
      <c r="D101" s="531" t="n">
        <f aca="false">SUM(B101:B105)+SUM(C101:C105)</f>
        <v>5</v>
      </c>
      <c r="E101" s="653" t="n">
        <v>1</v>
      </c>
      <c r="F101" s="579" t="str">
        <f aca="false">'Lista braci - Reg. 2018'!D28</f>
        <v>Ks. Marcin Lewczuk z parafii 
w Werbkowicach, dojedzie w piątek</v>
      </c>
      <c r="G101" s="20" t="n">
        <v>1</v>
      </c>
      <c r="H101" s="534" t="n">
        <f aca="false">G101-D101</f>
        <v>-4</v>
      </c>
      <c r="I101" s="545" t="str">
        <f aca="false">'Lista braci - Reg. 2018'!B28</f>
        <v>Hrubieszów parafia Św. Mikołaja</v>
      </c>
    </row>
    <row r="102" customFormat="false" ht="15" hidden="false" customHeight="false" outlineLevel="0" collapsed="false">
      <c r="A102" s="549"/>
      <c r="B102" s="550" t="n">
        <v>1</v>
      </c>
      <c r="C102" s="157" t="n">
        <v>0</v>
      </c>
      <c r="D102" s="531"/>
      <c r="E102" s="654" t="n">
        <v>0</v>
      </c>
      <c r="F102" s="629"/>
      <c r="G102" s="26" t="n">
        <v>0</v>
      </c>
      <c r="H102" s="583" t="n">
        <f aca="false">G102-D102</f>
        <v>0</v>
      </c>
      <c r="I102" s="652"/>
    </row>
    <row r="103" customFormat="false" ht="15" hidden="false" customHeight="false" outlineLevel="0" collapsed="false">
      <c r="A103" s="549"/>
      <c r="B103" s="550" t="n">
        <v>1</v>
      </c>
      <c r="C103" s="157" t="n">
        <v>0</v>
      </c>
      <c r="D103" s="531"/>
      <c r="E103" s="655" t="n">
        <v>1</v>
      </c>
      <c r="F103" s="606" t="str">
        <f aca="false">'Lista braci - Reg. 2018'!D43</f>
        <v>ks. Koman Zbigniew - od piątku</v>
      </c>
      <c r="G103" s="26" t="n">
        <v>1</v>
      </c>
      <c r="H103" s="583" t="n">
        <f aca="false">G103-D103</f>
        <v>1</v>
      </c>
      <c r="I103" s="652" t="str">
        <f aca="false">'Lista braci - Reg. 2018'!B43</f>
        <v>Lublin Królewska 4</v>
      </c>
    </row>
    <row r="104" customFormat="false" ht="15" hidden="false" customHeight="false" outlineLevel="0" collapsed="false">
      <c r="A104" s="549"/>
      <c r="B104" s="550" t="n">
        <v>1</v>
      </c>
      <c r="C104" s="157" t="n">
        <v>0</v>
      </c>
      <c r="D104" s="531"/>
      <c r="E104" s="656" t="n">
        <v>1</v>
      </c>
      <c r="F104" s="629" t="str">
        <f aca="false">'Lista braci - Reg. 2018'!D218</f>
        <v>Ojciec Leopold</v>
      </c>
      <c r="G104" s="26" t="n">
        <v>1</v>
      </c>
      <c r="H104" s="583" t="n">
        <f aca="false">G104-D104</f>
        <v>1</v>
      </c>
      <c r="I104" s="652" t="str">
        <f aca="false">'Lista braci - Reg. 2018'!B218</f>
        <v>Lublin Poczekajka 8</v>
      </c>
    </row>
    <row r="105" customFormat="false" ht="15.75" hidden="false" customHeight="false" outlineLevel="0" collapsed="false">
      <c r="A105" s="537"/>
      <c r="B105" s="538" t="n">
        <v>1</v>
      </c>
      <c r="C105" s="206" t="n">
        <v>0</v>
      </c>
      <c r="D105" s="531"/>
      <c r="E105" s="55" t="n">
        <v>0</v>
      </c>
      <c r="F105" s="599"/>
      <c r="G105" s="48" t="n">
        <v>0</v>
      </c>
      <c r="H105" s="561" t="n">
        <f aca="false">G105-D105</f>
        <v>0</v>
      </c>
      <c r="I105" s="650"/>
    </row>
    <row r="106" customFormat="false" ht="30.75" hidden="false" customHeight="true" outlineLevel="0" collapsed="false">
      <c r="A106" s="528" t="s">
        <v>398</v>
      </c>
      <c r="B106" s="529" t="n">
        <v>1</v>
      </c>
      <c r="C106" s="589" t="n">
        <v>0</v>
      </c>
      <c r="D106" s="531" t="n">
        <f aca="false">SUM(B106:B110)+SUM(C106:C110)</f>
        <v>5</v>
      </c>
      <c r="E106" s="653" t="n">
        <v>1</v>
      </c>
      <c r="F106" s="657" t="str">
        <f aca="false">'Lista braci - Reg. 2018'!D134</f>
        <v>ks. Kwiatkowski Krzysztof - od piątku</v>
      </c>
      <c r="G106" s="20" t="n">
        <v>1</v>
      </c>
      <c r="H106" s="534" t="n">
        <f aca="false">G106-D106</f>
        <v>-4</v>
      </c>
      <c r="I106" s="658" t="str">
        <f aca="false">'Lista braci - Reg. 2018'!B134</f>
        <v>Lublin Poczekajka 3</v>
      </c>
    </row>
    <row r="107" customFormat="false" ht="29.25" hidden="false" customHeight="true" outlineLevel="0" collapsed="false">
      <c r="A107" s="549"/>
      <c r="B107" s="550" t="n">
        <v>1</v>
      </c>
      <c r="C107" s="157" t="n">
        <v>0</v>
      </c>
      <c r="D107" s="531"/>
      <c r="E107" s="156" t="n">
        <v>0</v>
      </c>
      <c r="F107" s="629"/>
      <c r="G107" s="26" t="n">
        <v>0</v>
      </c>
      <c r="H107" s="583" t="n">
        <f aca="false">G107-D107</f>
        <v>0</v>
      </c>
      <c r="I107" s="630"/>
    </row>
    <row r="108" customFormat="false" ht="15" hidden="false" customHeight="false" outlineLevel="0" collapsed="false">
      <c r="A108" s="549"/>
      <c r="B108" s="550" t="n">
        <v>1</v>
      </c>
      <c r="C108" s="157" t="n">
        <v>0</v>
      </c>
      <c r="D108" s="531"/>
      <c r="E108" s="659" t="n">
        <v>1</v>
      </c>
      <c r="F108" s="629" t="str">
        <f aca="false">'Lista braci - Reg. 2018'!D314</f>
        <v>ks. Michał Szuba</v>
      </c>
      <c r="G108" s="26" t="n">
        <v>1</v>
      </c>
      <c r="H108" s="583" t="n">
        <f aca="false">G108-D108</f>
        <v>1</v>
      </c>
      <c r="I108" s="630" t="str">
        <f aca="false">'Lista braci - Reg. 2018'!B314</f>
        <v>Lublin Św. Antoni</v>
      </c>
    </row>
    <row r="109" customFormat="false" ht="15" hidden="false" customHeight="false" outlineLevel="0" collapsed="false">
      <c r="A109" s="549"/>
      <c r="B109" s="550" t="n">
        <v>1</v>
      </c>
      <c r="C109" s="157" t="n">
        <v>0</v>
      </c>
      <c r="D109" s="531"/>
      <c r="E109" s="659" t="n">
        <v>1</v>
      </c>
      <c r="F109" s="629" t="str">
        <f aca="false">'Lista braci - Reg. 2018'!D118</f>
        <v>ks. Zachara Maciej</v>
      </c>
      <c r="G109" s="26" t="n">
        <v>1</v>
      </c>
      <c r="H109" s="583" t="n">
        <f aca="false">G109-D109</f>
        <v>1</v>
      </c>
      <c r="I109" s="630" t="str">
        <f aca="false">'Lista braci - Reg. 2018'!B118</f>
        <v>Lublin Poczekajka 2</v>
      </c>
    </row>
    <row r="110" customFormat="false" ht="15.75" hidden="false" customHeight="false" outlineLevel="0" collapsed="false">
      <c r="A110" s="537"/>
      <c r="B110" s="538" t="n">
        <v>1</v>
      </c>
      <c r="C110" s="206" t="n">
        <v>0</v>
      </c>
      <c r="D110" s="531"/>
      <c r="E110" s="540" t="n">
        <v>0</v>
      </c>
      <c r="F110" s="599"/>
      <c r="G110" s="48" t="n">
        <v>0</v>
      </c>
      <c r="H110" s="561" t="n">
        <f aca="false">G110-D110</f>
        <v>0</v>
      </c>
      <c r="I110" s="650"/>
    </row>
    <row r="111" customFormat="false" ht="15" hidden="false" customHeight="true" outlineLevel="0" collapsed="false">
      <c r="A111" s="528" t="s">
        <v>399</v>
      </c>
      <c r="B111" s="529" t="n">
        <v>1</v>
      </c>
      <c r="C111" s="589" t="n">
        <v>0</v>
      </c>
      <c r="D111" s="531" t="n">
        <f aca="false">SUM(B111:B115)+SUM(C111:C115)</f>
        <v>5</v>
      </c>
      <c r="E111" s="660" t="n">
        <v>1</v>
      </c>
      <c r="F111" s="533" t="str">
        <f aca="false">'Lista braci - Reg. 2018'!D476</f>
        <v>Chilewicz Elżbieta</v>
      </c>
      <c r="G111" s="20" t="n">
        <v>1</v>
      </c>
      <c r="H111" s="534" t="n">
        <f aca="false">G111-D111</f>
        <v>-4</v>
      </c>
      <c r="I111" s="545" t="str">
        <f aca="false">'Lista braci - Reg. 2018'!B476</f>
        <v>Zamość Katedralna 1</v>
      </c>
      <c r="K111" s="521"/>
    </row>
    <row r="112" customFormat="false" ht="15" hidden="false" customHeight="false" outlineLevel="0" collapsed="false">
      <c r="A112" s="549"/>
      <c r="B112" s="550" t="n">
        <v>1</v>
      </c>
      <c r="C112" s="157" t="n">
        <v>0</v>
      </c>
      <c r="D112" s="531"/>
      <c r="E112" s="661" t="n">
        <v>1</v>
      </c>
      <c r="F112" s="629" t="str">
        <f aca="false">'Lista braci - Reg. 2018'!D479</f>
        <v>Dziuba Elżbieta</v>
      </c>
      <c r="G112" s="26" t="n">
        <v>1</v>
      </c>
      <c r="H112" s="583" t="n">
        <f aca="false">G112-D112</f>
        <v>1</v>
      </c>
      <c r="I112" s="652" t="str">
        <f aca="false">'Lista braci - Reg. 2018'!B479</f>
        <v>Zamość Katedralna 1</v>
      </c>
      <c r="J112" s="610"/>
    </row>
    <row r="113" customFormat="false" ht="15" hidden="false" customHeight="false" outlineLevel="0" collapsed="false">
      <c r="A113" s="549"/>
      <c r="B113" s="550" t="n">
        <v>1</v>
      </c>
      <c r="C113" s="157" t="n">
        <v>0</v>
      </c>
      <c r="D113" s="531"/>
      <c r="E113" s="661" t="n">
        <v>1</v>
      </c>
      <c r="F113" s="629" t="str">
        <f aca="false">'Lista braci - Reg. 2018'!D451</f>
        <v>Bartnik Ewa</v>
      </c>
      <c r="G113" s="26" t="n">
        <v>1</v>
      </c>
      <c r="H113" s="583" t="n">
        <v>1</v>
      </c>
      <c r="I113" s="652" t="str">
        <f aca="false">'Lista braci - Reg. 2018'!B451</f>
        <v>Zamość Karolówka 1</v>
      </c>
      <c r="J113" s="611" t="s">
        <v>383</v>
      </c>
    </row>
    <row r="114" customFormat="false" ht="15" hidden="false" customHeight="false" outlineLevel="0" collapsed="false">
      <c r="A114" s="549"/>
      <c r="B114" s="550" t="n">
        <v>1</v>
      </c>
      <c r="C114" s="157" t="n">
        <v>0</v>
      </c>
      <c r="D114" s="531"/>
      <c r="E114" s="661" t="n">
        <v>1</v>
      </c>
      <c r="F114" s="629" t="str">
        <f aca="false">'Lista braci - Reg. 2018'!D452</f>
        <v>Gierszon Joanna</v>
      </c>
      <c r="G114" s="26" t="n">
        <v>1</v>
      </c>
      <c r="H114" s="583" t="n">
        <v>1</v>
      </c>
      <c r="I114" s="652" t="str">
        <f aca="false">'Lista braci - Reg. 2018'!B452</f>
        <v>Zamość Karolówka 1</v>
      </c>
      <c r="J114" s="616" t="s">
        <v>384</v>
      </c>
      <c r="K114" s="12"/>
    </row>
    <row r="115" customFormat="false" ht="15.75" hidden="false" customHeight="false" outlineLevel="0" collapsed="false">
      <c r="A115" s="537"/>
      <c r="B115" s="538" t="n">
        <v>1</v>
      </c>
      <c r="C115" s="206" t="n">
        <v>0</v>
      </c>
      <c r="D115" s="531"/>
      <c r="E115" s="662" t="n">
        <v>1</v>
      </c>
      <c r="F115" s="599" t="str">
        <f aca="false">'Lista braci - Reg. 2018'!D341</f>
        <v>Nakonieczna Joanna</v>
      </c>
      <c r="G115" s="48" t="n">
        <v>1</v>
      </c>
      <c r="H115" s="561" t="n">
        <f aca="false">G115-D115</f>
        <v>1</v>
      </c>
      <c r="I115" s="650" t="str">
        <f aca="false">'Lista braci - Reg. 2018'!B341</f>
        <v>Lubartów 1</v>
      </c>
      <c r="J115" s="616" t="s">
        <v>386</v>
      </c>
    </row>
    <row r="116" s="521" customFormat="true" ht="15.75" hidden="false" customHeight="false" outlineLevel="0" collapsed="false">
      <c r="A116" s="663" t="s">
        <v>400</v>
      </c>
      <c r="B116" s="664" t="n">
        <v>1</v>
      </c>
      <c r="C116" s="665" t="n">
        <v>0</v>
      </c>
      <c r="D116" s="666" t="n">
        <f aca="false">B116</f>
        <v>1</v>
      </c>
      <c r="E116" s="667" t="n">
        <v>1</v>
      </c>
      <c r="F116" s="668" t="str">
        <f aca="false">'Lista braci - Reg. 2018'!D3</f>
        <v>ks. Piotrowski Jacek</v>
      </c>
      <c r="G116" s="669" t="n">
        <v>1</v>
      </c>
      <c r="H116" s="670" t="n">
        <f aca="false">G116-D116</f>
        <v>0</v>
      </c>
      <c r="I116" s="671" t="str">
        <f aca="false">'Lista braci - Reg. 2018'!B3</f>
        <v>Katechiści</v>
      </c>
      <c r="J116" s="616" t="s">
        <v>387</v>
      </c>
    </row>
    <row r="117" s="521" customFormat="true" ht="30.75" hidden="false" customHeight="false" outlineLevel="0" collapsed="false">
      <c r="A117" s="663" t="s">
        <v>401</v>
      </c>
      <c r="B117" s="664" t="n">
        <v>1</v>
      </c>
      <c r="C117" s="665" t="n">
        <v>0</v>
      </c>
      <c r="D117" s="666" t="n">
        <f aca="false">B117</f>
        <v>1</v>
      </c>
      <c r="E117" s="672" t="n">
        <v>1</v>
      </c>
      <c r="F117" s="668" t="str">
        <f aca="false">'Lista braci - Reg. 2018'!D45</f>
        <v>Celejewski Andrzej</v>
      </c>
      <c r="G117" s="673" t="n">
        <v>1</v>
      </c>
      <c r="H117" s="670" t="n">
        <f aca="false">G117-D117</f>
        <v>0</v>
      </c>
      <c r="I117" s="674" t="str">
        <f aca="false">'Lista braci - Reg. 2018'!B45</f>
        <v>Lublin Królewska 4</v>
      </c>
      <c r="J117" s="617" t="s">
        <v>402</v>
      </c>
      <c r="K117" s="518"/>
    </row>
    <row r="118" s="276" customFormat="true" ht="25.5" hidden="false" customHeight="false" outlineLevel="0" collapsed="false">
      <c r="A118" s="675" t="s">
        <v>403</v>
      </c>
      <c r="B118" s="676" t="n">
        <v>1</v>
      </c>
      <c r="C118" s="677" t="n">
        <v>0</v>
      </c>
      <c r="D118" s="678" t="n">
        <f aca="false">SUM(B118:B121)+SUM(C118:C121)</f>
        <v>4</v>
      </c>
      <c r="E118" s="679" t="n">
        <v>1</v>
      </c>
      <c r="F118" s="680" t="str">
        <f aca="false">'Lista braci - Reg. 2018'!D152</f>
        <v>Bartnik Natalka</v>
      </c>
      <c r="G118" s="279" t="n">
        <v>1</v>
      </c>
      <c r="H118" s="681" t="n">
        <f aca="false">G118-D118</f>
        <v>-3</v>
      </c>
      <c r="I118" s="682" t="str">
        <f aca="false">'Lista braci - Reg. 2018'!B152</f>
        <v>Lublin Poczekajka 4</v>
      </c>
      <c r="J118" s="517"/>
    </row>
    <row r="119" s="276" customFormat="true" ht="12.75" hidden="false" customHeight="false" outlineLevel="0" collapsed="false">
      <c r="A119" s="683"/>
      <c r="B119" s="684" t="n">
        <v>1</v>
      </c>
      <c r="C119" s="685" t="n">
        <v>0</v>
      </c>
      <c r="D119" s="678"/>
      <c r="E119" s="686" t="n">
        <v>1</v>
      </c>
      <c r="F119" s="680" t="str">
        <f aca="false">'Lista braci - Reg. 2018'!D416</f>
        <v>Skorek Henryka</v>
      </c>
      <c r="G119" s="163" t="n">
        <v>1</v>
      </c>
      <c r="H119" s="687" t="n">
        <f aca="false">G119-D119</f>
        <v>1</v>
      </c>
      <c r="I119" s="688" t="str">
        <f aca="false">'Lista braci - Reg. 2018'!B416</f>
        <v>Opole 1</v>
      </c>
      <c r="J119" s="689"/>
    </row>
    <row r="120" s="276" customFormat="true" ht="12.75" hidden="false" customHeight="false" outlineLevel="0" collapsed="false">
      <c r="A120" s="683"/>
      <c r="B120" s="684" t="n">
        <v>1</v>
      </c>
      <c r="C120" s="685" t="n">
        <v>0</v>
      </c>
      <c r="D120" s="678"/>
      <c r="E120" s="690" t="n">
        <v>1</v>
      </c>
      <c r="F120" s="680" t="str">
        <f aca="false">'Lista braci - Reg. 2018'!D153</f>
        <v>Górna Lidka</v>
      </c>
      <c r="G120" s="163" t="n">
        <v>1</v>
      </c>
      <c r="H120" s="687" t="n">
        <f aca="false">G120-D120</f>
        <v>1</v>
      </c>
      <c r="I120" s="688" t="str">
        <f aca="false">'Lista braci - Reg. 2018'!B153</f>
        <v>Lublin Poczekajka 4</v>
      </c>
      <c r="J120" s="689"/>
    </row>
    <row r="121" s="276" customFormat="true" ht="13.5" hidden="false" customHeight="false" outlineLevel="0" collapsed="false">
      <c r="A121" s="691"/>
      <c r="B121" s="692" t="n">
        <v>1</v>
      </c>
      <c r="C121" s="693" t="n">
        <v>0</v>
      </c>
      <c r="D121" s="678"/>
      <c r="E121" s="694" t="n">
        <v>1</v>
      </c>
      <c r="F121" s="695" t="str">
        <f aca="false">'Lista braci - Reg. 2018'!D62</f>
        <v>Karczewska Anna</v>
      </c>
      <c r="G121" s="246" t="n">
        <v>1</v>
      </c>
      <c r="H121" s="696" t="n">
        <f aca="false">G121-D121</f>
        <v>1</v>
      </c>
      <c r="I121" s="697" t="str">
        <f aca="false">'Lista braci - Reg. 2018'!B62</f>
        <v>Lublin Pallotyni 1</v>
      </c>
      <c r="J121" s="689"/>
    </row>
    <row r="122" customFormat="false" ht="25.5" hidden="false" customHeight="false" outlineLevel="0" collapsed="false">
      <c r="A122" s="698" t="s">
        <v>404</v>
      </c>
      <c r="B122" s="676" t="n">
        <v>1</v>
      </c>
      <c r="C122" s="699" t="n">
        <v>0</v>
      </c>
      <c r="D122" s="678" t="n">
        <f aca="false">SUM(B122:B126)+SUM(C122:C126)</f>
        <v>5</v>
      </c>
      <c r="E122" s="700" t="n">
        <v>1</v>
      </c>
      <c r="F122" s="701" t="str">
        <f aca="false">'Lista braci - Reg. 2018'!D155</f>
        <v>Wójcik Kasia - niania Boguszewskich - od piątku</v>
      </c>
      <c r="G122" s="15" t="n">
        <v>1</v>
      </c>
      <c r="H122" s="534" t="n">
        <f aca="false">G122-D122</f>
        <v>-4</v>
      </c>
      <c r="I122" s="702" t="str">
        <f aca="false">'Lista braci - Reg. 2018'!B155</f>
        <v>Lublin Poczekajka 4</v>
      </c>
      <c r="J122" s="689"/>
    </row>
    <row r="123" customFormat="false" ht="15" hidden="false" customHeight="false" outlineLevel="0" collapsed="false">
      <c r="A123" s="703"/>
      <c r="B123" s="684" t="n">
        <v>1</v>
      </c>
      <c r="C123" s="704" t="n">
        <v>0</v>
      </c>
      <c r="D123" s="678"/>
      <c r="E123" s="705" t="n">
        <v>1</v>
      </c>
      <c r="F123" s="629" t="str">
        <f aca="false">'Lista braci - Reg. 2018'!D159</f>
        <v>Klocek Asia  – niania Klocków</v>
      </c>
      <c r="G123" s="26" t="n">
        <v>1</v>
      </c>
      <c r="H123" s="583" t="n">
        <f aca="false">G123-D123</f>
        <v>1</v>
      </c>
      <c r="I123" s="652" t="str">
        <f aca="false">'Lista braci - Reg. 2018'!B159</f>
        <v>Lublin Poczekajka 4</v>
      </c>
      <c r="J123" s="689"/>
    </row>
    <row r="124" customFormat="false" ht="15" hidden="false" customHeight="false" outlineLevel="0" collapsed="false">
      <c r="A124" s="703"/>
      <c r="B124" s="684" t="n">
        <v>1</v>
      </c>
      <c r="C124" s="704" t="n">
        <v>0</v>
      </c>
      <c r="D124" s="678"/>
      <c r="E124" s="705" t="n">
        <v>1</v>
      </c>
      <c r="F124" s="629" t="str">
        <f aca="false">'Lista braci - Reg. 2018'!D180</f>
        <v>niania Rusińskich Rybak Barbara</v>
      </c>
      <c r="G124" s="26" t="n">
        <v>1</v>
      </c>
      <c r="H124" s="583" t="n">
        <f aca="false">G124-D124</f>
        <v>1</v>
      </c>
      <c r="I124" s="652" t="str">
        <f aca="false">'Lista braci - Reg. 2018'!B179</f>
        <v>Lublin Poczekajka 5</v>
      </c>
      <c r="J124" s="689"/>
    </row>
    <row r="125" customFormat="false" ht="15" hidden="false" customHeight="false" outlineLevel="0" collapsed="false">
      <c r="A125" s="703"/>
      <c r="B125" s="684" t="n">
        <v>1</v>
      </c>
      <c r="C125" s="704" t="n">
        <v>0</v>
      </c>
      <c r="D125" s="678"/>
      <c r="E125" s="705" t="n">
        <v>1</v>
      </c>
      <c r="F125" s="629" t="str">
        <f aca="false">'Lista braci - Reg. 2018'!D248</f>
        <v>Sieńko Wiktoria - niania Dziochów</v>
      </c>
      <c r="G125" s="26" t="n">
        <v>1</v>
      </c>
      <c r="H125" s="583" t="n">
        <f aca="false">G125-D125</f>
        <v>1</v>
      </c>
      <c r="I125" s="652" t="str">
        <f aca="false">'Lista braci - Reg. 2018'!B248</f>
        <v>Lublin Różańcowa 1</v>
      </c>
      <c r="J125" s="689"/>
    </row>
    <row r="126" customFormat="false" ht="26.25" hidden="false" customHeight="false" outlineLevel="0" collapsed="false">
      <c r="A126" s="706"/>
      <c r="B126" s="692" t="n">
        <v>1</v>
      </c>
      <c r="C126" s="707" t="n">
        <v>0</v>
      </c>
      <c r="D126" s="678"/>
      <c r="E126" s="708" t="n">
        <v>1</v>
      </c>
      <c r="F126" s="709" t="str">
        <f aca="false">'Lista braci - Reg. 2018'!D192</f>
        <v>Rusińska Ania - niania Ziembów - od piątku</v>
      </c>
      <c r="G126" s="92" t="n">
        <v>1</v>
      </c>
      <c r="H126" s="710" t="n">
        <f aca="false">G126-D126</f>
        <v>1</v>
      </c>
      <c r="I126" s="711" t="str">
        <f aca="false">'Lista braci - Reg. 2018'!B192</f>
        <v>Lublin Poczekajka 6</v>
      </c>
      <c r="J126" s="689"/>
    </row>
    <row r="127" customFormat="false" ht="25.5" hidden="false" customHeight="true" outlineLevel="0" collapsed="false">
      <c r="A127" s="602" t="s">
        <v>405</v>
      </c>
      <c r="B127" s="529" t="n">
        <v>1</v>
      </c>
      <c r="C127" s="530" t="n">
        <v>0</v>
      </c>
      <c r="D127" s="531" t="n">
        <f aca="false">SUM(B127:B130)+SUM(C127:C130)</f>
        <v>4</v>
      </c>
      <c r="E127" s="712" t="n">
        <v>1</v>
      </c>
      <c r="F127" s="533" t="str">
        <f aca="false">'Lista braci - Reg. 2018'!D182</f>
        <v>Tkaczyk Krystian</v>
      </c>
      <c r="G127" s="20" t="n">
        <v>1</v>
      </c>
      <c r="H127" s="534" t="n">
        <f aca="false">G127-D127</f>
        <v>-3</v>
      </c>
      <c r="I127" s="651" t="str">
        <f aca="false">'Lista braci - Reg. 2018'!B182</f>
        <v>Lublin Poczekajka 5</v>
      </c>
      <c r="J127" s="713"/>
    </row>
    <row r="128" customFormat="false" ht="15" hidden="false" customHeight="true" outlineLevel="0" collapsed="false">
      <c r="A128" s="549"/>
      <c r="B128" s="550" t="n">
        <v>1</v>
      </c>
      <c r="C128" s="551" t="n">
        <v>0</v>
      </c>
      <c r="D128" s="531"/>
      <c r="E128" s="714" t="n">
        <v>1</v>
      </c>
      <c r="F128" s="629" t="str">
        <f aca="false">'Lista braci - Reg. 2018'!D206</f>
        <v>Skapets Konstantin</v>
      </c>
      <c r="G128" s="157" t="n">
        <v>1</v>
      </c>
      <c r="H128" s="583" t="n">
        <f aca="false">G128-D128</f>
        <v>1</v>
      </c>
      <c r="I128" s="630" t="str">
        <f aca="false">'Lista braci - Reg. 2018'!B206</f>
        <v>Lublin Poczekajka 7</v>
      </c>
      <c r="J128" s="713"/>
    </row>
    <row r="129" customFormat="false" ht="15" hidden="false" customHeight="true" outlineLevel="0" collapsed="false">
      <c r="A129" s="549"/>
      <c r="B129" s="550" t="n">
        <v>1</v>
      </c>
      <c r="C129" s="551" t="n">
        <v>0</v>
      </c>
      <c r="D129" s="531"/>
      <c r="E129" s="556" t="n">
        <v>1</v>
      </c>
      <c r="F129" s="629" t="str">
        <f aca="false">'Lista braci - Reg. 2018'!D93</f>
        <v>Czerwiński Rafał</v>
      </c>
      <c r="G129" s="551" t="n">
        <v>1</v>
      </c>
      <c r="H129" s="583" t="n">
        <f aca="false">G129-D129</f>
        <v>1</v>
      </c>
      <c r="I129" s="630" t="str">
        <f aca="false">'Lista braci - Reg. 2018'!B93</f>
        <v>Lublin Pallotyni 3</v>
      </c>
      <c r="J129" s="713"/>
    </row>
    <row r="130" customFormat="false" ht="15.75" hidden="false" customHeight="true" outlineLevel="0" collapsed="false">
      <c r="A130" s="537"/>
      <c r="B130" s="538" t="n">
        <v>1</v>
      </c>
      <c r="C130" s="539" t="n">
        <v>0</v>
      </c>
      <c r="D130" s="531"/>
      <c r="E130" s="715" t="n">
        <v>1</v>
      </c>
      <c r="F130" s="547" t="str">
        <f aca="false">'Lista braci - Reg. 2018'!D181</f>
        <v>Sędzielewski Mateusz</v>
      </c>
      <c r="G130" s="539" t="n">
        <v>1</v>
      </c>
      <c r="H130" s="561" t="n">
        <f aca="false">G130-D130</f>
        <v>1</v>
      </c>
      <c r="I130" s="716" t="str">
        <f aca="false">'Lista braci - Reg. 2018'!B181</f>
        <v>Lublin Poczekajka 5</v>
      </c>
      <c r="J130" s="713"/>
    </row>
    <row r="131" customFormat="false" ht="24" hidden="false" customHeight="false" outlineLevel="0" collapsed="false">
      <c r="A131" s="717" t="s">
        <v>406</v>
      </c>
      <c r="B131" s="529" t="n">
        <v>1</v>
      </c>
      <c r="C131" s="530" t="n">
        <v>0</v>
      </c>
      <c r="D131" s="531" t="n">
        <f aca="false">SUM(B131:B134)+SUM(C131:C134)</f>
        <v>4</v>
      </c>
      <c r="E131" s="718" t="n">
        <v>1</v>
      </c>
      <c r="F131" s="533" t="str">
        <f aca="false">'Lista braci - Reg. 2018'!D195</f>
        <v>Wesołowski Beniamin</v>
      </c>
      <c r="G131" s="20" t="n">
        <v>1</v>
      </c>
      <c r="H131" s="534" t="n">
        <f aca="false">G131-D131</f>
        <v>-3</v>
      </c>
      <c r="I131" s="535" t="str">
        <f aca="false">'Lista braci - Reg. 2018'!B195</f>
        <v>Lublin Poczekajka 6</v>
      </c>
      <c r="J131" s="719"/>
    </row>
    <row r="132" customFormat="false" ht="15" hidden="false" customHeight="false" outlineLevel="0" collapsed="false">
      <c r="A132" s="720"/>
      <c r="B132" s="550" t="n">
        <v>1</v>
      </c>
      <c r="C132" s="551" t="n">
        <v>0</v>
      </c>
      <c r="D132" s="531"/>
      <c r="E132" s="556" t="n">
        <v>1</v>
      </c>
      <c r="F132" s="623" t="str">
        <f aca="false">'Lista braci - Reg. 2018'!D208</f>
        <v>Wesołowski Tomasz</v>
      </c>
      <c r="G132" s="26" t="n">
        <v>1</v>
      </c>
      <c r="H132" s="583" t="n">
        <f aca="false">G132-D132</f>
        <v>1</v>
      </c>
      <c r="I132" s="630" t="str">
        <f aca="false">'Lista braci - Reg. 2018'!B208</f>
        <v>Lublin Poczekajka 7</v>
      </c>
      <c r="J132" s="719"/>
    </row>
    <row r="133" customFormat="false" ht="25.5" hidden="false" customHeight="false" outlineLevel="0" collapsed="false">
      <c r="A133" s="720"/>
      <c r="B133" s="550" t="n">
        <v>1</v>
      </c>
      <c r="C133" s="551" t="n">
        <v>0</v>
      </c>
      <c r="D133" s="531"/>
      <c r="E133" s="80" t="n">
        <v>1</v>
      </c>
      <c r="F133" s="623" t="str">
        <f aca="false">'Lista braci - Reg. 2018'!D175</f>
        <v>Danilewicz Darek - nianiek Danilewiczów</v>
      </c>
      <c r="G133" s="26" t="n">
        <v>1</v>
      </c>
      <c r="H133" s="583" t="n">
        <f aca="false">G133-D133</f>
        <v>1</v>
      </c>
      <c r="I133" s="630" t="str">
        <f aca="false">'Lista braci - Reg. 2018'!B175</f>
        <v>Lublin Poczekajka 5</v>
      </c>
      <c r="J133" s="719"/>
    </row>
    <row r="134" customFormat="false" ht="26.25" hidden="false" customHeight="false" outlineLevel="0" collapsed="false">
      <c r="A134" s="721"/>
      <c r="B134" s="538" t="n">
        <v>1</v>
      </c>
      <c r="C134" s="539" t="n">
        <v>0</v>
      </c>
      <c r="D134" s="531"/>
      <c r="E134" s="722" t="n">
        <v>1</v>
      </c>
      <c r="F134" s="547" t="str">
        <f aca="false">'Lista braci - Reg. 2018'!D157</f>
        <v>Hołowiecki Jasiek – nianiek Słowińskich</v>
      </c>
      <c r="G134" s="48" t="n">
        <v>1</v>
      </c>
      <c r="H134" s="561" t="n">
        <f aca="false">G134-D134</f>
        <v>1</v>
      </c>
      <c r="I134" s="716" t="str">
        <f aca="false">'Lista braci - Reg. 2018'!B157</f>
        <v>Lublin Poczekajka 4</v>
      </c>
      <c r="J134" s="719"/>
    </row>
    <row r="135" s="12" customFormat="true" ht="34.5" hidden="false" customHeight="true" outlineLevel="0" collapsed="false">
      <c r="A135" s="594" t="s">
        <v>407</v>
      </c>
      <c r="B135" s="529" t="n">
        <v>1</v>
      </c>
      <c r="C135" s="530" t="n">
        <v>0</v>
      </c>
      <c r="D135" s="531" t="n">
        <f aca="false">SUM(B135:B141)+SUM(C135:C141)</f>
        <v>7</v>
      </c>
      <c r="E135" s="563" t="n">
        <v>1</v>
      </c>
      <c r="F135" s="533" t="str">
        <f aca="false">'Lista braci - Reg. 2018'!D78</f>
        <v>Bojarska Maria + małe dziecko (Jakub)</v>
      </c>
      <c r="G135" s="20" t="n">
        <v>1</v>
      </c>
      <c r="H135" s="534" t="n">
        <f aca="false">G135-D135</f>
        <v>-6</v>
      </c>
      <c r="I135" s="723" t="str">
        <f aca="false">'Lista braci - Reg. 2018'!B78</f>
        <v>Lublin Pallotyni 2</v>
      </c>
      <c r="J135" s="724" t="s">
        <v>408</v>
      </c>
    </row>
    <row r="136" s="12" customFormat="true" ht="26.25" hidden="false" customHeight="true" outlineLevel="0" collapsed="false">
      <c r="A136" s="725"/>
      <c r="B136" s="550" t="n">
        <v>1</v>
      </c>
      <c r="C136" s="551" t="n">
        <v>0</v>
      </c>
      <c r="D136" s="531"/>
      <c r="E136" s="726" t="n">
        <v>1</v>
      </c>
      <c r="F136" s="629" t="str">
        <f aca="false">'Lista braci - Reg. 2018'!D82</f>
        <v>Topolan Agnieszka</v>
      </c>
      <c r="G136" s="26" t="n">
        <v>1</v>
      </c>
      <c r="H136" s="583" t="n">
        <f aca="false">G136-D136</f>
        <v>1</v>
      </c>
      <c r="I136" s="727" t="str">
        <f aca="false">'Lista braci - Reg. 2018'!B82</f>
        <v>Lublin Pallotyni 2</v>
      </c>
      <c r="J136" s="724" t="s">
        <v>408</v>
      </c>
    </row>
    <row r="137" s="12" customFormat="true" ht="15" hidden="false" customHeight="true" outlineLevel="0" collapsed="false">
      <c r="A137" s="725"/>
      <c r="B137" s="550" t="n">
        <v>1</v>
      </c>
      <c r="C137" s="551" t="n">
        <v>0</v>
      </c>
      <c r="D137" s="531"/>
      <c r="E137" s="75" t="n">
        <v>2</v>
      </c>
      <c r="F137" s="629" t="str">
        <f aca="false">'Lista braci - Reg. 2018'!D462</f>
        <v>Krasinkiewicz Dorota + dziecko większe</v>
      </c>
      <c r="G137" s="26" t="n">
        <v>2</v>
      </c>
      <c r="H137" s="583" t="n">
        <f aca="false">G137-D137</f>
        <v>2</v>
      </c>
      <c r="I137" s="727" t="str">
        <f aca="false">'Lista braci - Reg. 2018'!B462</f>
        <v>Zamość Karolówka 2</v>
      </c>
      <c r="J137" s="724"/>
    </row>
    <row r="138" s="12" customFormat="true" ht="15" hidden="false" customHeight="true" outlineLevel="0" collapsed="false">
      <c r="A138" s="725"/>
      <c r="B138" s="550" t="n">
        <v>1</v>
      </c>
      <c r="C138" s="551" t="n">
        <v>0</v>
      </c>
      <c r="D138" s="531"/>
      <c r="E138" s="25"/>
      <c r="F138" s="629"/>
      <c r="G138" s="26"/>
      <c r="H138" s="583" t="n">
        <f aca="false">G138-D138</f>
        <v>0</v>
      </c>
      <c r="I138" s="727"/>
      <c r="J138" s="724"/>
    </row>
    <row r="139" s="12" customFormat="true" ht="39" hidden="false" customHeight="true" outlineLevel="0" collapsed="false">
      <c r="A139" s="725"/>
      <c r="B139" s="550" t="n">
        <v>1</v>
      </c>
      <c r="C139" s="551" t="n">
        <v>0</v>
      </c>
      <c r="D139" s="531"/>
      <c r="E139" s="25"/>
      <c r="F139" s="635"/>
      <c r="G139" s="26"/>
      <c r="H139" s="583" t="n">
        <f aca="false">G139-D139</f>
        <v>0</v>
      </c>
      <c r="I139" s="727"/>
      <c r="J139" s="724" t="s">
        <v>409</v>
      </c>
    </row>
    <row r="140" s="12" customFormat="true" ht="15" hidden="false" customHeight="true" outlineLevel="0" collapsed="false">
      <c r="A140" s="725"/>
      <c r="B140" s="550" t="n">
        <v>1</v>
      </c>
      <c r="C140" s="551" t="n">
        <v>0</v>
      </c>
      <c r="D140" s="531"/>
      <c r="E140" s="25"/>
      <c r="F140" s="629"/>
      <c r="G140" s="26"/>
      <c r="H140" s="583" t="n">
        <f aca="false">G140-D140</f>
        <v>0</v>
      </c>
      <c r="I140" s="727"/>
      <c r="J140" s="724" t="s">
        <v>410</v>
      </c>
    </row>
    <row r="141" s="12" customFormat="true" ht="15.75" hidden="false" customHeight="true" outlineLevel="0" collapsed="false">
      <c r="A141" s="728"/>
      <c r="B141" s="538" t="n">
        <v>1</v>
      </c>
      <c r="C141" s="539" t="n">
        <v>0</v>
      </c>
      <c r="D141" s="531"/>
      <c r="E141" s="540"/>
      <c r="F141" s="599"/>
      <c r="G141" s="48"/>
      <c r="H141" s="561" t="n">
        <f aca="false">G141-D141</f>
        <v>0</v>
      </c>
      <c r="I141" s="729"/>
      <c r="J141" s="724" t="s">
        <v>410</v>
      </c>
    </row>
    <row r="142" s="12" customFormat="true" ht="25.5" hidden="false" customHeight="false" outlineLevel="0" collapsed="false">
      <c r="A142" s="730" t="s">
        <v>411</v>
      </c>
      <c r="B142" s="529" t="n">
        <v>1</v>
      </c>
      <c r="C142" s="530" t="n">
        <v>0</v>
      </c>
      <c r="D142" s="531" t="n">
        <f aca="false">SUM(B142:B147)+SUM(C142:C147)</f>
        <v>6</v>
      </c>
      <c r="E142" s="660" t="n">
        <v>1</v>
      </c>
      <c r="F142" s="533" t="str">
        <f aca="false">'Lista braci - Reg. 2018'!D33</f>
        <v>Otręba Jadwiga</v>
      </c>
      <c r="G142" s="20" t="n">
        <v>1</v>
      </c>
      <c r="H142" s="534" t="n">
        <f aca="false">G142-D142</f>
        <v>-5</v>
      </c>
      <c r="I142" s="535" t="str">
        <f aca="false">'Lista braci - Reg. 2018'!B33</f>
        <v>Hrubieszów parafia Św. Mikołaja</v>
      </c>
      <c r="J142" s="610"/>
    </row>
    <row r="143" s="12" customFormat="true" ht="25.5" hidden="false" customHeight="false" outlineLevel="0" collapsed="false">
      <c r="A143" s="720"/>
      <c r="B143" s="550" t="n">
        <v>1</v>
      </c>
      <c r="C143" s="551" t="n">
        <v>0</v>
      </c>
      <c r="D143" s="531"/>
      <c r="E143" s="661" t="n">
        <v>1</v>
      </c>
      <c r="F143" s="629" t="str">
        <f aca="false">'Lista braci - Reg. 2018'!D15</f>
        <v>Pawłasek Lila</v>
      </c>
      <c r="G143" s="157" t="n">
        <v>1</v>
      </c>
      <c r="H143" s="583" t="n">
        <f aca="false">G143-D143</f>
        <v>1</v>
      </c>
      <c r="I143" s="630" t="str">
        <f aca="false">'Lista braci - Reg. 2018'!B15</f>
        <v>Hrubieszów parafia Św. Ducha</v>
      </c>
      <c r="J143" s="731" t="s">
        <v>383</v>
      </c>
    </row>
    <row r="144" s="12" customFormat="true" ht="25.5" hidden="false" customHeight="false" outlineLevel="0" collapsed="false">
      <c r="A144" s="720"/>
      <c r="B144" s="550" t="n">
        <v>1</v>
      </c>
      <c r="C144" s="551" t="n">
        <v>0</v>
      </c>
      <c r="D144" s="531"/>
      <c r="E144" s="726" t="n">
        <v>1</v>
      </c>
      <c r="F144" s="629" t="str">
        <f aca="false">'Lista braci - Reg. 2018'!D17</f>
        <v>Węcławik Katarzyna</v>
      </c>
      <c r="G144" s="551" t="n">
        <v>1</v>
      </c>
      <c r="H144" s="583" t="n">
        <f aca="false">G144-D144</f>
        <v>1</v>
      </c>
      <c r="I144" s="630" t="str">
        <f aca="false">'Lista braci - Reg. 2018'!B17</f>
        <v>Hrubieszów parafia Św. Ducha</v>
      </c>
      <c r="J144" s="616" t="s">
        <v>384</v>
      </c>
    </row>
    <row r="145" s="12" customFormat="true" ht="25.5" hidden="false" customHeight="false" outlineLevel="0" collapsed="false">
      <c r="A145" s="720"/>
      <c r="B145" s="550" t="n">
        <v>1</v>
      </c>
      <c r="C145" s="551" t="n">
        <v>0</v>
      </c>
      <c r="D145" s="531"/>
      <c r="E145" s="726" t="n">
        <v>1</v>
      </c>
      <c r="F145" s="629" t="str">
        <f aca="false">'Lista braci - Reg. 2018'!D31</f>
        <v>Kicun Helena</v>
      </c>
      <c r="G145" s="551" t="n">
        <v>1</v>
      </c>
      <c r="H145" s="583" t="n">
        <f aca="false">G145-D145</f>
        <v>1</v>
      </c>
      <c r="I145" s="630" t="str">
        <f aca="false">'Lista braci - Reg. 2018'!B31</f>
        <v>Hrubieszów parafia Św. Mikołaja</v>
      </c>
      <c r="J145" s="616" t="s">
        <v>386</v>
      </c>
    </row>
    <row r="146" s="12" customFormat="true" ht="25.5" hidden="false" customHeight="false" outlineLevel="0" collapsed="false">
      <c r="A146" s="720"/>
      <c r="B146" s="550" t="n">
        <v>1</v>
      </c>
      <c r="C146" s="551" t="n">
        <v>0</v>
      </c>
      <c r="D146" s="531"/>
      <c r="E146" s="726" t="n">
        <v>1</v>
      </c>
      <c r="F146" s="629" t="str">
        <f aca="false">'Lista braci - Reg. 2018'!D29</f>
        <v>Cygan Henryka</v>
      </c>
      <c r="G146" s="551" t="n">
        <v>1</v>
      </c>
      <c r="H146" s="583" t="n">
        <f aca="false">G146-D146</f>
        <v>1</v>
      </c>
      <c r="I146" s="630" t="str">
        <f aca="false">'Lista braci - Reg. 2018'!B29</f>
        <v>Hrubieszów parafia Św. Mikołaja</v>
      </c>
      <c r="J146" s="616" t="s">
        <v>387</v>
      </c>
    </row>
    <row r="147" s="12" customFormat="true" ht="30.75" hidden="false" customHeight="false" outlineLevel="0" collapsed="false">
      <c r="A147" s="721"/>
      <c r="B147" s="538" t="n">
        <v>1</v>
      </c>
      <c r="C147" s="539" t="n">
        <v>0</v>
      </c>
      <c r="D147" s="531"/>
      <c r="E147" s="726" t="n">
        <v>1</v>
      </c>
      <c r="F147" s="599" t="str">
        <f aca="false">'Lista braci - Reg. 2018'!D14</f>
        <v>Darda Janina</v>
      </c>
      <c r="G147" s="539" t="n">
        <v>1</v>
      </c>
      <c r="H147" s="561" t="n">
        <f aca="false">G147-D147</f>
        <v>1</v>
      </c>
      <c r="I147" s="716" t="str">
        <f aca="false">'Lista braci - Reg. 2018'!B14</f>
        <v>Hrubieszów parafia Św. Ducha</v>
      </c>
      <c r="J147" s="617" t="s">
        <v>412</v>
      </c>
    </row>
    <row r="148" s="737" customFormat="true" ht="13.5" hidden="false" customHeight="false" outlineLevel="0" collapsed="false">
      <c r="A148" s="732" t="n">
        <v>1</v>
      </c>
      <c r="B148" s="733" t="n">
        <f aca="false">SUM(B142:B147)</f>
        <v>6</v>
      </c>
      <c r="C148" s="733" t="n">
        <f aca="false">SUM(C142:C147)</f>
        <v>0</v>
      </c>
      <c r="D148" s="733" t="n">
        <f aca="false">SUM(D142:D147)</f>
        <v>6</v>
      </c>
      <c r="E148" s="733" t="n">
        <f aca="false">SUM(E142:E147)</f>
        <v>6</v>
      </c>
      <c r="F148" s="734" t="s">
        <v>413</v>
      </c>
      <c r="G148" s="735" t="n">
        <f aca="false">SUM(G142:G147)</f>
        <v>6</v>
      </c>
      <c r="H148" s="735" t="n">
        <f aca="false">SUM(H142:H147)</f>
        <v>0</v>
      </c>
      <c r="I148" s="736" t="n">
        <f aca="false">G148-D148</f>
        <v>0</v>
      </c>
      <c r="K148" s="738"/>
    </row>
    <row r="149" s="737" customFormat="true" ht="13.5" hidden="false" customHeight="false" outlineLevel="0" collapsed="false">
      <c r="A149" s="732" t="e">
        <f aca="false">#REF!+#REF!+#REF!+#REF!+#REF!+A148</f>
        <v>#REF!</v>
      </c>
      <c r="B149" s="739" t="e">
        <f aca="false">#REF!+#REF!+#REF!+#REF!+#REF!+B148</f>
        <v>#REF!</v>
      </c>
      <c r="C149" s="739" t="e">
        <f aca="false">#REF!+#REF!+#REF!+#REF!+#REF!+C148</f>
        <v>#REF!</v>
      </c>
      <c r="D149" s="739" t="e">
        <f aca="false">#REF!+#REF!+#REF!+#REF!+#REF!+D148</f>
        <v>#REF!</v>
      </c>
      <c r="E149" s="739" t="e">
        <f aca="false">#REF!+#REF!+#REF!+#REF!+#REF!+E148</f>
        <v>#REF!</v>
      </c>
      <c r="F149" s="734" t="s">
        <v>414</v>
      </c>
      <c r="G149" s="734" t="e">
        <f aca="false">#REF!+#REF!+#REF!+#REF!+#REF!+G148</f>
        <v>#REF!</v>
      </c>
      <c r="H149" s="734" t="e">
        <f aca="false">#REF!+#REF!+#REF!+#REF!+#REF!+H148</f>
        <v>#REF!</v>
      </c>
      <c r="I149" s="740" t="e">
        <f aca="false">G149-D149</f>
        <v>#REF!</v>
      </c>
    </row>
    <row r="150" s="746" customFormat="true" ht="13.5" hidden="false" customHeight="false" outlineLevel="0" collapsed="false">
      <c r="A150" s="741" t="e">
        <f aca="false">#REF!+#REF!+A149</f>
        <v>#REF!</v>
      </c>
      <c r="B150" s="742" t="e">
        <f aca="false">#REF!+#REF!+B149</f>
        <v>#REF!</v>
      </c>
      <c r="C150" s="742" t="e">
        <f aca="false">#REF!+#REF!+C149</f>
        <v>#REF!</v>
      </c>
      <c r="D150" s="742" t="e">
        <f aca="false">#REF!+#REF!+D149</f>
        <v>#REF!</v>
      </c>
      <c r="E150" s="742" t="e">
        <f aca="false">#REF!+#REF!+E149</f>
        <v>#REF!</v>
      </c>
      <c r="F150" s="743" t="s">
        <v>415</v>
      </c>
      <c r="G150" s="744" t="e">
        <f aca="false">#REF!+#REF!+G149</f>
        <v>#REF!</v>
      </c>
      <c r="H150" s="744" t="e">
        <f aca="false">#REF!+#REF!+H149</f>
        <v>#REF!</v>
      </c>
      <c r="I150" s="745" t="e">
        <f aca="false">G150-D150</f>
        <v>#REF!</v>
      </c>
      <c r="K150" s="12"/>
    </row>
    <row r="151" s="746" customFormat="true" ht="12.75" hidden="false" customHeight="false" outlineLevel="0" collapsed="false">
      <c r="A151" s="610"/>
      <c r="B151" s="610"/>
      <c r="C151" s="610"/>
      <c r="D151" s="610"/>
      <c r="E151" s="610"/>
      <c r="F151" s="747"/>
      <c r="G151" s="748"/>
      <c r="H151" s="748"/>
      <c r="I151" s="748"/>
    </row>
    <row r="152" s="746" customFormat="true" ht="21.65" hidden="false" customHeight="false" outlineLevel="0" collapsed="false">
      <c r="A152" s="610"/>
      <c r="B152" s="610"/>
      <c r="C152" s="610"/>
      <c r="D152" s="749" t="n">
        <v>60</v>
      </c>
      <c r="E152" s="750" t="s">
        <v>416</v>
      </c>
      <c r="F152" s="747"/>
      <c r="G152" s="748"/>
      <c r="H152" s="748"/>
      <c r="I152" s="748"/>
    </row>
    <row r="153" customFormat="false" ht="13.8" hidden="false" customHeight="false" outlineLevel="0" collapsed="false">
      <c r="D153" s="751"/>
      <c r="E153" s="12" t="s">
        <v>417</v>
      </c>
    </row>
    <row r="154" customFormat="false" ht="13.8" hidden="false" customHeight="false" outlineLevel="0" collapsed="false">
      <c r="D154" s="752"/>
      <c r="E154" s="12" t="s">
        <v>418</v>
      </c>
    </row>
    <row r="155" customFormat="false" ht="13.8" hidden="false" customHeight="false" outlineLevel="0" collapsed="false">
      <c r="D155" s="753"/>
      <c r="E155" s="12" t="s">
        <v>419</v>
      </c>
    </row>
    <row r="156" customFormat="false" ht="13.8" hidden="false" customHeight="false" outlineLevel="0" collapsed="false">
      <c r="D156" s="754"/>
      <c r="E156" s="12" t="s">
        <v>28</v>
      </c>
    </row>
    <row r="157" customFormat="false" ht="13.8" hidden="false" customHeight="false" outlineLevel="0" collapsed="false">
      <c r="D157" s="755"/>
      <c r="E157" s="12" t="s">
        <v>31</v>
      </c>
    </row>
    <row r="158" customFormat="false" ht="13.8" hidden="false" customHeight="false" outlineLevel="0" collapsed="false">
      <c r="D158" s="756"/>
      <c r="E158" s="12" t="s">
        <v>420</v>
      </c>
    </row>
    <row r="159" customFormat="false" ht="13.8" hidden="false" customHeight="false" outlineLevel="0" collapsed="false">
      <c r="D159" s="757"/>
      <c r="E159" s="12" t="s">
        <v>421</v>
      </c>
    </row>
    <row r="160" customFormat="false" ht="13.8" hidden="false" customHeight="false" outlineLevel="0" collapsed="false">
      <c r="D160" s="758"/>
      <c r="E160" s="12"/>
    </row>
    <row r="161" customFormat="false" ht="13.8" hidden="false" customHeight="false" outlineLevel="0" collapsed="false">
      <c r="D161" s="758"/>
      <c r="E161" s="12"/>
    </row>
    <row r="162" customFormat="false" ht="13.8" hidden="false" customHeight="false" outlineLevel="0" collapsed="false">
      <c r="D162" s="758"/>
      <c r="E162" s="12"/>
    </row>
    <row r="163" customFormat="false" ht="13.8" hidden="false" customHeight="false" outlineLevel="0" collapsed="false">
      <c r="D163" s="759"/>
      <c r="E163" s="12"/>
    </row>
    <row r="164" customFormat="false" ht="13.8" hidden="false" customHeight="false" outlineLevel="0" collapsed="false">
      <c r="D164" s="760"/>
      <c r="E164" s="77" t="s">
        <v>41</v>
      </c>
    </row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0">
    <mergeCell ref="D2:D3"/>
    <mergeCell ref="D4:D5"/>
    <mergeCell ref="D6:D10"/>
    <mergeCell ref="D11:D13"/>
    <mergeCell ref="D14:D18"/>
    <mergeCell ref="D19:D20"/>
    <mergeCell ref="D21:D22"/>
    <mergeCell ref="D23:D27"/>
    <mergeCell ref="D28:D30"/>
    <mergeCell ref="D31:D35"/>
    <mergeCell ref="D36:D38"/>
    <mergeCell ref="D39:D40"/>
    <mergeCell ref="D41:D42"/>
    <mergeCell ref="D43:D44"/>
    <mergeCell ref="D45:D49"/>
    <mergeCell ref="D50:D52"/>
    <mergeCell ref="D53:D57"/>
    <mergeCell ref="D58:D60"/>
    <mergeCell ref="D61:D62"/>
    <mergeCell ref="D63:D64"/>
    <mergeCell ref="D65:D66"/>
    <mergeCell ref="D67:D71"/>
    <mergeCell ref="D72:D74"/>
    <mergeCell ref="D75:D77"/>
    <mergeCell ref="D78:D80"/>
    <mergeCell ref="D81:D83"/>
    <mergeCell ref="D84:D87"/>
    <mergeCell ref="D88:D91"/>
    <mergeCell ref="D92:D94"/>
    <mergeCell ref="D95:D97"/>
    <mergeCell ref="D98:D100"/>
    <mergeCell ref="D101:D105"/>
    <mergeCell ref="D106:D110"/>
    <mergeCell ref="D111:D115"/>
    <mergeCell ref="D118:D121"/>
    <mergeCell ref="D122:D126"/>
    <mergeCell ref="D127:D130"/>
    <mergeCell ref="D131:D134"/>
    <mergeCell ref="D135:D141"/>
    <mergeCell ref="D142:D147"/>
  </mergeCells>
  <printOptions headings="false" gridLines="false" gridLinesSet="true" horizontalCentered="true" verticalCentered="false"/>
  <pageMargins left="0.196527777777778" right="0.196527777777778" top="0.196527777777778" bottom="0.196527777777778" header="0.511805555555555" footer="0.511805555555555"/>
  <pageSetup paperSize="9" scale="61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2" manualBreakCount="2">
    <brk id="40" man="true" max="16383" min="0"/>
    <brk id="150" man="true" max="16383" min="0"/>
  </rowBreaks>
  <colBreaks count="1" manualBreakCount="1">
    <brk id="10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48576"/>
  <sheetViews>
    <sheetView showFormulas="false" showGridLines="true" showRowColHeaders="true" showZeros="true" rightToLeft="false" tabSelected="true" showOutlineSymbols="true" defaultGridColor="true" view="pageBreakPreview" topLeftCell="A171" colorId="64" zoomScale="100" zoomScaleNormal="100" zoomScalePageLayoutView="100" workbookViewId="0">
      <selection pane="topLeft" activeCell="A176" activeCellId="0" sqref="A176"/>
    </sheetView>
  </sheetViews>
  <sheetFormatPr defaultColWidth="9.13671875" defaultRowHeight="15" zeroHeight="false" outlineLevelRow="0" outlineLevelCol="0"/>
  <cols>
    <col collapsed="false" customWidth="true" hidden="false" outlineLevel="0" max="1" min="1" style="518" width="25.4"/>
    <col collapsed="false" customWidth="true" hidden="false" outlineLevel="0" max="2" min="2" style="518" width="6.28"/>
    <col collapsed="false" customWidth="true" hidden="false" outlineLevel="0" max="3" min="3" style="518" width="7.57"/>
    <col collapsed="false" customWidth="true" hidden="false" outlineLevel="0" max="4" min="4" style="518" width="6.71"/>
    <col collapsed="false" customWidth="true" hidden="false" outlineLevel="0" max="5" min="5" style="518" width="6.42"/>
    <col collapsed="false" customWidth="true" hidden="false" outlineLevel="0" max="6" min="6" style="518" width="5.7"/>
    <col collapsed="false" customWidth="true" hidden="false" outlineLevel="0" max="7" min="7" style="761" width="24.87"/>
    <col collapsed="false" customWidth="true" hidden="false" outlineLevel="0" max="8" min="8" style="761" width="8.71"/>
    <col collapsed="false" customWidth="true" hidden="false" outlineLevel="0" max="9" min="9" style="519" width="8.29"/>
    <col collapsed="false" customWidth="true" hidden="false" outlineLevel="0" max="10" min="10" style="762" width="19.42"/>
    <col collapsed="false" customWidth="true" hidden="false" outlineLevel="0" max="11" min="11" style="518" width="8.86"/>
    <col collapsed="false" customWidth="true" hidden="false" outlineLevel="0" max="12" min="12" style="518" width="10.42"/>
    <col collapsed="false" customWidth="false" hidden="false" outlineLevel="0" max="13" min="13" style="763" width="9.13"/>
    <col collapsed="false" customWidth="false" hidden="false" outlineLevel="0" max="14" min="14" style="764" width="9.13"/>
    <col collapsed="false" customWidth="false" hidden="false" outlineLevel="0" max="1024" min="15" style="518" width="9.13"/>
  </cols>
  <sheetData>
    <row r="1" customFormat="false" ht="31.9" hidden="false" customHeight="false" outlineLevel="0" collapsed="false">
      <c r="A1" s="765" t="s">
        <v>422</v>
      </c>
      <c r="B1" s="766" t="s">
        <v>423</v>
      </c>
      <c r="C1" s="766" t="s">
        <v>424</v>
      </c>
      <c r="D1" s="766" t="s">
        <v>425</v>
      </c>
      <c r="E1" s="766" t="s">
        <v>426</v>
      </c>
      <c r="F1" s="766" t="s">
        <v>356</v>
      </c>
      <c r="G1" s="767" t="s">
        <v>357</v>
      </c>
      <c r="H1" s="767" t="s">
        <v>358</v>
      </c>
      <c r="I1" s="767" t="s">
        <v>359</v>
      </c>
      <c r="J1" s="768" t="s">
        <v>360</v>
      </c>
    </row>
    <row r="2" customFormat="false" ht="26.25" hidden="false" customHeight="false" outlineLevel="0" collapsed="false">
      <c r="A2" s="769" t="s">
        <v>427</v>
      </c>
      <c r="B2" s="430" t="n">
        <v>0</v>
      </c>
      <c r="C2" s="589" t="n">
        <v>0</v>
      </c>
      <c r="D2" s="589" t="n">
        <v>1</v>
      </c>
      <c r="E2" s="770" t="n">
        <f aca="false">SUM(B2:B2)+SUM(C2:C2)*2+SUM(D2:D2)*2</f>
        <v>2</v>
      </c>
      <c r="F2" s="771" t="n">
        <v>2</v>
      </c>
      <c r="G2" s="533" t="str">
        <f aca="false">'Lista braci - Reg. 2018'!D58</f>
        <v>Piątkowski Kazimierz i Elżbieta</v>
      </c>
      <c r="H2" s="20" t="n">
        <v>2</v>
      </c>
      <c r="I2" s="772" t="n">
        <f aca="false">H2-E2</f>
        <v>0</v>
      </c>
      <c r="J2" s="619" t="str">
        <f aca="false">'Lista braci - Reg. 2018'!B58</f>
        <v>Lublin Pallotyni 1</v>
      </c>
    </row>
    <row r="3" customFormat="false" ht="23.25" hidden="false" customHeight="true" outlineLevel="0" collapsed="false">
      <c r="A3" s="773" t="s">
        <v>428</v>
      </c>
      <c r="B3" s="774" t="n">
        <v>0</v>
      </c>
      <c r="C3" s="775" t="n">
        <v>0</v>
      </c>
      <c r="D3" s="775" t="n">
        <v>1</v>
      </c>
      <c r="E3" s="648" t="n">
        <f aca="false">SUM(B3:B5)+SUM(C3:C5)+SUM(D3:D5)*2</f>
        <v>4</v>
      </c>
      <c r="F3" s="771" t="n">
        <v>2</v>
      </c>
      <c r="G3" s="533" t="str">
        <f aca="false">'Lista braci - Reg. 2018'!D44</f>
        <v>Błaszczak Andrzej i Beata</v>
      </c>
      <c r="H3" s="20" t="n">
        <v>2</v>
      </c>
      <c r="I3" s="776" t="n">
        <f aca="false">H3-E3</f>
        <v>-2</v>
      </c>
      <c r="J3" s="619" t="str">
        <f aca="false">'Lista braci - Reg. 2018'!B44</f>
        <v>Lublin Królewska 4</v>
      </c>
    </row>
    <row r="4" customFormat="false" ht="21" hidden="false" customHeight="true" outlineLevel="0" collapsed="false">
      <c r="A4" s="325"/>
      <c r="B4" s="156" t="n">
        <v>1</v>
      </c>
      <c r="C4" s="157" t="n">
        <v>0</v>
      </c>
      <c r="D4" s="157" t="n">
        <v>0</v>
      </c>
      <c r="E4" s="648"/>
      <c r="F4" s="777" t="n">
        <v>0</v>
      </c>
      <c r="G4" s="778"/>
      <c r="H4" s="31" t="n">
        <v>0</v>
      </c>
      <c r="I4" s="583" t="n">
        <f aca="false">H4-E4</f>
        <v>0</v>
      </c>
      <c r="J4" s="779"/>
    </row>
    <row r="5" customFormat="false" ht="27" hidden="false" customHeight="true" outlineLevel="0" collapsed="false">
      <c r="A5" s="780"/>
      <c r="B5" s="55" t="n">
        <v>1</v>
      </c>
      <c r="C5" s="206" t="n">
        <v>0</v>
      </c>
      <c r="D5" s="206" t="n">
        <v>0</v>
      </c>
      <c r="E5" s="648"/>
      <c r="F5" s="55" t="n">
        <v>0</v>
      </c>
      <c r="G5" s="781"/>
      <c r="H5" s="48" t="n">
        <v>0</v>
      </c>
      <c r="I5" s="554" t="n">
        <f aca="false">H5-E5</f>
        <v>0</v>
      </c>
      <c r="J5" s="622"/>
    </row>
    <row r="6" customFormat="false" ht="15" hidden="false" customHeight="false" outlineLevel="0" collapsed="false">
      <c r="A6" s="773" t="s">
        <v>429</v>
      </c>
      <c r="B6" s="430" t="n">
        <v>0</v>
      </c>
      <c r="C6" s="589" t="n">
        <v>0</v>
      </c>
      <c r="D6" s="589" t="n">
        <v>1</v>
      </c>
      <c r="E6" s="648" t="n">
        <f aca="false">SUM(B6:B7)+SUM(C6:C7)*2+SUM(D6:D7)*2</f>
        <v>3</v>
      </c>
      <c r="F6" s="771" t="n">
        <v>2</v>
      </c>
      <c r="G6" s="782" t="str">
        <f aca="false">'Lista braci - Reg. 2018'!D47</f>
        <v>Rozpędowski Bogdan i Krystyna</v>
      </c>
      <c r="H6" s="20" t="n">
        <v>2</v>
      </c>
      <c r="I6" s="772" t="n">
        <f aca="false">H6-E6</f>
        <v>-1</v>
      </c>
      <c r="J6" s="619" t="str">
        <f aca="false">'Lista braci - Reg. 2018'!B47</f>
        <v>Lublin Królewska 4</v>
      </c>
    </row>
    <row r="7" customFormat="false" ht="15.75" hidden="false" customHeight="false" outlineLevel="0" collapsed="false">
      <c r="A7" s="780"/>
      <c r="B7" s="55" t="n">
        <v>1</v>
      </c>
      <c r="C7" s="206" t="n">
        <v>0</v>
      </c>
      <c r="D7" s="206" t="n">
        <v>0</v>
      </c>
      <c r="E7" s="648"/>
      <c r="F7" s="55" t="n">
        <v>0</v>
      </c>
      <c r="G7" s="781"/>
      <c r="H7" s="48" t="n">
        <v>0</v>
      </c>
      <c r="I7" s="542" t="n">
        <f aca="false">H7-E7</f>
        <v>0</v>
      </c>
      <c r="J7" s="622"/>
    </row>
    <row r="8" customFormat="false" ht="21.75" hidden="false" customHeight="true" outlineLevel="0" collapsed="false">
      <c r="A8" s="773" t="s">
        <v>430</v>
      </c>
      <c r="B8" s="430" t="n">
        <v>0</v>
      </c>
      <c r="C8" s="589" t="n">
        <v>0</v>
      </c>
      <c r="D8" s="589" t="n">
        <v>1</v>
      </c>
      <c r="E8" s="648" t="n">
        <f aca="false">SUM(B8:B10)+SUM(C8:C10)*2+SUM(D8:D10)*2</f>
        <v>4</v>
      </c>
      <c r="F8" s="771" t="n">
        <v>2</v>
      </c>
      <c r="G8" s="533" t="str">
        <f aca="false">'Lista braci - Reg. 2018'!D48</f>
        <v>Topolan Krzysztof i Danuta</v>
      </c>
      <c r="H8" s="20" t="n">
        <v>2</v>
      </c>
      <c r="I8" s="776" t="n">
        <f aca="false">H8-E8</f>
        <v>-2</v>
      </c>
      <c r="J8" s="619" t="str">
        <f aca="false">'Lista braci - Reg. 2018'!B48</f>
        <v>Lublin Królewska 4</v>
      </c>
      <c r="K8" s="610"/>
    </row>
    <row r="9" customFormat="false" ht="15" hidden="false" customHeight="false" outlineLevel="0" collapsed="false">
      <c r="A9" s="325"/>
      <c r="B9" s="777" t="n">
        <v>1</v>
      </c>
      <c r="C9" s="783" t="n">
        <v>0</v>
      </c>
      <c r="D9" s="783" t="n">
        <v>0</v>
      </c>
      <c r="E9" s="648"/>
      <c r="F9" s="777" t="n">
        <v>0</v>
      </c>
      <c r="G9" s="778"/>
      <c r="H9" s="31" t="n">
        <v>0</v>
      </c>
      <c r="I9" s="583" t="n">
        <f aca="false">H9-E9</f>
        <v>0</v>
      </c>
      <c r="J9" s="779"/>
      <c r="K9" s="784"/>
    </row>
    <row r="10" customFormat="false" ht="15.75" hidden="false" customHeight="false" outlineLevel="0" collapsed="false">
      <c r="A10" s="780"/>
      <c r="B10" s="55" t="n">
        <v>1</v>
      </c>
      <c r="C10" s="206" t="n">
        <v>0</v>
      </c>
      <c r="D10" s="206" t="n">
        <v>0</v>
      </c>
      <c r="E10" s="648"/>
      <c r="F10" s="55" t="n">
        <v>0</v>
      </c>
      <c r="G10" s="781"/>
      <c r="H10" s="48" t="n">
        <v>0</v>
      </c>
      <c r="I10" s="554" t="n">
        <f aca="false">H10-E10</f>
        <v>0</v>
      </c>
      <c r="J10" s="622"/>
      <c r="K10" s="785" t="s">
        <v>383</v>
      </c>
    </row>
    <row r="11" customFormat="false" ht="15.75" hidden="false" customHeight="false" outlineLevel="0" collapsed="false">
      <c r="A11" s="786" t="s">
        <v>431</v>
      </c>
      <c r="B11" s="430" t="n">
        <v>0</v>
      </c>
      <c r="C11" s="589" t="n">
        <v>0</v>
      </c>
      <c r="D11" s="589" t="n">
        <v>1</v>
      </c>
      <c r="E11" s="770" t="n">
        <f aca="false">SUM(B11:B11)+SUM(C11:C11)*2+SUM(D11:D11)*2</f>
        <v>2</v>
      </c>
      <c r="F11" s="771" t="n">
        <v>2</v>
      </c>
      <c r="G11" s="533" t="str">
        <f aca="false">'Lista braci - Reg. 2018'!D59</f>
        <v>Kwieciński Paweł i Agata</v>
      </c>
      <c r="H11" s="20" t="n">
        <v>2</v>
      </c>
      <c r="I11" s="772" t="n">
        <f aca="false">H11-E11</f>
        <v>0</v>
      </c>
      <c r="J11" s="619" t="str">
        <f aca="false">'Lista braci - Reg. 2018'!B59</f>
        <v>Lublin Pallotyni 1</v>
      </c>
      <c r="K11" s="787" t="s">
        <v>384</v>
      </c>
    </row>
    <row r="12" customFormat="false" ht="15" hidden="false" customHeight="false" outlineLevel="0" collapsed="false">
      <c r="A12" s="773" t="s">
        <v>432</v>
      </c>
      <c r="B12" s="430" t="n">
        <v>0</v>
      </c>
      <c r="C12" s="589" t="n">
        <v>0</v>
      </c>
      <c r="D12" s="589" t="n">
        <v>1</v>
      </c>
      <c r="E12" s="648" t="n">
        <f aca="false">SUM(B12:B13)+SUM(C12:C13)*2+SUM(D12:D13)*2</f>
        <v>3</v>
      </c>
      <c r="F12" s="771" t="n">
        <v>2</v>
      </c>
      <c r="G12" s="533" t="str">
        <f aca="false">'Lista braci - Reg. 2018'!D61</f>
        <v>Romanowski Darek i Lidia</v>
      </c>
      <c r="H12" s="20" t="n">
        <v>2</v>
      </c>
      <c r="I12" s="772" t="n">
        <f aca="false">H12-E12</f>
        <v>-1</v>
      </c>
      <c r="J12" s="619" t="str">
        <f aca="false">'Lista braci - Reg. 2018'!B61</f>
        <v>Lublin Pallotyni 1</v>
      </c>
      <c r="K12" s="787" t="s">
        <v>386</v>
      </c>
    </row>
    <row r="13" customFormat="false" ht="15.75" hidden="false" customHeight="false" outlineLevel="0" collapsed="false">
      <c r="A13" s="780"/>
      <c r="B13" s="55" t="n">
        <v>1</v>
      </c>
      <c r="C13" s="206" t="n">
        <v>0</v>
      </c>
      <c r="D13" s="206" t="n">
        <v>0</v>
      </c>
      <c r="E13" s="648"/>
      <c r="F13" s="55" t="n">
        <v>0</v>
      </c>
      <c r="G13" s="781"/>
      <c r="H13" s="48" t="n">
        <v>0</v>
      </c>
      <c r="I13" s="542" t="n">
        <f aca="false">H13-E13</f>
        <v>0</v>
      </c>
      <c r="J13" s="622"/>
      <c r="K13" s="787" t="s">
        <v>387</v>
      </c>
    </row>
    <row r="14" s="518" customFormat="true" ht="15" hidden="false" customHeight="false" outlineLevel="0" collapsed="false">
      <c r="A14" s="591" t="s">
        <v>433</v>
      </c>
      <c r="B14" s="788" t="n">
        <v>0</v>
      </c>
      <c r="C14" s="589" t="n">
        <v>0</v>
      </c>
      <c r="D14" s="789" t="n">
        <v>1</v>
      </c>
      <c r="E14" s="531" t="n">
        <f aca="false">SUM(B14:B15)+SUM(C14:C15)*2+SUM(D14:D15)*2</f>
        <v>2</v>
      </c>
      <c r="F14" s="790" t="n">
        <v>2</v>
      </c>
      <c r="G14" s="791" t="str">
        <f aca="false">'Lista braci - Reg. 2018'!D271</f>
        <v>Jamróz Marek i Klara</v>
      </c>
      <c r="H14" s="15" t="n">
        <v>2</v>
      </c>
      <c r="I14" s="554" t="n">
        <f aca="false">H14-E14</f>
        <v>0</v>
      </c>
      <c r="J14" s="792" t="str">
        <f aca="false">'Lista braci - Reg. 2018'!B271</f>
        <v>Lublin Salezjanie 1</v>
      </c>
    </row>
    <row r="15" s="518" customFormat="true" ht="15.75" hidden="false" customHeight="false" outlineLevel="0" collapsed="false">
      <c r="A15" s="593"/>
      <c r="B15" s="793" t="n">
        <v>0</v>
      </c>
      <c r="C15" s="794" t="n">
        <v>0</v>
      </c>
      <c r="D15" s="794" t="n">
        <v>0</v>
      </c>
      <c r="E15" s="531"/>
      <c r="F15" s="795" t="n">
        <v>0</v>
      </c>
      <c r="G15" s="781"/>
      <c r="H15" s="48" t="n">
        <v>0</v>
      </c>
      <c r="I15" s="561" t="n">
        <f aca="false">H15-E15</f>
        <v>0</v>
      </c>
      <c r="J15" s="622"/>
    </row>
    <row r="16" s="518" customFormat="true" ht="15" hidden="false" customHeight="false" outlineLevel="0" collapsed="false">
      <c r="A16" s="591" t="s">
        <v>434</v>
      </c>
      <c r="B16" s="788" t="n">
        <v>0</v>
      </c>
      <c r="C16" s="589" t="n">
        <v>0</v>
      </c>
      <c r="D16" s="789" t="n">
        <v>1</v>
      </c>
      <c r="E16" s="531" t="n">
        <f aca="false">SUM(B16:B17)+SUM(C16:C17)*2+SUM(D16:D17)*2</f>
        <v>2</v>
      </c>
      <c r="F16" s="796" t="n">
        <v>2</v>
      </c>
      <c r="G16" s="533" t="str">
        <f aca="false">'Lista braci - Reg. 2018'!D297</f>
        <v>Ceglarski Marcin i Beata</v>
      </c>
      <c r="H16" s="280" t="n">
        <v>2</v>
      </c>
      <c r="I16" s="776" t="n">
        <f aca="false">H16-E16</f>
        <v>0</v>
      </c>
      <c r="J16" s="619" t="str">
        <f aca="false">'Lista braci - Reg. 2018'!B297</f>
        <v>Lublin Św. Agnieszka 1</v>
      </c>
    </row>
    <row r="17" s="518" customFormat="true" ht="15.75" hidden="false" customHeight="false" outlineLevel="0" collapsed="false">
      <c r="A17" s="593"/>
      <c r="B17" s="793" t="n">
        <v>0</v>
      </c>
      <c r="C17" s="794" t="n">
        <v>0</v>
      </c>
      <c r="D17" s="794" t="n">
        <v>0</v>
      </c>
      <c r="E17" s="531"/>
      <c r="F17" s="797" t="n">
        <v>0</v>
      </c>
      <c r="G17" s="791"/>
      <c r="H17" s="15" t="n">
        <v>0</v>
      </c>
      <c r="I17" s="583" t="n">
        <f aca="false">H17-E17</f>
        <v>0</v>
      </c>
      <c r="J17" s="792"/>
    </row>
    <row r="18" s="518" customFormat="true" ht="15" hidden="false" customHeight="false" outlineLevel="0" collapsed="false">
      <c r="A18" s="591" t="s">
        <v>435</v>
      </c>
      <c r="B18" s="788" t="n">
        <v>0</v>
      </c>
      <c r="C18" s="589" t="n">
        <v>0</v>
      </c>
      <c r="D18" s="789" t="n">
        <v>1</v>
      </c>
      <c r="E18" s="531" t="n">
        <f aca="false">SUM(B18:B19)+SUM(C18:C19)*2+SUM(D18:D19)*2</f>
        <v>2</v>
      </c>
      <c r="F18" s="796" t="n">
        <v>2</v>
      </c>
      <c r="G18" s="782" t="str">
        <f aca="false">'Lista braci - Reg. 2018'!D299</f>
        <v>Pluta Andrzej i Ewa</v>
      </c>
      <c r="H18" s="280" t="n">
        <v>2</v>
      </c>
      <c r="I18" s="772" t="n">
        <f aca="false">H18-E18</f>
        <v>0</v>
      </c>
      <c r="J18" s="619" t="str">
        <f aca="false">'Lista braci - Reg. 2018'!B299</f>
        <v>Lublin Św. Agnieszka 1</v>
      </c>
    </row>
    <row r="19" s="518" customFormat="true" ht="15.75" hidden="false" customHeight="false" outlineLevel="0" collapsed="false">
      <c r="A19" s="593"/>
      <c r="B19" s="793" t="n">
        <v>0</v>
      </c>
      <c r="C19" s="794" t="n">
        <v>0</v>
      </c>
      <c r="D19" s="794" t="n">
        <v>0</v>
      </c>
      <c r="E19" s="531"/>
      <c r="F19" s="797" t="n">
        <v>0</v>
      </c>
      <c r="G19" s="781"/>
      <c r="H19" s="15" t="n">
        <v>0</v>
      </c>
      <c r="I19" s="561" t="n">
        <f aca="false">H19-E19</f>
        <v>0</v>
      </c>
      <c r="J19" s="622"/>
    </row>
    <row r="20" s="518" customFormat="true" ht="15" hidden="false" customHeight="false" outlineLevel="0" collapsed="false">
      <c r="A20" s="591" t="s">
        <v>436</v>
      </c>
      <c r="B20" s="788" t="n">
        <v>0</v>
      </c>
      <c r="C20" s="589" t="n">
        <v>0</v>
      </c>
      <c r="D20" s="789" t="n">
        <v>1</v>
      </c>
      <c r="E20" s="531" t="n">
        <f aca="false">SUM(B20:B21)+SUM(C20:C21)*2+SUM(D20:D21)*2</f>
        <v>2</v>
      </c>
      <c r="F20" s="796" t="n">
        <v>2</v>
      </c>
      <c r="G20" s="782" t="str">
        <f aca="false">'Lista braci - Reg. 2018'!D300</f>
        <v>Rybak Paweł i Agnieszka</v>
      </c>
      <c r="H20" s="280" t="n">
        <v>2</v>
      </c>
      <c r="I20" s="772" t="n">
        <f aca="false">H20-E20</f>
        <v>0</v>
      </c>
      <c r="J20" s="619" t="str">
        <f aca="false">'Lista braci - Reg. 2018'!B300</f>
        <v>Lublin Św. Agnieszka 1</v>
      </c>
    </row>
    <row r="21" s="518" customFormat="true" ht="15.75" hidden="false" customHeight="false" outlineLevel="0" collapsed="false">
      <c r="A21" s="593"/>
      <c r="B21" s="793" t="n">
        <v>0</v>
      </c>
      <c r="C21" s="794" t="n">
        <v>0</v>
      </c>
      <c r="D21" s="794" t="n">
        <v>0</v>
      </c>
      <c r="E21" s="531"/>
      <c r="F21" s="797" t="n">
        <v>0</v>
      </c>
      <c r="G21" s="781"/>
      <c r="H21" s="15" t="n">
        <v>0</v>
      </c>
      <c r="I21" s="561" t="n">
        <f aca="false">H21-E21</f>
        <v>0</v>
      </c>
      <c r="J21" s="622"/>
    </row>
    <row r="22" s="518" customFormat="true" ht="15" hidden="false" customHeight="false" outlineLevel="0" collapsed="false">
      <c r="A22" s="591" t="s">
        <v>437</v>
      </c>
      <c r="B22" s="788" t="n">
        <v>0</v>
      </c>
      <c r="C22" s="589" t="n">
        <v>0</v>
      </c>
      <c r="D22" s="789" t="n">
        <v>1</v>
      </c>
      <c r="E22" s="531" t="n">
        <f aca="false">SUM(B22:B23)+SUM(C22:C23)*2+SUM(D22:D23)*2</f>
        <v>2</v>
      </c>
      <c r="F22" s="796" t="n">
        <v>2</v>
      </c>
      <c r="G22" s="782" t="str">
        <f aca="false">'Lista braci - Reg. 2018'!D301</f>
        <v>Sędzielewski Robert i Monika</v>
      </c>
      <c r="H22" s="280" t="n">
        <v>2</v>
      </c>
      <c r="I22" s="772" t="n">
        <f aca="false">H22-E22</f>
        <v>0</v>
      </c>
      <c r="J22" s="619" t="str">
        <f aca="false">'Lista braci - Reg. 2018'!B301</f>
        <v>Lublin Św. Agnieszka 1</v>
      </c>
    </row>
    <row r="23" s="518" customFormat="true" ht="15.75" hidden="false" customHeight="false" outlineLevel="0" collapsed="false">
      <c r="A23" s="593"/>
      <c r="B23" s="793" t="n">
        <v>0</v>
      </c>
      <c r="C23" s="794" t="n">
        <v>0</v>
      </c>
      <c r="D23" s="794" t="n">
        <v>0</v>
      </c>
      <c r="E23" s="531"/>
      <c r="F23" s="797" t="n">
        <v>0</v>
      </c>
      <c r="G23" s="781"/>
      <c r="H23" s="15" t="n">
        <v>0</v>
      </c>
      <c r="I23" s="561" t="n">
        <f aca="false">H23-E23</f>
        <v>0</v>
      </c>
      <c r="J23" s="622"/>
    </row>
    <row r="24" s="518" customFormat="true" ht="15" hidden="false" customHeight="false" outlineLevel="0" collapsed="false">
      <c r="A24" s="591" t="s">
        <v>438</v>
      </c>
      <c r="B24" s="788" t="n">
        <v>0</v>
      </c>
      <c r="C24" s="589" t="n">
        <v>0</v>
      </c>
      <c r="D24" s="789" t="n">
        <v>1</v>
      </c>
      <c r="E24" s="531" t="n">
        <f aca="false">SUM(B24:B25)+SUM(C24:C25)*2+SUM(D24:D25)*2</f>
        <v>2</v>
      </c>
      <c r="F24" s="796" t="n">
        <v>2</v>
      </c>
      <c r="G24" s="782" t="str">
        <f aca="false">'Lista braci - Reg. 2018'!D303</f>
        <v>Wesołowski Jacek i Katarzyna</v>
      </c>
      <c r="H24" s="280" t="n">
        <v>2</v>
      </c>
      <c r="I24" s="772" t="n">
        <f aca="false">H24-E24</f>
        <v>0</v>
      </c>
      <c r="J24" s="619" t="str">
        <f aca="false">'Lista braci - Reg. 2018'!B303</f>
        <v>Lublin Św. Agnieszka 1</v>
      </c>
    </row>
    <row r="25" s="518" customFormat="true" ht="15.75" hidden="false" customHeight="false" outlineLevel="0" collapsed="false">
      <c r="A25" s="593"/>
      <c r="B25" s="793" t="n">
        <v>0</v>
      </c>
      <c r="C25" s="794" t="n">
        <v>0</v>
      </c>
      <c r="D25" s="794" t="n">
        <v>0</v>
      </c>
      <c r="E25" s="531"/>
      <c r="F25" s="797" t="n">
        <v>0</v>
      </c>
      <c r="G25" s="781"/>
      <c r="H25" s="15" t="n">
        <v>0</v>
      </c>
      <c r="I25" s="561" t="n">
        <f aca="false">H25-E25</f>
        <v>0</v>
      </c>
      <c r="J25" s="622"/>
    </row>
    <row r="26" s="518" customFormat="true" ht="15" hidden="false" customHeight="false" outlineLevel="0" collapsed="false">
      <c r="A26" s="591" t="s">
        <v>439</v>
      </c>
      <c r="B26" s="788" t="n">
        <v>0</v>
      </c>
      <c r="C26" s="589" t="n">
        <v>0</v>
      </c>
      <c r="D26" s="789" t="n">
        <v>1</v>
      </c>
      <c r="E26" s="531" t="n">
        <f aca="false">SUM(B26:B27)+SUM(C26:C27)*2+SUM(D26:D27)*2</f>
        <v>2</v>
      </c>
      <c r="F26" s="796" t="n">
        <v>2</v>
      </c>
      <c r="G26" s="798" t="str">
        <f aca="false">'Lista braci - Reg. 2018'!D304</f>
        <v>Żurek Adam i Dorota - od piątku</v>
      </c>
      <c r="H26" s="280" t="n">
        <v>2</v>
      </c>
      <c r="I26" s="772" t="n">
        <f aca="false">H26-E26</f>
        <v>0</v>
      </c>
      <c r="J26" s="619" t="str">
        <f aca="false">'Lista braci - Reg. 2018'!B304</f>
        <v>Lublin Św. Agnieszka 1</v>
      </c>
    </row>
    <row r="27" s="518" customFormat="true" ht="15.75" hidden="false" customHeight="false" outlineLevel="0" collapsed="false">
      <c r="A27" s="593"/>
      <c r="B27" s="793" t="n">
        <v>0</v>
      </c>
      <c r="C27" s="794" t="n">
        <v>0</v>
      </c>
      <c r="D27" s="794" t="n">
        <v>0</v>
      </c>
      <c r="E27" s="531"/>
      <c r="F27" s="797" t="n">
        <v>0</v>
      </c>
      <c r="G27" s="781"/>
      <c r="H27" s="15" t="n">
        <v>0</v>
      </c>
      <c r="I27" s="561" t="n">
        <f aca="false">H27-E27</f>
        <v>0</v>
      </c>
      <c r="J27" s="622"/>
    </row>
    <row r="28" s="518" customFormat="true" ht="15" hidden="false" customHeight="false" outlineLevel="0" collapsed="false">
      <c r="A28" s="591" t="s">
        <v>440</v>
      </c>
      <c r="B28" s="788" t="n">
        <v>0</v>
      </c>
      <c r="C28" s="589" t="n">
        <v>0</v>
      </c>
      <c r="D28" s="789" t="n">
        <v>1</v>
      </c>
      <c r="E28" s="531" t="n">
        <f aca="false">SUM(B28:B29)+SUM(C28:C29)*2+SUM(D28:D29)*2</f>
        <v>2</v>
      </c>
      <c r="F28" s="796" t="n">
        <v>2</v>
      </c>
      <c r="G28" s="782" t="str">
        <f aca="false">'Lista braci - Reg. 2018'!D315</f>
        <v>Wrona Robert i Anna</v>
      </c>
      <c r="H28" s="280" t="n">
        <v>2</v>
      </c>
      <c r="I28" s="772" t="n">
        <f aca="false">H28-E28</f>
        <v>0</v>
      </c>
      <c r="J28" s="619" t="str">
        <f aca="false">'Lista braci - Reg. 2018'!B315</f>
        <v>Lublin Św. Antoni</v>
      </c>
    </row>
    <row r="29" s="518" customFormat="true" ht="15.75" hidden="false" customHeight="false" outlineLevel="0" collapsed="false">
      <c r="A29" s="593"/>
      <c r="B29" s="793" t="n">
        <v>0</v>
      </c>
      <c r="C29" s="794" t="n">
        <v>0</v>
      </c>
      <c r="D29" s="794" t="n">
        <v>0</v>
      </c>
      <c r="E29" s="531"/>
      <c r="F29" s="797" t="n">
        <v>0</v>
      </c>
      <c r="G29" s="781"/>
      <c r="H29" s="15" t="n">
        <v>0</v>
      </c>
      <c r="I29" s="561" t="n">
        <f aca="false">H29-E29</f>
        <v>0</v>
      </c>
      <c r="J29" s="622"/>
    </row>
    <row r="30" s="518" customFormat="true" ht="15" hidden="false" customHeight="false" outlineLevel="0" collapsed="false">
      <c r="A30" s="591" t="s">
        <v>441</v>
      </c>
      <c r="B30" s="788" t="n">
        <v>0</v>
      </c>
      <c r="C30" s="589" t="n">
        <v>0</v>
      </c>
      <c r="D30" s="789" t="n">
        <v>1</v>
      </c>
      <c r="E30" s="531" t="n">
        <f aca="false">SUM(B30:B31)+SUM(C30:C31)*2+SUM(D30:D31)*2</f>
        <v>2</v>
      </c>
      <c r="F30" s="796" t="n">
        <v>2</v>
      </c>
      <c r="G30" s="782" t="str">
        <f aca="false">'Lista braci - Reg. 2018'!D316</f>
        <v>Borysiuk Paweł i Monika</v>
      </c>
      <c r="H30" s="280" t="n">
        <v>2</v>
      </c>
      <c r="I30" s="772" t="n">
        <f aca="false">H30-E30</f>
        <v>0</v>
      </c>
      <c r="J30" s="619" t="str">
        <f aca="false">'Lista braci - Reg. 2018'!B316</f>
        <v>Lublin Św. Antoni</v>
      </c>
    </row>
    <row r="31" s="518" customFormat="true" ht="15.75" hidden="false" customHeight="false" outlineLevel="0" collapsed="false">
      <c r="A31" s="593"/>
      <c r="B31" s="793" t="n">
        <v>0</v>
      </c>
      <c r="C31" s="794" t="n">
        <v>0</v>
      </c>
      <c r="D31" s="794" t="n">
        <v>0</v>
      </c>
      <c r="E31" s="531"/>
      <c r="F31" s="797" t="n">
        <v>0</v>
      </c>
      <c r="G31" s="781"/>
      <c r="H31" s="15" t="n">
        <v>0</v>
      </c>
      <c r="I31" s="561" t="n">
        <f aca="false">H31-E31</f>
        <v>0</v>
      </c>
      <c r="J31" s="622"/>
    </row>
    <row r="32" s="518" customFormat="true" ht="15" hidden="false" customHeight="false" outlineLevel="0" collapsed="false">
      <c r="A32" s="591" t="s">
        <v>442</v>
      </c>
      <c r="B32" s="788" t="n">
        <v>0</v>
      </c>
      <c r="C32" s="589" t="n">
        <v>0</v>
      </c>
      <c r="D32" s="789" t="n">
        <v>1</v>
      </c>
      <c r="E32" s="531" t="n">
        <f aca="false">SUM(B32:B33)+SUM(C32:C33)*2+SUM(D32:D33)*2</f>
        <v>2</v>
      </c>
      <c r="F32" s="796" t="n">
        <v>2</v>
      </c>
      <c r="G32" s="782" t="str">
        <f aca="false">'Lista braci - Reg. 2018'!D317</f>
        <v>Ryś Łukasz i Ewa</v>
      </c>
      <c r="H32" s="280" t="n">
        <v>2</v>
      </c>
      <c r="I32" s="772" t="n">
        <f aca="false">H32-E32</f>
        <v>0</v>
      </c>
      <c r="J32" s="619" t="str">
        <f aca="false">'Lista braci - Reg. 2018'!B317</f>
        <v>Lublin Św. Antoni</v>
      </c>
    </row>
    <row r="33" s="518" customFormat="true" ht="15.75" hidden="false" customHeight="false" outlineLevel="0" collapsed="false">
      <c r="A33" s="593"/>
      <c r="B33" s="793" t="n">
        <v>0</v>
      </c>
      <c r="C33" s="794" t="n">
        <v>0</v>
      </c>
      <c r="D33" s="794" t="n">
        <v>0</v>
      </c>
      <c r="E33" s="531"/>
      <c r="F33" s="797" t="n">
        <v>0</v>
      </c>
      <c r="G33" s="781"/>
      <c r="H33" s="15" t="n">
        <v>0</v>
      </c>
      <c r="I33" s="561" t="n">
        <f aca="false">H33-E33</f>
        <v>0</v>
      </c>
      <c r="J33" s="622"/>
    </row>
    <row r="34" s="518" customFormat="true" ht="15" hidden="false" customHeight="false" outlineLevel="0" collapsed="false">
      <c r="A34" s="591" t="s">
        <v>443</v>
      </c>
      <c r="B34" s="788" t="n">
        <v>0</v>
      </c>
      <c r="C34" s="589" t="n">
        <v>0</v>
      </c>
      <c r="D34" s="789" t="n">
        <v>1</v>
      </c>
      <c r="E34" s="531" t="n">
        <f aca="false">SUM(B34:B35)+SUM(C34:C35)*2+SUM(D34:D35)*2</f>
        <v>2</v>
      </c>
      <c r="F34" s="796" t="n">
        <v>2</v>
      </c>
      <c r="G34" s="782" t="str">
        <f aca="false">'Lista braci - Reg. 2018'!D328</f>
        <v>Kurpiel Andrzej i Elżbieta</v>
      </c>
      <c r="H34" s="280" t="n">
        <v>2</v>
      </c>
      <c r="I34" s="772" t="n">
        <f aca="false">H34-E34</f>
        <v>0</v>
      </c>
      <c r="J34" s="619" t="str">
        <f aca="false">'Lista braci - Reg. 2018'!B328</f>
        <v>Lublin Św. Krzyż</v>
      </c>
    </row>
    <row r="35" customFormat="false" ht="15.75" hidden="false" customHeight="false" outlineLevel="0" collapsed="false">
      <c r="A35" s="593"/>
      <c r="B35" s="793" t="n">
        <v>0</v>
      </c>
      <c r="C35" s="794" t="n">
        <v>0</v>
      </c>
      <c r="D35" s="794" t="n">
        <v>0</v>
      </c>
      <c r="E35" s="531"/>
      <c r="F35" s="797" t="n">
        <v>0</v>
      </c>
      <c r="G35" s="781"/>
      <c r="H35" s="15" t="n">
        <v>0</v>
      </c>
      <c r="I35" s="561" t="n">
        <f aca="false">H35-E35</f>
        <v>0</v>
      </c>
      <c r="J35" s="622"/>
    </row>
    <row r="36" s="597" customFormat="true" ht="25.5" hidden="false" customHeight="true" outlineLevel="0" collapsed="false">
      <c r="A36" s="591" t="s">
        <v>444</v>
      </c>
      <c r="B36" s="788" t="n">
        <v>0</v>
      </c>
      <c r="C36" s="589" t="n">
        <v>0</v>
      </c>
      <c r="D36" s="789" t="n">
        <v>1</v>
      </c>
      <c r="E36" s="531" t="n">
        <f aca="false">SUM(B36:B37)+SUM(C36:C37)*2+SUM(D36:D37)*2</f>
        <v>2</v>
      </c>
      <c r="F36" s="796" t="n">
        <v>2</v>
      </c>
      <c r="G36" s="782" t="str">
        <f aca="false">'Lista braci - Reg. 2018'!D330</f>
        <v>Bogacz Ryszard i Maria</v>
      </c>
      <c r="H36" s="280" t="n">
        <v>2</v>
      </c>
      <c r="I36" s="772" t="n">
        <f aca="false">H36-E36</f>
        <v>0</v>
      </c>
      <c r="J36" s="619" t="str">
        <f aca="false">'Lista braci - Reg. 2018'!B330</f>
        <v>Lublin Św. Krzyż</v>
      </c>
      <c r="K36" s="799"/>
    </row>
    <row r="37" s="597" customFormat="true" ht="15.75" hidden="false" customHeight="false" outlineLevel="0" collapsed="false">
      <c r="A37" s="593"/>
      <c r="B37" s="793" t="n">
        <v>0</v>
      </c>
      <c r="C37" s="794" t="n">
        <v>0</v>
      </c>
      <c r="D37" s="794" t="n">
        <v>0</v>
      </c>
      <c r="E37" s="531"/>
      <c r="F37" s="797" t="n">
        <v>0</v>
      </c>
      <c r="G37" s="800"/>
      <c r="H37" s="15" t="n">
        <v>0</v>
      </c>
      <c r="I37" s="614" t="n">
        <f aca="false">H37-E37</f>
        <v>0</v>
      </c>
      <c r="J37" s="801"/>
      <c r="K37" s="799"/>
    </row>
    <row r="38" s="597" customFormat="true" ht="15" hidden="false" customHeight="false" outlineLevel="0" collapsed="false">
      <c r="A38" s="591" t="s">
        <v>445</v>
      </c>
      <c r="B38" s="788" t="n">
        <v>0</v>
      </c>
      <c r="C38" s="589" t="n">
        <v>0</v>
      </c>
      <c r="D38" s="789" t="n">
        <v>1</v>
      </c>
      <c r="E38" s="531" t="n">
        <f aca="false">SUM(B38:B39)+SUM(C38:C39)*2+SUM(D38:D39)*2</f>
        <v>2</v>
      </c>
      <c r="F38" s="796" t="n">
        <v>2</v>
      </c>
      <c r="G38" s="782" t="str">
        <f aca="false">'Lista braci - Reg. 2018'!D414</f>
        <v>Janoszczyk Sławomir i Anna</v>
      </c>
      <c r="H38" s="280" t="n">
        <v>2</v>
      </c>
      <c r="I38" s="772" t="n">
        <f aca="false">H38-E38</f>
        <v>0</v>
      </c>
      <c r="J38" s="619" t="str">
        <f aca="false">'Lista braci - Reg. 2018'!B414</f>
        <v>Opole 1</v>
      </c>
      <c r="K38" s="799"/>
    </row>
    <row r="39" s="597" customFormat="true" ht="15.75" hidden="false" customHeight="false" outlineLevel="0" collapsed="false">
      <c r="A39" s="593"/>
      <c r="B39" s="793" t="n">
        <v>0</v>
      </c>
      <c r="C39" s="794" t="n">
        <v>0</v>
      </c>
      <c r="D39" s="794" t="n">
        <v>0</v>
      </c>
      <c r="E39" s="531"/>
      <c r="F39" s="797" t="n">
        <v>0</v>
      </c>
      <c r="G39" s="781"/>
      <c r="H39" s="15" t="n">
        <v>0</v>
      </c>
      <c r="I39" s="561" t="n">
        <f aca="false">H39-E39</f>
        <v>0</v>
      </c>
      <c r="J39" s="622"/>
      <c r="K39" s="799"/>
    </row>
    <row r="40" customFormat="false" ht="15" hidden="false" customHeight="false" outlineLevel="0" collapsed="false">
      <c r="A40" s="591" t="s">
        <v>446</v>
      </c>
      <c r="B40" s="788" t="n">
        <v>0</v>
      </c>
      <c r="C40" s="589" t="n">
        <v>0</v>
      </c>
      <c r="D40" s="789" t="n">
        <v>1</v>
      </c>
      <c r="E40" s="531" t="n">
        <f aca="false">SUM(B40:B41)+SUM(C40:C41)*2+SUM(D40:D41)*2</f>
        <v>2</v>
      </c>
      <c r="F40" s="796" t="n">
        <v>2</v>
      </c>
      <c r="G40" s="782" t="str">
        <f aca="false">'Lista braci - Reg. 2018'!D415</f>
        <v>Śledzik Andrzej i Dorota</v>
      </c>
      <c r="H40" s="280" t="n">
        <v>2</v>
      </c>
      <c r="I40" s="772" t="n">
        <f aca="false">H40-E40</f>
        <v>0</v>
      </c>
      <c r="J40" s="619" t="str">
        <f aca="false">'Lista braci - Reg. 2018'!B415</f>
        <v>Opole 1</v>
      </c>
    </row>
    <row r="41" customFormat="false" ht="15.75" hidden="false" customHeight="false" outlineLevel="0" collapsed="false">
      <c r="A41" s="593"/>
      <c r="B41" s="793" t="n">
        <v>0</v>
      </c>
      <c r="C41" s="794" t="n">
        <v>0</v>
      </c>
      <c r="D41" s="794" t="n">
        <v>0</v>
      </c>
      <c r="E41" s="531"/>
      <c r="F41" s="797" t="n">
        <v>0</v>
      </c>
      <c r="G41" s="781"/>
      <c r="H41" s="15" t="n">
        <v>0</v>
      </c>
      <c r="I41" s="561" t="n">
        <f aca="false">H41-E41</f>
        <v>0</v>
      </c>
      <c r="J41" s="622"/>
    </row>
    <row r="42" customFormat="false" ht="15" hidden="false" customHeight="false" outlineLevel="0" collapsed="false">
      <c r="A42" s="591" t="s">
        <v>447</v>
      </c>
      <c r="B42" s="788" t="n">
        <v>0</v>
      </c>
      <c r="C42" s="589" t="n">
        <v>0</v>
      </c>
      <c r="D42" s="789" t="n">
        <v>1</v>
      </c>
      <c r="E42" s="531" t="n">
        <f aca="false">SUM(B42:B43)+SUM(C42:C43)*2+SUM(D42:D43)*2</f>
        <v>2</v>
      </c>
      <c r="F42" s="796" t="n">
        <v>2</v>
      </c>
      <c r="G42" s="533" t="str">
        <f aca="false">'Lista braci - Reg. 2018'!D491</f>
        <v>Niećko Dariusz</v>
      </c>
      <c r="H42" s="280" t="n">
        <v>2</v>
      </c>
      <c r="I42" s="772" t="n">
        <f aca="false">H42-E42</f>
        <v>0</v>
      </c>
      <c r="J42" s="619" t="str">
        <f aca="false">'Lista braci - Reg. 2018'!B491</f>
        <v>Zamość Katedralna 2</v>
      </c>
    </row>
    <row r="43" customFormat="false" ht="15.75" hidden="false" customHeight="false" outlineLevel="0" collapsed="false">
      <c r="A43" s="593"/>
      <c r="B43" s="793" t="n">
        <v>0</v>
      </c>
      <c r="C43" s="794" t="n">
        <v>0</v>
      </c>
      <c r="D43" s="794" t="n">
        <v>0</v>
      </c>
      <c r="E43" s="531"/>
      <c r="F43" s="797" t="n">
        <v>0</v>
      </c>
      <c r="G43" s="781"/>
      <c r="H43" s="15" t="n">
        <v>0</v>
      </c>
      <c r="I43" s="561" t="n">
        <f aca="false">H43-E43</f>
        <v>0</v>
      </c>
      <c r="J43" s="622"/>
    </row>
    <row r="44" customFormat="false" ht="15" hidden="false" customHeight="false" outlineLevel="0" collapsed="false">
      <c r="A44" s="591" t="s">
        <v>448</v>
      </c>
      <c r="B44" s="788" t="n">
        <v>0</v>
      </c>
      <c r="C44" s="589" t="n">
        <v>0</v>
      </c>
      <c r="D44" s="789" t="n">
        <v>1</v>
      </c>
      <c r="E44" s="531" t="n">
        <f aca="false">SUM(B44:B45)+SUM(C44:C45)*2+SUM(D44:D45)*2</f>
        <v>2</v>
      </c>
      <c r="F44" s="796" t="n">
        <v>2</v>
      </c>
      <c r="G44" s="782" t="str">
        <f aca="false">'Lista braci - Reg. 2018'!D493</f>
        <v>Zawiślak Marek i Katarzyna</v>
      </c>
      <c r="H44" s="280" t="n">
        <v>2</v>
      </c>
      <c r="I44" s="772" t="n">
        <f aca="false">H44-E44</f>
        <v>0</v>
      </c>
      <c r="J44" s="619" t="str">
        <f aca="false">'Lista braci - Reg. 2018'!B493</f>
        <v>Zamość Katedralna 2</v>
      </c>
    </row>
    <row r="45" customFormat="false" ht="15.75" hidden="false" customHeight="false" outlineLevel="0" collapsed="false">
      <c r="A45" s="593"/>
      <c r="B45" s="793" t="n">
        <v>0</v>
      </c>
      <c r="C45" s="794" t="n">
        <v>0</v>
      </c>
      <c r="D45" s="794" t="n">
        <v>0</v>
      </c>
      <c r="E45" s="531"/>
      <c r="F45" s="797" t="n">
        <v>0</v>
      </c>
      <c r="G45" s="781"/>
      <c r="H45" s="15" t="n">
        <v>0</v>
      </c>
      <c r="I45" s="561" t="n">
        <f aca="false">H45-E45</f>
        <v>0</v>
      </c>
      <c r="J45" s="622"/>
    </row>
    <row r="46" customFormat="false" ht="25.5" hidden="false" customHeight="false" outlineLevel="0" collapsed="false">
      <c r="A46" s="591" t="s">
        <v>449</v>
      </c>
      <c r="B46" s="802" t="n">
        <v>0</v>
      </c>
      <c r="C46" s="803" t="n">
        <v>0</v>
      </c>
      <c r="D46" s="804" t="n">
        <v>1</v>
      </c>
      <c r="E46" s="805" t="n">
        <f aca="false">SUM(B46:B47)+SUM(C46:C47)*2+SUM(D46:D47)</f>
        <v>1</v>
      </c>
      <c r="F46" s="790" t="n">
        <v>2</v>
      </c>
      <c r="G46" s="701" t="str">
        <f aca="false">'Lista braci - Reg. 2018'!D505</f>
        <v>Ciebiera Sebastian i Weronika - od piątku</v>
      </c>
      <c r="H46" s="15" t="n">
        <v>2</v>
      </c>
      <c r="I46" s="554" t="n">
        <f aca="false">H46-E46</f>
        <v>1</v>
      </c>
      <c r="J46" s="792" t="str">
        <f aca="false">'Lista braci - Reg. 2018'!B505</f>
        <v>Bronowice 10</v>
      </c>
    </row>
    <row r="47" customFormat="false" ht="15.75" hidden="false" customHeight="false" outlineLevel="0" collapsed="false">
      <c r="A47" s="593"/>
      <c r="B47" s="806" t="n">
        <v>0</v>
      </c>
      <c r="C47" s="807" t="n">
        <v>0</v>
      </c>
      <c r="D47" s="807" t="n">
        <v>0</v>
      </c>
      <c r="E47" s="805"/>
      <c r="F47" s="795" t="n">
        <v>0</v>
      </c>
      <c r="G47" s="781"/>
      <c r="H47" s="48" t="n">
        <v>0</v>
      </c>
      <c r="I47" s="561" t="n">
        <f aca="false">H47-E47</f>
        <v>0</v>
      </c>
      <c r="J47" s="622"/>
    </row>
    <row r="48" customFormat="false" ht="15" hidden="false" customHeight="false" outlineLevel="0" collapsed="false">
      <c r="A48" s="591" t="s">
        <v>450</v>
      </c>
      <c r="B48" s="802" t="n">
        <v>1</v>
      </c>
      <c r="C48" s="803" t="n">
        <v>0</v>
      </c>
      <c r="D48" s="804" t="n">
        <v>0</v>
      </c>
      <c r="E48" s="805" t="n">
        <f aca="false">SUM(B48:B49)+SUM(C48:C49)*2+SUM(D48:D49)</f>
        <v>2</v>
      </c>
      <c r="F48" s="582" t="n">
        <v>1</v>
      </c>
      <c r="G48" s="574" t="str">
        <f aca="false">'Lista braci - Reg. 2018'!D506</f>
        <v>Zając Gabriela</v>
      </c>
      <c r="H48" s="15" t="n">
        <v>1</v>
      </c>
      <c r="I48" s="554" t="n">
        <f aca="false">H48-E48</f>
        <v>-1</v>
      </c>
      <c r="J48" s="792" t="str">
        <f aca="false">'Lista braci - Reg. 2018'!B506</f>
        <v>Bronowice 10</v>
      </c>
    </row>
    <row r="49" customFormat="false" ht="15.75" hidden="false" customHeight="false" outlineLevel="0" collapsed="false">
      <c r="A49" s="593"/>
      <c r="B49" s="806" t="n">
        <v>1</v>
      </c>
      <c r="C49" s="807" t="n">
        <v>0</v>
      </c>
      <c r="D49" s="807" t="n">
        <v>0</v>
      </c>
      <c r="E49" s="805"/>
      <c r="F49" s="795" t="n">
        <v>0</v>
      </c>
      <c r="G49" s="781"/>
      <c r="H49" s="48" t="n">
        <v>0</v>
      </c>
      <c r="I49" s="561" t="n">
        <f aca="false">H49-E49</f>
        <v>0</v>
      </c>
      <c r="J49" s="622"/>
    </row>
    <row r="50" customFormat="false" ht="25.5" hidden="false" customHeight="false" outlineLevel="0" collapsed="false">
      <c r="A50" s="591" t="s">
        <v>451</v>
      </c>
      <c r="B50" s="788" t="n">
        <v>0</v>
      </c>
      <c r="C50" s="589" t="n">
        <v>0</v>
      </c>
      <c r="D50" s="789" t="n">
        <v>1</v>
      </c>
      <c r="E50" s="531" t="n">
        <f aca="false">SUM(B50:B51)+SUM(C50:C51)*2+SUM(D50:D51)*2</f>
        <v>2</v>
      </c>
      <c r="F50" s="796" t="n">
        <v>2</v>
      </c>
      <c r="G50" s="579" t="str">
        <f aca="false">'Lista braci - Reg. 2018'!D504</f>
        <v>Serafin Marcin i Lilia - Marcin do piątku</v>
      </c>
      <c r="H50" s="20" t="n">
        <v>2</v>
      </c>
      <c r="I50" s="772" t="n">
        <f aca="false">H50-E50</f>
        <v>0</v>
      </c>
      <c r="J50" s="619" t="str">
        <f aca="false">'Lista braci - Reg. 2018'!B504</f>
        <v>Bronowice 10</v>
      </c>
    </row>
    <row r="51" customFormat="false" ht="15.75" hidden="false" customHeight="false" outlineLevel="0" collapsed="false">
      <c r="A51" s="593"/>
      <c r="B51" s="793" t="n">
        <v>0</v>
      </c>
      <c r="C51" s="794" t="n">
        <v>0</v>
      </c>
      <c r="D51" s="794" t="n">
        <v>0</v>
      </c>
      <c r="E51" s="531"/>
      <c r="F51" s="797" t="n">
        <v>0</v>
      </c>
      <c r="G51" s="781"/>
      <c r="H51" s="48" t="n">
        <v>0</v>
      </c>
      <c r="I51" s="561" t="n">
        <f aca="false">H51-E51</f>
        <v>0</v>
      </c>
      <c r="J51" s="622"/>
    </row>
    <row r="52" customFormat="false" ht="15" hidden="false" customHeight="false" outlineLevel="0" collapsed="false">
      <c r="A52" s="591" t="s">
        <v>452</v>
      </c>
      <c r="B52" s="788" t="n">
        <v>0</v>
      </c>
      <c r="C52" s="589" t="n">
        <v>0</v>
      </c>
      <c r="D52" s="789" t="n">
        <v>1</v>
      </c>
      <c r="E52" s="531" t="n">
        <f aca="false">SUM(B52:B53)+SUM(C52:C53)*2+SUM(D52:D53)*2</f>
        <v>2</v>
      </c>
      <c r="F52" s="796" t="n">
        <v>2</v>
      </c>
      <c r="G52" s="782" t="str">
        <f aca="false">'Lista braci - Reg. 2018'!D509</f>
        <v>Puzniak Damian i Paulina</v>
      </c>
      <c r="H52" s="20" t="n">
        <v>2</v>
      </c>
      <c r="I52" s="772" t="n">
        <f aca="false">H52-E52</f>
        <v>0</v>
      </c>
      <c r="J52" s="619" t="str">
        <f aca="false">'Lista braci - Reg. 2018'!B509</f>
        <v>LSM Lublin</v>
      </c>
    </row>
    <row r="53" customFormat="false" ht="15.75" hidden="false" customHeight="false" outlineLevel="0" collapsed="false">
      <c r="A53" s="593"/>
      <c r="B53" s="793" t="n">
        <v>0</v>
      </c>
      <c r="C53" s="794" t="n">
        <v>0</v>
      </c>
      <c r="D53" s="794" t="n">
        <v>0</v>
      </c>
      <c r="E53" s="531"/>
      <c r="F53" s="795"/>
      <c r="G53" s="781"/>
      <c r="H53" s="48"/>
      <c r="I53" s="561" t="n">
        <f aca="false">H53-E53</f>
        <v>0</v>
      </c>
      <c r="J53" s="622"/>
    </row>
    <row r="54" s="597" customFormat="true" ht="15" hidden="false" customHeight="false" outlineLevel="0" collapsed="false">
      <c r="A54" s="591" t="s">
        <v>453</v>
      </c>
      <c r="B54" s="808" t="n">
        <v>1</v>
      </c>
      <c r="C54" s="809" t="n">
        <v>0</v>
      </c>
      <c r="D54" s="810" t="n">
        <v>0</v>
      </c>
      <c r="E54" s="805" t="n">
        <f aca="false">SUM(B54:B55)+SUM(C54:C55)*2+SUM(D54:D55)</f>
        <v>2</v>
      </c>
      <c r="F54" s="582" t="n">
        <v>1</v>
      </c>
      <c r="G54" s="791" t="str">
        <f aca="false">'Lista braci - Reg. 2018'!D298</f>
        <v>Kusyk Ewa</v>
      </c>
      <c r="H54" s="15" t="n">
        <v>1</v>
      </c>
      <c r="I54" s="554" t="n">
        <f aca="false">H54-E54</f>
        <v>-1</v>
      </c>
      <c r="J54" s="792" t="str">
        <f aca="false">'Lista braci - Reg. 2018'!B298</f>
        <v>Lublin Św. Agnieszka 1</v>
      </c>
      <c r="K54" s="747"/>
    </row>
    <row r="55" s="597" customFormat="true" ht="15.75" hidden="false" customHeight="false" outlineLevel="0" collapsed="false">
      <c r="A55" s="593"/>
      <c r="B55" s="793" t="n">
        <v>1</v>
      </c>
      <c r="C55" s="794" t="n">
        <v>0</v>
      </c>
      <c r="D55" s="794" t="n">
        <v>0</v>
      </c>
      <c r="E55" s="805"/>
      <c r="F55" s="811" t="n">
        <v>1</v>
      </c>
      <c r="G55" s="781" t="str">
        <f aca="false">'Lista braci - Reg. 2018'!D302</f>
        <v>Świtacz Elżbieta</v>
      </c>
      <c r="H55" s="48" t="n">
        <v>1</v>
      </c>
      <c r="I55" s="561" t="n">
        <f aca="false">H55-E55</f>
        <v>1</v>
      </c>
      <c r="J55" s="622" t="str">
        <f aca="false">'Lista braci - Reg. 2018'!B302</f>
        <v>Lublin Św. Agnieszka 1</v>
      </c>
      <c r="K55" s="785" t="s">
        <v>383</v>
      </c>
    </row>
    <row r="56" s="597" customFormat="true" ht="15" hidden="false" customHeight="false" outlineLevel="0" collapsed="false">
      <c r="A56" s="591" t="s">
        <v>454</v>
      </c>
      <c r="B56" s="529" t="n">
        <v>1</v>
      </c>
      <c r="C56" s="589" t="n">
        <v>0</v>
      </c>
      <c r="D56" s="789" t="n">
        <v>0</v>
      </c>
      <c r="E56" s="531" t="n">
        <f aca="false">SUM(B56:B58)+SUM(C56:C58)*2+SUM(D56:D58)</f>
        <v>3</v>
      </c>
      <c r="F56" s="812" t="n">
        <v>1</v>
      </c>
      <c r="G56" s="782" t="str">
        <f aca="false">'Lista braci - Reg. 2018'!D275</f>
        <v>Podsiadło Kasia</v>
      </c>
      <c r="H56" s="20" t="n">
        <v>1</v>
      </c>
      <c r="I56" s="776" t="n">
        <f aca="false">H56-E56</f>
        <v>-2</v>
      </c>
      <c r="J56" s="619" t="str">
        <f aca="false">'Lista braci - Reg. 2018'!B275</f>
        <v>Lublin Salezjanie 1</v>
      </c>
      <c r="K56" s="787" t="s">
        <v>384</v>
      </c>
    </row>
    <row r="57" s="597" customFormat="true" ht="15" hidden="false" customHeight="false" outlineLevel="0" collapsed="false">
      <c r="A57" s="591"/>
      <c r="B57" s="813" t="n">
        <v>1</v>
      </c>
      <c r="C57" s="783" t="n">
        <v>0</v>
      </c>
      <c r="D57" s="814" t="n">
        <v>0</v>
      </c>
      <c r="E57" s="531"/>
      <c r="F57" s="815" t="n">
        <v>1</v>
      </c>
      <c r="G57" s="816" t="str">
        <f aca="false">'Lista braci - Reg. 2018'!D276</f>
        <v>Rojek Anna</v>
      </c>
      <c r="H57" s="31" t="n">
        <v>1</v>
      </c>
      <c r="I57" s="583" t="n">
        <f aca="false">H57-E57</f>
        <v>1</v>
      </c>
      <c r="J57" s="779" t="str">
        <f aca="false">'Lista braci - Reg. 2018'!B276</f>
        <v>Lublin Salezjanie 1</v>
      </c>
      <c r="K57" s="787" t="s">
        <v>386</v>
      </c>
    </row>
    <row r="58" s="597" customFormat="true" ht="15.75" hidden="false" customHeight="false" outlineLevel="0" collapsed="false">
      <c r="A58" s="593"/>
      <c r="B58" s="538" t="n">
        <v>1</v>
      </c>
      <c r="C58" s="794" t="n">
        <v>0</v>
      </c>
      <c r="D58" s="794" t="n">
        <v>0</v>
      </c>
      <c r="E58" s="531"/>
      <c r="F58" s="811" t="n">
        <v>1</v>
      </c>
      <c r="G58" s="817" t="str">
        <f aca="false">'Lista braci - Reg. 2018'!D510</f>
        <v>Borsuk Maria - od soboty</v>
      </c>
      <c r="H58" s="818" t="n">
        <v>1</v>
      </c>
      <c r="I58" s="561" t="n">
        <f aca="false">H58-E58</f>
        <v>1</v>
      </c>
      <c r="J58" s="622" t="str">
        <f aca="false">'Lista braci - Reg. 2018'!B510</f>
        <v>Królewska 13</v>
      </c>
      <c r="K58" s="787" t="s">
        <v>387</v>
      </c>
    </row>
    <row r="59" s="518" customFormat="true" ht="25.5" hidden="false" customHeight="false" outlineLevel="0" collapsed="false">
      <c r="A59" s="594" t="s">
        <v>455</v>
      </c>
      <c r="B59" s="819" t="n">
        <v>1</v>
      </c>
      <c r="C59" s="789" t="n">
        <v>0</v>
      </c>
      <c r="D59" s="789" t="n">
        <v>0</v>
      </c>
      <c r="E59" s="648" t="n">
        <f aca="false">SUM(B59:B61)+SUM(C59:C61)*2+SUM(D59:D61)</f>
        <v>3</v>
      </c>
      <c r="F59" s="820" t="n">
        <v>1</v>
      </c>
      <c r="G59" s="91" t="str">
        <f aca="false">'Lista braci - Reg. 2018'!D425</f>
        <v>Binięda Ewelina</v>
      </c>
      <c r="H59" s="15" t="n">
        <v>1</v>
      </c>
      <c r="I59" s="710" t="n">
        <f aca="false">H59-E59</f>
        <v>-2</v>
      </c>
      <c r="J59" s="792" t="str">
        <f aca="false">'Lista braci - Reg. 2018'!B425</f>
        <v>Opole 2</v>
      </c>
      <c r="K59" s="762"/>
    </row>
    <row r="60" s="518" customFormat="true" ht="15" hidden="false" customHeight="false" outlineLevel="0" collapsed="false">
      <c r="A60" s="596"/>
      <c r="B60" s="821" t="n">
        <v>1</v>
      </c>
      <c r="C60" s="822" t="n">
        <v>0</v>
      </c>
      <c r="D60" s="822" t="n">
        <v>0</v>
      </c>
      <c r="E60" s="648"/>
      <c r="F60" s="823" t="n">
        <v>1</v>
      </c>
      <c r="G60" s="38" t="str">
        <f aca="false">'Lista braci - Reg. 2018'!D427</f>
        <v>Ciostek Regina</v>
      </c>
      <c r="H60" s="92" t="n">
        <v>1</v>
      </c>
      <c r="I60" s="583" t="n">
        <f aca="false">H60-E60</f>
        <v>1</v>
      </c>
      <c r="J60" s="801" t="str">
        <f aca="false">'Lista braci - Reg. 2018'!B427</f>
        <v>Opole 2</v>
      </c>
      <c r="K60" s="747"/>
    </row>
    <row r="61" s="518" customFormat="true" ht="15.75" hidden="false" customHeight="false" outlineLevel="0" collapsed="false">
      <c r="A61" s="598"/>
      <c r="B61" s="824" t="n">
        <v>1</v>
      </c>
      <c r="C61" s="794" t="n">
        <v>0</v>
      </c>
      <c r="D61" s="794" t="n">
        <v>0</v>
      </c>
      <c r="E61" s="648"/>
      <c r="F61" s="823" t="n">
        <v>1</v>
      </c>
      <c r="G61" s="38" t="str">
        <f aca="false">'Lista braci - Reg. 2018'!D492</f>
        <v>Szłoda Nina</v>
      </c>
      <c r="H61" s="92" t="n">
        <v>1</v>
      </c>
      <c r="I61" s="542" t="n">
        <f aca="false">H61-E61</f>
        <v>1</v>
      </c>
      <c r="J61" s="801" t="str">
        <f aca="false">'Lista braci - Reg. 2018'!B492</f>
        <v>Zamość Katedralna 2</v>
      </c>
      <c r="K61" s="825" t="s">
        <v>383</v>
      </c>
    </row>
    <row r="62" s="518" customFormat="true" ht="26.25" hidden="false" customHeight="true" outlineLevel="0" collapsed="false">
      <c r="A62" s="588" t="s">
        <v>456</v>
      </c>
      <c r="B62" s="826" t="n">
        <v>1</v>
      </c>
      <c r="C62" s="810" t="n">
        <v>0</v>
      </c>
      <c r="D62" s="810" t="n">
        <v>0</v>
      </c>
      <c r="E62" s="827" t="n">
        <f aca="false">SUM(B62:B64)+SUM(C62:C64)*2+SUM(D62:D64)</f>
        <v>3</v>
      </c>
      <c r="F62" s="828" t="n">
        <v>0</v>
      </c>
      <c r="G62" s="829"/>
      <c r="H62" s="770" t="n">
        <v>0</v>
      </c>
      <c r="I62" s="776" t="n">
        <f aca="false">H62-E62</f>
        <v>-3</v>
      </c>
      <c r="J62" s="830"/>
      <c r="K62" s="787" t="s">
        <v>384</v>
      </c>
    </row>
    <row r="63" s="518" customFormat="true" ht="15" hidden="false" customHeight="false" outlineLevel="0" collapsed="false">
      <c r="A63" s="591"/>
      <c r="B63" s="821" t="n">
        <v>1</v>
      </c>
      <c r="C63" s="822" t="n">
        <v>0</v>
      </c>
      <c r="D63" s="822" t="n">
        <v>0</v>
      </c>
      <c r="E63" s="827"/>
      <c r="F63" s="714" t="n">
        <v>1</v>
      </c>
      <c r="G63" s="553" t="str">
        <f aca="false">'Lista braci - Reg. 2018'!D426</f>
        <v>Buza Sebastian</v>
      </c>
      <c r="H63" s="26" t="n">
        <v>1</v>
      </c>
      <c r="I63" s="583" t="n">
        <f aca="false">H63-E63</f>
        <v>1</v>
      </c>
      <c r="J63" s="831" t="str">
        <f aca="false">'Lista braci - Reg. 2018'!B426</f>
        <v>Opole 2</v>
      </c>
      <c r="K63" s="787" t="s">
        <v>386</v>
      </c>
      <c r="N63" s="763"/>
      <c r="O63" s="764"/>
    </row>
    <row r="64" customFormat="false" ht="15.75" hidden="false" customHeight="false" outlineLevel="0" collapsed="false">
      <c r="A64" s="598"/>
      <c r="B64" s="832" t="n">
        <v>1</v>
      </c>
      <c r="C64" s="833" t="n">
        <v>0</v>
      </c>
      <c r="D64" s="833" t="n">
        <v>0</v>
      </c>
      <c r="E64" s="827"/>
      <c r="F64" s="834" t="n">
        <v>1</v>
      </c>
      <c r="G64" s="835" t="str">
        <f aca="false">'Lista braci - Reg. 2018'!D368</f>
        <v>Topyła Mariusz</v>
      </c>
      <c r="H64" s="373" t="n">
        <v>1</v>
      </c>
      <c r="I64" s="710" t="n">
        <f aca="false">H64-E64</f>
        <v>1</v>
      </c>
      <c r="J64" s="836" t="str">
        <f aca="false">'Lista braci - Reg. 2018'!B368</f>
        <v>Lubartów 3</v>
      </c>
      <c r="K64" s="787" t="s">
        <v>387</v>
      </c>
      <c r="L64" s="762"/>
      <c r="M64" s="762"/>
      <c r="N64" s="762"/>
      <c r="O64" s="762"/>
    </row>
    <row r="65" customFormat="false" ht="15" hidden="false" customHeight="false" outlineLevel="0" collapsed="false">
      <c r="A65" s="594" t="s">
        <v>457</v>
      </c>
      <c r="B65" s="529" t="n">
        <v>1</v>
      </c>
      <c r="C65" s="789" t="n">
        <v>0</v>
      </c>
      <c r="D65" s="789" t="n">
        <v>0</v>
      </c>
      <c r="E65" s="531" t="n">
        <f aca="false">SUM(B65:B66)+SUM(C65:C66)*2+SUM(D65:D66)</f>
        <v>3</v>
      </c>
      <c r="F65" s="618" t="n">
        <v>2</v>
      </c>
      <c r="G65" s="533" t="str">
        <f aca="false">'Lista braci - Reg. 2018'!D120</f>
        <v>Pakuła Piotr i Beata</v>
      </c>
      <c r="H65" s="20" t="n">
        <v>2</v>
      </c>
      <c r="I65" s="837" t="n">
        <f aca="false">H65-E65</f>
        <v>-1</v>
      </c>
      <c r="J65" s="619" t="str">
        <f aca="false">'Lista braci - Reg. 2018'!B120</f>
        <v>Lublin Poczekajka 2</v>
      </c>
    </row>
    <row r="66" customFormat="false" ht="15.75" hidden="false" customHeight="false" outlineLevel="0" collapsed="false">
      <c r="A66" s="598"/>
      <c r="B66" s="206" t="n">
        <v>0</v>
      </c>
      <c r="C66" s="558" t="n">
        <v>1</v>
      </c>
      <c r="D66" s="794" t="n">
        <v>0</v>
      </c>
      <c r="E66" s="531"/>
      <c r="F66" s="540" t="n">
        <v>0</v>
      </c>
      <c r="G66" s="599"/>
      <c r="H66" s="48" t="n">
        <v>0</v>
      </c>
      <c r="I66" s="838" t="n">
        <f aca="false">H66-E66</f>
        <v>0</v>
      </c>
      <c r="J66" s="622"/>
    </row>
    <row r="67" customFormat="false" ht="15" hidden="false" customHeight="false" outlineLevel="0" collapsed="false">
      <c r="A67" s="594" t="s">
        <v>458</v>
      </c>
      <c r="B67" s="839" t="n">
        <v>1</v>
      </c>
      <c r="C67" s="840" t="n">
        <v>0</v>
      </c>
      <c r="D67" s="840" t="n">
        <v>0</v>
      </c>
      <c r="E67" s="531" t="n">
        <f aca="false">SUM(B67:B69)+SUM(C67:C69)*2+SUM(D67:D69)</f>
        <v>3</v>
      </c>
      <c r="F67" s="618" t="n">
        <v>2</v>
      </c>
      <c r="G67" s="533" t="str">
        <f aca="false">'Lista braci - Reg. 2018'!D123</f>
        <v>Kudelski Jacek i Kamila</v>
      </c>
      <c r="H67" s="20" t="n">
        <v>2</v>
      </c>
      <c r="I67" s="837" t="n">
        <f aca="false">H67-E67</f>
        <v>-1</v>
      </c>
      <c r="J67" s="619" t="str">
        <f aca="false">'Lista braci - Reg. 2018'!B123</f>
        <v>Lublin Poczekajka 2</v>
      </c>
    </row>
    <row r="68" customFormat="false" ht="15" hidden="false" customHeight="false" outlineLevel="0" collapsed="false">
      <c r="A68" s="596"/>
      <c r="B68" s="550" t="n">
        <v>1</v>
      </c>
      <c r="C68" s="822" t="n">
        <v>0</v>
      </c>
      <c r="D68" s="822" t="n">
        <v>0</v>
      </c>
      <c r="E68" s="531"/>
      <c r="F68" s="841" t="n">
        <v>0</v>
      </c>
      <c r="G68" s="778"/>
      <c r="H68" s="31" t="n">
        <v>0</v>
      </c>
      <c r="I68" s="842" t="n">
        <f aca="false">H68-E68</f>
        <v>0</v>
      </c>
      <c r="J68" s="831"/>
    </row>
    <row r="69" customFormat="false" ht="15.75" hidden="false" customHeight="false" outlineLevel="0" collapsed="false">
      <c r="A69" s="598"/>
      <c r="B69" s="538" t="n">
        <v>1</v>
      </c>
      <c r="C69" s="794" t="n">
        <v>0</v>
      </c>
      <c r="D69" s="794" t="n">
        <v>0</v>
      </c>
      <c r="E69" s="531"/>
      <c r="F69" s="540" t="n">
        <v>0</v>
      </c>
      <c r="G69" s="599"/>
      <c r="H69" s="48" t="n">
        <v>0</v>
      </c>
      <c r="I69" s="838" t="n">
        <f aca="false">H69-E69</f>
        <v>0</v>
      </c>
      <c r="J69" s="622"/>
    </row>
    <row r="70" customFormat="false" ht="15" hidden="false" customHeight="true" outlineLevel="0" collapsed="false">
      <c r="A70" s="594" t="s">
        <v>459</v>
      </c>
      <c r="B70" s="839" t="n">
        <v>1</v>
      </c>
      <c r="C70" s="840" t="n">
        <v>0</v>
      </c>
      <c r="D70" s="840" t="n">
        <v>0</v>
      </c>
      <c r="E70" s="531" t="n">
        <f aca="false">SUM(B70:B72)+SUM(C70:C72)*2+SUM(D70:D72)</f>
        <v>3</v>
      </c>
      <c r="F70" s="618" t="n">
        <v>2</v>
      </c>
      <c r="G70" s="533" t="str">
        <f aca="false">'Lista braci - Reg. 2018'!D137</f>
        <v>Wojciechowscy Adam i Alicja</v>
      </c>
      <c r="H70" s="20" t="n">
        <v>2</v>
      </c>
      <c r="I70" s="837" t="n">
        <f aca="false">H70-E70</f>
        <v>-1</v>
      </c>
      <c r="J70" s="619" t="str">
        <f aca="false">'Lista braci - Reg. 2018'!B137</f>
        <v>Lublin Poczekajka 3</v>
      </c>
    </row>
    <row r="71" customFormat="false" ht="15" hidden="false" customHeight="false" outlineLevel="0" collapsed="false">
      <c r="A71" s="596"/>
      <c r="B71" s="550" t="n">
        <v>1</v>
      </c>
      <c r="C71" s="822" t="n">
        <v>0</v>
      </c>
      <c r="D71" s="822" t="n">
        <v>0</v>
      </c>
      <c r="E71" s="531"/>
      <c r="F71" s="841" t="n">
        <v>0</v>
      </c>
      <c r="G71" s="778"/>
      <c r="H71" s="26" t="n">
        <v>0</v>
      </c>
      <c r="I71" s="842" t="n">
        <f aca="false">H71-E71</f>
        <v>0</v>
      </c>
      <c r="J71" s="831"/>
    </row>
    <row r="72" customFormat="false" ht="15.75" hidden="false" customHeight="false" outlineLevel="0" collapsed="false">
      <c r="A72" s="598"/>
      <c r="B72" s="538" t="n">
        <v>1</v>
      </c>
      <c r="C72" s="794" t="n">
        <v>0</v>
      </c>
      <c r="D72" s="794" t="n">
        <v>0</v>
      </c>
      <c r="E72" s="531"/>
      <c r="F72" s="540" t="n">
        <v>0</v>
      </c>
      <c r="G72" s="599"/>
      <c r="H72" s="48" t="n">
        <v>0</v>
      </c>
      <c r="I72" s="838" t="n">
        <f aca="false">H72-E72</f>
        <v>0</v>
      </c>
      <c r="J72" s="622"/>
    </row>
    <row r="73" customFormat="false" ht="25.5" hidden="false" customHeight="false" outlineLevel="0" collapsed="false">
      <c r="A73" s="594" t="s">
        <v>460</v>
      </c>
      <c r="B73" s="529" t="n">
        <v>1</v>
      </c>
      <c r="C73" s="789" t="n">
        <v>0</v>
      </c>
      <c r="D73" s="789" t="n">
        <v>0</v>
      </c>
      <c r="E73" s="531" t="n">
        <f aca="false">SUM(B73:B75)+SUM(C73:C75)*2+SUM(D73:D75)</f>
        <v>3</v>
      </c>
      <c r="F73" s="618" t="n">
        <v>2</v>
      </c>
      <c r="G73" s="579" t="str">
        <f aca="false">'Lista braci - Reg. 2018'!D148</f>
        <v>Hypś Sławek i Magda - od piątku</v>
      </c>
      <c r="H73" s="20" t="n">
        <v>2</v>
      </c>
      <c r="I73" s="837" t="n">
        <f aca="false">H73-E73</f>
        <v>-1</v>
      </c>
      <c r="J73" s="619" t="str">
        <f aca="false">'Lista braci - Reg. 2018'!B148</f>
        <v>Lublin Poczekajka 4</v>
      </c>
      <c r="K73" s="517"/>
    </row>
    <row r="74" customFormat="false" ht="15" hidden="false" customHeight="false" outlineLevel="0" collapsed="false">
      <c r="A74" s="596"/>
      <c r="B74" s="550" t="n">
        <v>1</v>
      </c>
      <c r="C74" s="822" t="n">
        <v>0</v>
      </c>
      <c r="D74" s="822" t="n">
        <v>0</v>
      </c>
      <c r="E74" s="531"/>
      <c r="F74" s="25" t="n">
        <v>0</v>
      </c>
      <c r="G74" s="553"/>
      <c r="H74" s="26" t="n">
        <v>0</v>
      </c>
      <c r="I74" s="842" t="n">
        <f aca="false">H74-E74</f>
        <v>0</v>
      </c>
      <c r="J74" s="831"/>
      <c r="K74" s="517"/>
    </row>
    <row r="75" customFormat="false" ht="15.75" hidden="false" customHeight="false" outlineLevel="0" collapsed="false">
      <c r="A75" s="598"/>
      <c r="B75" s="538" t="n">
        <v>1</v>
      </c>
      <c r="C75" s="794" t="n">
        <v>0</v>
      </c>
      <c r="D75" s="794" t="n">
        <v>0</v>
      </c>
      <c r="E75" s="531"/>
      <c r="F75" s="540" t="n">
        <v>0</v>
      </c>
      <c r="G75" s="599"/>
      <c r="H75" s="48" t="n">
        <v>0</v>
      </c>
      <c r="I75" s="838" t="n">
        <f aca="false">H75-E75</f>
        <v>0</v>
      </c>
      <c r="J75" s="622"/>
      <c r="K75" s="517"/>
    </row>
    <row r="76" customFormat="false" ht="15" hidden="false" customHeight="false" outlineLevel="0" collapsed="false">
      <c r="A76" s="594" t="s">
        <v>461</v>
      </c>
      <c r="B76" s="529" t="n">
        <v>1</v>
      </c>
      <c r="C76" s="789" t="n">
        <v>0</v>
      </c>
      <c r="D76" s="789" t="n">
        <v>0</v>
      </c>
      <c r="E76" s="531" t="n">
        <f aca="false">SUM(B76:B78)+SUM(C76:C78)*2+SUM(D76:D78)</f>
        <v>3</v>
      </c>
      <c r="F76" s="618" t="n">
        <v>2</v>
      </c>
      <c r="G76" s="533" t="str">
        <f aca="false">'Lista braci - Reg. 2018'!D149</f>
        <v>Kołodziejczyk Adam i Kinga</v>
      </c>
      <c r="H76" s="20" t="n">
        <v>2</v>
      </c>
      <c r="I76" s="837" t="n">
        <f aca="false">H76-E76</f>
        <v>-1</v>
      </c>
      <c r="J76" s="619" t="str">
        <f aca="false">'Lista braci - Reg. 2018'!B149</f>
        <v>Lublin Poczekajka 4</v>
      </c>
      <c r="K76" s="517"/>
    </row>
    <row r="77" s="518" customFormat="true" ht="15" hidden="false" customHeight="false" outlineLevel="0" collapsed="false">
      <c r="A77" s="596"/>
      <c r="B77" s="550" t="n">
        <v>1</v>
      </c>
      <c r="C77" s="822" t="n">
        <v>0</v>
      </c>
      <c r="D77" s="822" t="n">
        <v>0</v>
      </c>
      <c r="E77" s="531"/>
      <c r="F77" s="25" t="n">
        <v>0</v>
      </c>
      <c r="G77" s="553"/>
      <c r="H77" s="26" t="n">
        <v>0</v>
      </c>
      <c r="I77" s="842" t="n">
        <f aca="false">H77-E77</f>
        <v>0</v>
      </c>
      <c r="J77" s="831"/>
      <c r="K77" s="517"/>
    </row>
    <row r="78" s="518" customFormat="true" ht="15.75" hidden="false" customHeight="false" outlineLevel="0" collapsed="false">
      <c r="A78" s="598"/>
      <c r="B78" s="538" t="n">
        <v>1</v>
      </c>
      <c r="C78" s="794" t="n">
        <v>0</v>
      </c>
      <c r="D78" s="794" t="n">
        <v>0</v>
      </c>
      <c r="E78" s="531"/>
      <c r="F78" s="540" t="n">
        <v>0</v>
      </c>
      <c r="G78" s="599"/>
      <c r="H78" s="48" t="n">
        <v>0</v>
      </c>
      <c r="I78" s="838" t="n">
        <f aca="false">H78-E78</f>
        <v>0</v>
      </c>
      <c r="J78" s="622"/>
      <c r="K78" s="517"/>
    </row>
    <row r="79" s="518" customFormat="true" ht="15" hidden="false" customHeight="false" outlineLevel="0" collapsed="false">
      <c r="A79" s="594" t="s">
        <v>462</v>
      </c>
      <c r="B79" s="529" t="n">
        <v>1</v>
      </c>
      <c r="C79" s="789" t="n">
        <v>0</v>
      </c>
      <c r="D79" s="789" t="n">
        <v>0</v>
      </c>
      <c r="E79" s="531" t="n">
        <f aca="false">SUM(B79:B81)+SUM(C79:C81)*2+SUM(D79:D81)</f>
        <v>3</v>
      </c>
      <c r="F79" s="618" t="n">
        <v>2</v>
      </c>
      <c r="G79" s="533" t="str">
        <f aca="false">'Lista braci - Reg. 2018'!D204</f>
        <v>Szwałek Adam i Katarzyna</v>
      </c>
      <c r="H79" s="20" t="n">
        <v>2</v>
      </c>
      <c r="I79" s="837" t="n">
        <f aca="false">H79-E79</f>
        <v>-1</v>
      </c>
      <c r="J79" s="619" t="str">
        <f aca="false">'Lista braci - Reg. 2018'!B204</f>
        <v>Lublin Poczekajka 7</v>
      </c>
      <c r="K79" s="517"/>
    </row>
    <row r="80" s="518" customFormat="true" ht="15" hidden="false" customHeight="false" outlineLevel="0" collapsed="false">
      <c r="A80" s="596"/>
      <c r="B80" s="550" t="n">
        <v>1</v>
      </c>
      <c r="C80" s="822" t="n">
        <v>0</v>
      </c>
      <c r="D80" s="822" t="n">
        <v>0</v>
      </c>
      <c r="E80" s="531"/>
      <c r="F80" s="25" t="n">
        <v>0</v>
      </c>
      <c r="G80" s="553"/>
      <c r="H80" s="26" t="n">
        <v>0</v>
      </c>
      <c r="I80" s="842" t="n">
        <f aca="false">H80-E80</f>
        <v>0</v>
      </c>
      <c r="J80" s="831"/>
      <c r="K80" s="517"/>
    </row>
    <row r="81" s="518" customFormat="true" ht="15.75" hidden="false" customHeight="false" outlineLevel="0" collapsed="false">
      <c r="A81" s="598"/>
      <c r="B81" s="538" t="n">
        <v>1</v>
      </c>
      <c r="C81" s="794" t="n">
        <v>0</v>
      </c>
      <c r="D81" s="794" t="n">
        <v>0</v>
      </c>
      <c r="E81" s="531"/>
      <c r="F81" s="540" t="n">
        <v>0</v>
      </c>
      <c r="G81" s="599"/>
      <c r="H81" s="48" t="n">
        <v>0</v>
      </c>
      <c r="I81" s="838" t="n">
        <f aca="false">H81-E81</f>
        <v>0</v>
      </c>
      <c r="J81" s="622"/>
      <c r="K81" s="517"/>
    </row>
    <row r="82" s="518" customFormat="true" ht="15" hidden="false" customHeight="false" outlineLevel="0" collapsed="false">
      <c r="A82" s="594" t="s">
        <v>463</v>
      </c>
      <c r="B82" s="529" t="n">
        <v>1</v>
      </c>
      <c r="C82" s="789" t="n">
        <v>0</v>
      </c>
      <c r="D82" s="789" t="n">
        <v>0</v>
      </c>
      <c r="E82" s="531" t="n">
        <f aca="false">SUM(B82:B84)+SUM(C82:C84)*2+SUM(D82:D84)</f>
        <v>3</v>
      </c>
      <c r="F82" s="618" t="n">
        <v>2</v>
      </c>
      <c r="G82" s="533" t="str">
        <f aca="false">'Lista braci - Reg. 2018'!D190</f>
        <v>Dziduch Mateusz i Martyna</v>
      </c>
      <c r="H82" s="20" t="n">
        <v>2</v>
      </c>
      <c r="I82" s="837" t="n">
        <f aca="false">H82-E82</f>
        <v>-1</v>
      </c>
      <c r="J82" s="619" t="str">
        <f aca="false">'Lista braci - Reg. 2018'!B190</f>
        <v>Lublin Poczekajka 6</v>
      </c>
      <c r="K82" s="517"/>
    </row>
    <row r="83" s="518" customFormat="true" ht="15" hidden="false" customHeight="false" outlineLevel="0" collapsed="false">
      <c r="A83" s="596"/>
      <c r="B83" s="550" t="n">
        <v>1</v>
      </c>
      <c r="C83" s="822" t="n">
        <v>0</v>
      </c>
      <c r="D83" s="822" t="n">
        <v>0</v>
      </c>
      <c r="E83" s="531"/>
      <c r="F83" s="25" t="n">
        <v>0</v>
      </c>
      <c r="G83" s="553"/>
      <c r="H83" s="26" t="n">
        <v>0</v>
      </c>
      <c r="I83" s="842" t="n">
        <f aca="false">H83-E83</f>
        <v>0</v>
      </c>
      <c r="J83" s="831"/>
      <c r="K83" s="517"/>
    </row>
    <row r="84" s="518" customFormat="true" ht="15.75" hidden="false" customHeight="false" outlineLevel="0" collapsed="false">
      <c r="A84" s="598"/>
      <c r="B84" s="538" t="n">
        <v>1</v>
      </c>
      <c r="C84" s="794" t="n">
        <v>0</v>
      </c>
      <c r="D84" s="794" t="n">
        <v>0</v>
      </c>
      <c r="E84" s="531"/>
      <c r="F84" s="624" t="n">
        <v>0</v>
      </c>
      <c r="G84" s="835"/>
      <c r="H84" s="48" t="n">
        <v>0</v>
      </c>
      <c r="I84" s="838" t="n">
        <f aca="false">H84-E84</f>
        <v>0</v>
      </c>
      <c r="J84" s="622"/>
      <c r="K84" s="517"/>
    </row>
    <row r="85" s="518" customFormat="true" ht="15" hidden="false" customHeight="false" outlineLevel="0" collapsed="false">
      <c r="A85" s="594" t="s">
        <v>464</v>
      </c>
      <c r="B85" s="529" t="n">
        <v>1</v>
      </c>
      <c r="C85" s="789" t="n">
        <v>0</v>
      </c>
      <c r="D85" s="789" t="n">
        <v>0</v>
      </c>
      <c r="E85" s="531" t="n">
        <f aca="false">SUM(B85:B86)+SUM(C85:C86)*2+SUM(D85:D86)</f>
        <v>3</v>
      </c>
      <c r="F85" s="618" t="n">
        <v>2</v>
      </c>
      <c r="G85" s="533" t="str">
        <f aca="false">'Lista braci - Reg. 2018'!D379</f>
        <v>Pluta Marek i Agnieszka</v>
      </c>
      <c r="H85" s="20" t="n">
        <v>2</v>
      </c>
      <c r="I85" s="837" t="n">
        <f aca="false">H85-E85</f>
        <v>-1</v>
      </c>
      <c r="J85" s="619" t="str">
        <f aca="false">'Lista braci - Reg. 2018'!B379</f>
        <v>Łęczna 1</v>
      </c>
      <c r="K85" s="517"/>
    </row>
    <row r="86" s="518" customFormat="true" ht="15.75" hidden="false" customHeight="false" outlineLevel="0" collapsed="false">
      <c r="A86" s="598"/>
      <c r="B86" s="206" t="n">
        <v>0</v>
      </c>
      <c r="C86" s="558" t="n">
        <v>1</v>
      </c>
      <c r="D86" s="794" t="n">
        <v>0</v>
      </c>
      <c r="E86" s="531"/>
      <c r="F86" s="540" t="n">
        <v>0</v>
      </c>
      <c r="G86" s="835"/>
      <c r="H86" s="373" t="n">
        <v>0</v>
      </c>
      <c r="I86" s="838" t="n">
        <f aca="false">H86-E86</f>
        <v>0</v>
      </c>
      <c r="J86" s="622"/>
      <c r="K86" s="517"/>
    </row>
    <row r="87" s="518" customFormat="true" ht="15" hidden="false" customHeight="false" outlineLevel="0" collapsed="false">
      <c r="A87" s="594" t="s">
        <v>465</v>
      </c>
      <c r="B87" s="529" t="n">
        <v>1</v>
      </c>
      <c r="C87" s="789" t="n">
        <v>0</v>
      </c>
      <c r="D87" s="789" t="n">
        <v>0</v>
      </c>
      <c r="E87" s="531" t="n">
        <f aca="false">SUM(B87:B89)+SUM(C87:C89)*2+SUM(D87:D89)</f>
        <v>4</v>
      </c>
      <c r="F87" s="618" t="n">
        <v>2</v>
      </c>
      <c r="G87" s="533" t="str">
        <f aca="false">'Lista braci - Reg. 2018'!D380</f>
        <v>Raczkowski Janusz i Irena</v>
      </c>
      <c r="H87" s="20" t="n">
        <v>2</v>
      </c>
      <c r="I87" s="837" t="n">
        <f aca="false">H87-E87</f>
        <v>-2</v>
      </c>
      <c r="J87" s="619" t="str">
        <f aca="false">'Lista braci - Reg. 2018'!B380</f>
        <v>Łęczna 1</v>
      </c>
      <c r="K87" s="517"/>
    </row>
    <row r="88" s="518" customFormat="true" ht="15" hidden="false" customHeight="false" outlineLevel="0" collapsed="false">
      <c r="A88" s="596"/>
      <c r="B88" s="550" t="n">
        <v>1</v>
      </c>
      <c r="C88" s="822" t="n">
        <v>0</v>
      </c>
      <c r="D88" s="822" t="n">
        <v>0</v>
      </c>
      <c r="E88" s="531"/>
      <c r="F88" s="546" t="n">
        <v>0</v>
      </c>
      <c r="G88" s="574"/>
      <c r="H88" s="15" t="n">
        <v>0</v>
      </c>
      <c r="I88" s="842" t="n">
        <f aca="false">H88-E88</f>
        <v>0</v>
      </c>
      <c r="J88" s="831"/>
      <c r="K88" s="517"/>
    </row>
    <row r="89" s="518" customFormat="true" ht="15.75" hidden="false" customHeight="false" outlineLevel="0" collapsed="false">
      <c r="A89" s="598"/>
      <c r="B89" s="206" t="n">
        <v>0</v>
      </c>
      <c r="C89" s="538" t="n">
        <v>1</v>
      </c>
      <c r="D89" s="794" t="n">
        <v>0</v>
      </c>
      <c r="E89" s="531"/>
      <c r="F89" s="624" t="n">
        <v>0</v>
      </c>
      <c r="G89" s="835"/>
      <c r="H89" s="373" t="n">
        <v>0</v>
      </c>
      <c r="I89" s="838" t="n">
        <f aca="false">H89-E89</f>
        <v>0</v>
      </c>
      <c r="J89" s="622"/>
      <c r="K89" s="517"/>
    </row>
    <row r="90" s="518" customFormat="true" ht="15" hidden="false" customHeight="false" outlineLevel="0" collapsed="false">
      <c r="A90" s="594" t="s">
        <v>466</v>
      </c>
      <c r="B90" s="529" t="n">
        <v>1</v>
      </c>
      <c r="C90" s="789" t="n">
        <v>0</v>
      </c>
      <c r="D90" s="789" t="n">
        <v>0</v>
      </c>
      <c r="E90" s="531" t="n">
        <f aca="false">SUM(B90:B92)+SUM(C90:C92)*2+SUM(D90:D92)</f>
        <v>4</v>
      </c>
      <c r="F90" s="618" t="n">
        <v>2</v>
      </c>
      <c r="G90" s="533" t="str">
        <f aca="false">'Lista braci - Reg. 2018'!D381</f>
        <v>Kędzierski Krysztof i Elżbieta</v>
      </c>
      <c r="H90" s="20" t="n">
        <v>2</v>
      </c>
      <c r="I90" s="837" t="n">
        <f aca="false">H90-E90</f>
        <v>-2</v>
      </c>
      <c r="J90" s="619" t="str">
        <f aca="false">'Lista braci - Reg. 2018'!B381</f>
        <v>Łęczna 1</v>
      </c>
      <c r="K90" s="517"/>
    </row>
    <row r="91" s="518" customFormat="true" ht="15" hidden="false" customHeight="false" outlineLevel="0" collapsed="false">
      <c r="A91" s="596"/>
      <c r="B91" s="550" t="n">
        <v>1</v>
      </c>
      <c r="C91" s="822" t="n">
        <v>0</v>
      </c>
      <c r="D91" s="843" t="n">
        <v>0</v>
      </c>
      <c r="E91" s="531"/>
      <c r="F91" s="546" t="n">
        <v>0</v>
      </c>
      <c r="G91" s="553"/>
      <c r="H91" s="15" t="n">
        <v>0</v>
      </c>
      <c r="I91" s="842" t="n">
        <f aca="false">H91-E91</f>
        <v>0</v>
      </c>
      <c r="J91" s="831"/>
      <c r="K91" s="517"/>
    </row>
    <row r="92" s="518" customFormat="true" ht="15.75" hidden="false" customHeight="false" outlineLevel="0" collapsed="false">
      <c r="A92" s="598"/>
      <c r="B92" s="206" t="n">
        <v>0</v>
      </c>
      <c r="C92" s="538" t="n">
        <v>1</v>
      </c>
      <c r="D92" s="794" t="n">
        <v>0</v>
      </c>
      <c r="E92" s="531"/>
      <c r="F92" s="624" t="n">
        <v>0</v>
      </c>
      <c r="G92" s="599"/>
      <c r="H92" s="373" t="n">
        <v>0</v>
      </c>
      <c r="I92" s="838" t="n">
        <f aca="false">H92-E92</f>
        <v>0</v>
      </c>
      <c r="J92" s="622"/>
      <c r="K92" s="844"/>
    </row>
    <row r="93" s="518" customFormat="true" ht="15" hidden="false" customHeight="false" outlineLevel="0" collapsed="false">
      <c r="A93" s="594" t="s">
        <v>467</v>
      </c>
      <c r="B93" s="529" t="n">
        <v>1</v>
      </c>
      <c r="C93" s="789" t="n">
        <v>0</v>
      </c>
      <c r="D93" s="789" t="n">
        <v>0</v>
      </c>
      <c r="E93" s="531" t="n">
        <f aca="false">SUM(B93:B96)+SUM(C93:C96)*2+SUM(D93:D96)</f>
        <v>4</v>
      </c>
      <c r="F93" s="581" t="n">
        <v>1</v>
      </c>
      <c r="G93" s="829" t="str">
        <f aca="false">'Lista braci - Reg. 2018'!D194</f>
        <v>Wójtowicz Magda</v>
      </c>
      <c r="H93" s="770" t="n">
        <v>1</v>
      </c>
      <c r="I93" s="845" t="n">
        <f aca="false">H93-E93</f>
        <v>-3</v>
      </c>
      <c r="J93" s="830" t="str">
        <f aca="false">'Lista braci - Reg. 2018'!B194</f>
        <v>Lublin Poczekajka 6</v>
      </c>
      <c r="K93" s="517"/>
    </row>
    <row r="94" s="518" customFormat="true" ht="15" hidden="false" customHeight="false" outlineLevel="0" collapsed="false">
      <c r="A94" s="596"/>
      <c r="B94" s="550" t="n">
        <v>1</v>
      </c>
      <c r="C94" s="822" t="n">
        <v>0</v>
      </c>
      <c r="D94" s="822" t="n">
        <v>0</v>
      </c>
      <c r="E94" s="531"/>
      <c r="F94" s="846" t="n">
        <v>1</v>
      </c>
      <c r="G94" s="553" t="str">
        <f aca="false">'Lista braci - Reg. 2018'!D205</f>
        <v>Sanko Marina</v>
      </c>
      <c r="H94" s="26" t="n">
        <v>1</v>
      </c>
      <c r="I94" s="842" t="n">
        <f aca="false">H94-E94</f>
        <v>1</v>
      </c>
      <c r="J94" s="847" t="str">
        <f aca="false">'Lista braci - Reg. 2018'!B205</f>
        <v>Lublin Poczekajka 7</v>
      </c>
      <c r="K94" s="517"/>
    </row>
    <row r="95" s="518" customFormat="true" ht="15" hidden="false" customHeight="false" outlineLevel="0" collapsed="false">
      <c r="A95" s="596"/>
      <c r="B95" s="550" t="n">
        <v>1</v>
      </c>
      <c r="C95" s="822" t="n">
        <v>0</v>
      </c>
      <c r="D95" s="822" t="n">
        <v>0</v>
      </c>
      <c r="E95" s="531"/>
      <c r="F95" s="726" t="n">
        <v>1</v>
      </c>
      <c r="G95" s="574" t="str">
        <f aca="false">'Lista braci - Reg. 2018'!D207</f>
        <v>Ścisło Anna</v>
      </c>
      <c r="H95" s="26" t="n">
        <v>1</v>
      </c>
      <c r="I95" s="842" t="n">
        <f aca="false">H95-E95</f>
        <v>1</v>
      </c>
      <c r="J95" s="848" t="str">
        <f aca="false">'Lista braci - Reg. 2018'!B207</f>
        <v>Lublin Poczekajka 7</v>
      </c>
      <c r="K95" s="517"/>
    </row>
    <row r="96" s="518" customFormat="true" ht="15.75" hidden="false" customHeight="false" outlineLevel="0" collapsed="false">
      <c r="A96" s="598"/>
      <c r="B96" s="538" t="n">
        <v>1</v>
      </c>
      <c r="C96" s="794" t="n">
        <v>0</v>
      </c>
      <c r="D96" s="794" t="n">
        <v>0</v>
      </c>
      <c r="E96" s="531"/>
      <c r="F96" s="849" t="n">
        <v>0</v>
      </c>
      <c r="G96" s="850"/>
      <c r="H96" s="48" t="n">
        <v>0</v>
      </c>
      <c r="I96" s="838" t="n">
        <f aca="false">H96-E96</f>
        <v>0</v>
      </c>
      <c r="J96" s="543"/>
      <c r="K96" s="517"/>
    </row>
    <row r="97" s="518" customFormat="true" ht="15" hidden="false" customHeight="false" outlineLevel="0" collapsed="false">
      <c r="A97" s="588" t="s">
        <v>468</v>
      </c>
      <c r="B97" s="529" t="n">
        <v>1</v>
      </c>
      <c r="C97" s="789" t="n">
        <v>0</v>
      </c>
      <c r="D97" s="789" t="n">
        <v>0</v>
      </c>
      <c r="E97" s="531" t="n">
        <f aca="false">SUM(B97:B99)+SUM(C97:C99)*2+SUM(D97:D99)</f>
        <v>4</v>
      </c>
      <c r="F97" s="618" t="n">
        <v>2</v>
      </c>
      <c r="G97" s="533" t="str">
        <f aca="false">'Lista braci - Reg. 2018'!D122</f>
        <v>Podłuski Jarosław i Iwona</v>
      </c>
      <c r="H97" s="20" t="n">
        <v>2</v>
      </c>
      <c r="I97" s="837" t="n">
        <f aca="false">H97-E97</f>
        <v>-2</v>
      </c>
      <c r="J97" s="619" t="str">
        <f aca="false">'Lista braci - Reg. 2018'!B122</f>
        <v>Lublin Poczekajka 2</v>
      </c>
      <c r="K97" s="517"/>
    </row>
    <row r="98" s="518" customFormat="true" ht="15" hidden="false" customHeight="false" outlineLevel="0" collapsed="false">
      <c r="A98" s="591"/>
      <c r="B98" s="550" t="n">
        <v>1</v>
      </c>
      <c r="C98" s="822" t="n">
        <v>0</v>
      </c>
      <c r="D98" s="822" t="n">
        <v>0</v>
      </c>
      <c r="E98" s="531"/>
      <c r="F98" s="546" t="n">
        <v>0</v>
      </c>
      <c r="G98" s="553"/>
      <c r="H98" s="26" t="n">
        <v>0</v>
      </c>
      <c r="I98" s="842" t="n">
        <f aca="false">H98-E98</f>
        <v>0</v>
      </c>
      <c r="J98" s="831"/>
      <c r="K98" s="517"/>
    </row>
    <row r="99" s="518" customFormat="true" ht="15.75" hidden="false" customHeight="false" outlineLevel="0" collapsed="false">
      <c r="A99" s="593"/>
      <c r="B99" s="206" t="n">
        <v>0</v>
      </c>
      <c r="C99" s="538" t="n">
        <v>1</v>
      </c>
      <c r="D99" s="794" t="n">
        <v>0</v>
      </c>
      <c r="E99" s="531"/>
      <c r="F99" s="624" t="n">
        <v>0</v>
      </c>
      <c r="G99" s="599"/>
      <c r="H99" s="48" t="n">
        <v>0</v>
      </c>
      <c r="I99" s="838" t="n">
        <f aca="false">H99-E99</f>
        <v>0</v>
      </c>
      <c r="J99" s="622"/>
      <c r="K99" s="517"/>
    </row>
    <row r="100" s="518" customFormat="true" ht="15" hidden="false" customHeight="false" outlineLevel="0" collapsed="false">
      <c r="A100" s="594" t="s">
        <v>469</v>
      </c>
      <c r="B100" s="529" t="n">
        <v>1</v>
      </c>
      <c r="C100" s="789" t="n">
        <v>0</v>
      </c>
      <c r="D100" s="789" t="n">
        <v>0</v>
      </c>
      <c r="E100" s="531" t="n">
        <f aca="false">SUM(B100:B102)+SUM(C100:C102)*2+SUM(D100:D102)</f>
        <v>4</v>
      </c>
      <c r="F100" s="618" t="n">
        <v>2</v>
      </c>
      <c r="G100" s="533" t="str">
        <f aca="false">'Lista braci - Reg. 2018'!D119</f>
        <v>Hołowiecki Stanisław i Beata</v>
      </c>
      <c r="H100" s="20" t="n">
        <v>2</v>
      </c>
      <c r="I100" s="837" t="n">
        <f aca="false">H100-E100</f>
        <v>-2</v>
      </c>
      <c r="J100" s="619" t="str">
        <f aca="false">'Lista braci - Reg. 2018'!B119</f>
        <v>Lublin Poczekajka 2</v>
      </c>
      <c r="K100" s="517"/>
    </row>
    <row r="101" s="518" customFormat="true" ht="15" hidden="false" customHeight="false" outlineLevel="0" collapsed="false">
      <c r="A101" s="596"/>
      <c r="B101" s="550" t="n">
        <v>1</v>
      </c>
      <c r="C101" s="822" t="n">
        <v>0</v>
      </c>
      <c r="D101" s="822" t="n">
        <v>0</v>
      </c>
      <c r="E101" s="531"/>
      <c r="F101" s="546" t="n">
        <v>0</v>
      </c>
      <c r="G101" s="574"/>
      <c r="H101" s="15" t="n">
        <v>0</v>
      </c>
      <c r="I101" s="842" t="n">
        <f aca="false">H101-E101</f>
        <v>0</v>
      </c>
      <c r="J101" s="831"/>
      <c r="K101" s="517"/>
    </row>
    <row r="102" s="518" customFormat="true" ht="15.75" hidden="false" customHeight="false" outlineLevel="0" collapsed="false">
      <c r="A102" s="598"/>
      <c r="B102" s="206" t="n">
        <v>0</v>
      </c>
      <c r="C102" s="538" t="n">
        <v>1</v>
      </c>
      <c r="D102" s="794" t="n">
        <v>0</v>
      </c>
      <c r="E102" s="531"/>
      <c r="F102" s="624" t="n">
        <v>0</v>
      </c>
      <c r="G102" s="835"/>
      <c r="H102" s="373" t="n">
        <v>0</v>
      </c>
      <c r="I102" s="838" t="n">
        <f aca="false">H102-E102</f>
        <v>0</v>
      </c>
      <c r="J102" s="622"/>
      <c r="K102" s="517"/>
    </row>
    <row r="103" s="518" customFormat="true" ht="15" hidden="false" customHeight="false" outlineLevel="0" collapsed="false">
      <c r="A103" s="594" t="s">
        <v>470</v>
      </c>
      <c r="B103" s="839" t="n">
        <v>1</v>
      </c>
      <c r="C103" s="840" t="n">
        <v>0</v>
      </c>
      <c r="D103" s="840" t="n">
        <v>0</v>
      </c>
      <c r="E103" s="531" t="n">
        <f aca="false">SUM(B103:B105)+SUM(C103:C105)*2+SUM(D103:D105)</f>
        <v>4</v>
      </c>
      <c r="F103" s="618" t="n">
        <v>2</v>
      </c>
      <c r="G103" s="533" t="str">
        <f aca="false">'Lista braci - Reg. 2018'!D104</f>
        <v>Łupina Tomasz i Dorota</v>
      </c>
      <c r="H103" s="20" t="n">
        <v>2</v>
      </c>
      <c r="I103" s="837" t="n">
        <f aca="false">H103-E103</f>
        <v>-2</v>
      </c>
      <c r="J103" s="619" t="str">
        <f aca="false">'Lista braci - Reg. 2018'!B104</f>
        <v>Lublin Poczekajka 1</v>
      </c>
      <c r="K103" s="517"/>
    </row>
    <row r="104" s="518" customFormat="true" ht="15" hidden="false" customHeight="false" outlineLevel="0" collapsed="false">
      <c r="A104" s="596"/>
      <c r="B104" s="550" t="n">
        <v>1</v>
      </c>
      <c r="C104" s="822" t="n">
        <v>0</v>
      </c>
      <c r="D104" s="822" t="n">
        <v>0</v>
      </c>
      <c r="E104" s="531"/>
      <c r="F104" s="25" t="n">
        <v>0</v>
      </c>
      <c r="G104" s="553"/>
      <c r="H104" s="26" t="n">
        <v>0</v>
      </c>
      <c r="I104" s="842" t="n">
        <f aca="false">H104-E104</f>
        <v>0</v>
      </c>
      <c r="J104" s="831"/>
      <c r="K104" s="517"/>
    </row>
    <row r="105" s="518" customFormat="true" ht="15.75" hidden="false" customHeight="false" outlineLevel="0" collapsed="false">
      <c r="A105" s="598"/>
      <c r="B105" s="206" t="n">
        <v>0</v>
      </c>
      <c r="C105" s="538" t="n">
        <v>1</v>
      </c>
      <c r="D105" s="794" t="n">
        <v>0</v>
      </c>
      <c r="E105" s="531"/>
      <c r="F105" s="624" t="n">
        <v>0</v>
      </c>
      <c r="G105" s="835"/>
      <c r="H105" s="373" t="n">
        <v>0</v>
      </c>
      <c r="I105" s="838" t="n">
        <f aca="false">H105-E105</f>
        <v>0</v>
      </c>
      <c r="J105" s="622"/>
      <c r="K105" s="517"/>
    </row>
    <row r="106" s="518" customFormat="true" ht="15" hidden="false" customHeight="false" outlineLevel="0" collapsed="false">
      <c r="A106" s="594" t="s">
        <v>471</v>
      </c>
      <c r="B106" s="529" t="n">
        <v>1</v>
      </c>
      <c r="C106" s="789" t="n">
        <v>0</v>
      </c>
      <c r="D106" s="789" t="n">
        <v>0</v>
      </c>
      <c r="E106" s="531" t="n">
        <f aca="false">SUM(B106:B107)+SUM(C106:C107)*2+SUM(D106:D107)</f>
        <v>2</v>
      </c>
      <c r="F106" s="618" t="n">
        <v>2</v>
      </c>
      <c r="G106" s="533" t="str">
        <f aca="false">'Lista braci - Reg. 2018'!D106</f>
        <v>Pietryga Jerzy i Genowefa</v>
      </c>
      <c r="H106" s="20" t="n">
        <v>2</v>
      </c>
      <c r="I106" s="837" t="n">
        <f aca="false">H106-E106</f>
        <v>0</v>
      </c>
      <c r="J106" s="619" t="str">
        <f aca="false">'Lista braci - Reg. 2018'!B106</f>
        <v>Lublin Poczekajka 1</v>
      </c>
      <c r="K106" s="517"/>
    </row>
    <row r="107" s="518" customFormat="true" ht="15.75" hidden="false" customHeight="false" outlineLevel="0" collapsed="false">
      <c r="A107" s="598"/>
      <c r="B107" s="538" t="n">
        <v>1</v>
      </c>
      <c r="C107" s="794" t="n">
        <v>0</v>
      </c>
      <c r="D107" s="794" t="n">
        <v>0</v>
      </c>
      <c r="E107" s="531"/>
      <c r="F107" s="540" t="n">
        <v>0</v>
      </c>
      <c r="G107" s="599"/>
      <c r="H107" s="48" t="n">
        <v>0</v>
      </c>
      <c r="I107" s="838" t="n">
        <f aca="false">H107-E107</f>
        <v>0</v>
      </c>
      <c r="J107" s="622"/>
      <c r="K107" s="517"/>
    </row>
    <row r="108" s="518" customFormat="true" ht="15" hidden="false" customHeight="false" outlineLevel="0" collapsed="false">
      <c r="A108" s="594" t="s">
        <v>472</v>
      </c>
      <c r="B108" s="529" t="n">
        <v>1</v>
      </c>
      <c r="C108" s="789" t="n">
        <v>0</v>
      </c>
      <c r="D108" s="789" t="n">
        <v>0</v>
      </c>
      <c r="E108" s="531" t="n">
        <f aca="false">SUM(B108:B109)+SUM(C108:C109)*2+SUM(D108:D109)</f>
        <v>2</v>
      </c>
      <c r="F108" s="618" t="n">
        <v>2</v>
      </c>
      <c r="G108" s="533" t="str">
        <f aca="false">'Lista braci - Reg. 2018'!D221</f>
        <v>Mazur Przemysław i Anna</v>
      </c>
      <c r="H108" s="20" t="n">
        <v>2</v>
      </c>
      <c r="I108" s="837" t="n">
        <f aca="false">H108-E108</f>
        <v>0</v>
      </c>
      <c r="J108" s="619" t="str">
        <f aca="false">'Lista braci - Reg. 2018'!B221</f>
        <v>Lublin Poczekajka 8</v>
      </c>
      <c r="K108" s="517"/>
    </row>
    <row r="109" s="518" customFormat="true" ht="15.75" hidden="false" customHeight="false" outlineLevel="0" collapsed="false">
      <c r="A109" s="598"/>
      <c r="B109" s="538" t="n">
        <v>1</v>
      </c>
      <c r="C109" s="794" t="n">
        <v>0</v>
      </c>
      <c r="D109" s="794" t="n">
        <v>0</v>
      </c>
      <c r="E109" s="531"/>
      <c r="F109" s="540"/>
      <c r="G109" s="851"/>
      <c r="H109" s="48"/>
      <c r="I109" s="838" t="n">
        <f aca="false">H109-E109</f>
        <v>0</v>
      </c>
      <c r="J109" s="852"/>
    </row>
    <row r="110" s="518" customFormat="true" ht="15" hidden="false" customHeight="false" outlineLevel="0" collapsed="false">
      <c r="A110" s="594" t="s">
        <v>473</v>
      </c>
      <c r="B110" s="839" t="n">
        <v>1</v>
      </c>
      <c r="C110" s="840" t="n">
        <v>0</v>
      </c>
      <c r="D110" s="840" t="n">
        <v>0</v>
      </c>
      <c r="E110" s="531" t="n">
        <f aca="false">SUM(B110:B112)+SUM(C110:C112)*2+SUM(D110:D112)</f>
        <v>4</v>
      </c>
      <c r="F110" s="712" t="n">
        <v>1</v>
      </c>
      <c r="G110" s="533" t="str">
        <f aca="false">'Lista braci - Reg. 2018'!D121</f>
        <v>Dąbrowski Piotr</v>
      </c>
      <c r="H110" s="20" t="n">
        <v>1</v>
      </c>
      <c r="I110" s="837" t="n">
        <f aca="false">H110-E110</f>
        <v>-3</v>
      </c>
      <c r="J110" s="619" t="str">
        <f aca="false">'Lista braci - Reg. 2018'!B121</f>
        <v>Lublin Poczekajka 2</v>
      </c>
      <c r="K110" s="517"/>
    </row>
    <row r="111" s="518" customFormat="true" ht="15" hidden="false" customHeight="false" outlineLevel="0" collapsed="false">
      <c r="A111" s="596"/>
      <c r="B111" s="550" t="n">
        <v>1</v>
      </c>
      <c r="C111" s="822" t="n">
        <v>0</v>
      </c>
      <c r="D111" s="822" t="n">
        <v>0</v>
      </c>
      <c r="E111" s="531"/>
      <c r="F111" s="853" t="n">
        <v>0</v>
      </c>
      <c r="G111" s="553"/>
      <c r="H111" s="26" t="n">
        <v>0</v>
      </c>
      <c r="I111" s="842" t="n">
        <f aca="false">H111-E111</f>
        <v>0</v>
      </c>
      <c r="J111" s="831"/>
      <c r="K111" s="517"/>
    </row>
    <row r="112" s="518" customFormat="true" ht="15.75" hidden="false" customHeight="false" outlineLevel="0" collapsed="false">
      <c r="A112" s="598"/>
      <c r="B112" s="206" t="n">
        <v>0</v>
      </c>
      <c r="C112" s="538" t="n">
        <v>1</v>
      </c>
      <c r="D112" s="794" t="n">
        <v>0</v>
      </c>
      <c r="E112" s="531"/>
      <c r="F112" s="854" t="n">
        <v>1</v>
      </c>
      <c r="G112" s="553" t="str">
        <f aca="false">'Lista braci - Reg. 2018'!D193</f>
        <v>Michalski Marek</v>
      </c>
      <c r="H112" s="373" t="n">
        <v>1</v>
      </c>
      <c r="I112" s="855" t="n">
        <f aca="false">H112-E112</f>
        <v>1</v>
      </c>
      <c r="J112" s="831" t="str">
        <f aca="false">'Lista braci - Reg. 2018'!B193</f>
        <v>Lublin Poczekajka 6</v>
      </c>
      <c r="K112" s="517"/>
    </row>
    <row r="113" s="518" customFormat="true" ht="15" hidden="false" customHeight="false" outlineLevel="0" collapsed="false">
      <c r="A113" s="594" t="s">
        <v>474</v>
      </c>
      <c r="B113" s="839" t="n">
        <v>1</v>
      </c>
      <c r="C113" s="840" t="n">
        <v>0</v>
      </c>
      <c r="D113" s="840" t="n">
        <v>0</v>
      </c>
      <c r="E113" s="531" t="n">
        <f aca="false">SUM(B113:B115)+SUM(C113:C115)*2+SUM(D113:D115)</f>
        <v>4</v>
      </c>
      <c r="F113" s="581" t="n">
        <v>1</v>
      </c>
      <c r="G113" s="533" t="str">
        <f aca="false">'Lista braci - Reg. 2018'!D382</f>
        <v>Romaniuk Barbara</v>
      </c>
      <c r="H113" s="20" t="n">
        <v>1</v>
      </c>
      <c r="I113" s="837" t="n">
        <f aca="false">H113-E113</f>
        <v>-3</v>
      </c>
      <c r="J113" s="619" t="str">
        <f aca="false">'Lista braci - Reg. 2018'!B382</f>
        <v>Łęczna 1</v>
      </c>
      <c r="K113" s="517"/>
    </row>
    <row r="114" s="518" customFormat="true" ht="15" hidden="false" customHeight="false" outlineLevel="0" collapsed="false">
      <c r="A114" s="596"/>
      <c r="B114" s="550" t="n">
        <v>1</v>
      </c>
      <c r="C114" s="822" t="n">
        <v>0</v>
      </c>
      <c r="D114" s="822" t="n">
        <v>0</v>
      </c>
      <c r="E114" s="531"/>
      <c r="F114" s="846" t="n">
        <v>1</v>
      </c>
      <c r="G114" s="574" t="str">
        <f aca="false">'Lista braci - Reg. 2018'!D383</f>
        <v>Kramek Maria</v>
      </c>
      <c r="H114" s="15" t="n">
        <v>1</v>
      </c>
      <c r="I114" s="842" t="n">
        <f aca="false">H114-E114</f>
        <v>1</v>
      </c>
      <c r="J114" s="831" t="str">
        <f aca="false">'Lista braci - Reg. 2018'!B383</f>
        <v>Łęczna 1</v>
      </c>
      <c r="K114" s="517"/>
    </row>
    <row r="115" s="518" customFormat="true" ht="15.75" hidden="false" customHeight="false" outlineLevel="0" collapsed="false">
      <c r="A115" s="598"/>
      <c r="B115" s="206" t="n">
        <v>0</v>
      </c>
      <c r="C115" s="538" t="n">
        <v>1</v>
      </c>
      <c r="D115" s="794" t="n">
        <v>0</v>
      </c>
      <c r="E115" s="531"/>
      <c r="F115" s="849" t="n">
        <v>1</v>
      </c>
      <c r="G115" s="835" t="str">
        <f aca="false">'Lista braci - Reg. 2018'!D392</f>
        <v>Świecak Irena</v>
      </c>
      <c r="H115" s="373" t="n">
        <v>1</v>
      </c>
      <c r="I115" s="838" t="n">
        <f aca="false">H115-E115</f>
        <v>1</v>
      </c>
      <c r="J115" s="622" t="str">
        <f aca="false">'Lista braci - Reg. 2018'!B392</f>
        <v>Łęczna 2</v>
      </c>
      <c r="K115" s="517"/>
    </row>
    <row r="116" s="518" customFormat="true" ht="15" hidden="false" customHeight="false" outlineLevel="0" collapsed="false">
      <c r="A116" s="594" t="s">
        <v>475</v>
      </c>
      <c r="B116" s="529" t="n">
        <v>1</v>
      </c>
      <c r="C116" s="789" t="n">
        <v>0</v>
      </c>
      <c r="D116" s="789" t="n">
        <v>0</v>
      </c>
      <c r="E116" s="531" t="n">
        <f aca="false">SUM(B116:B117)+SUM(C116:C117)*2+SUM(D116:D117)</f>
        <v>2</v>
      </c>
      <c r="F116" s="581" t="n">
        <v>1</v>
      </c>
      <c r="G116" s="533" t="str">
        <f aca="false">'Lista braci - Reg. 2018'!D220</f>
        <v>Kielar Beata</v>
      </c>
      <c r="H116" s="20" t="n">
        <v>1</v>
      </c>
      <c r="I116" s="837" t="n">
        <f aca="false">H116-E116</f>
        <v>-1</v>
      </c>
      <c r="J116" s="619" t="str">
        <f aca="false">'Lista braci - Reg. 2018'!B220</f>
        <v>Lublin Poczekajka 8</v>
      </c>
      <c r="K116" s="517"/>
    </row>
    <row r="117" s="518" customFormat="true" ht="15.75" hidden="false" customHeight="false" outlineLevel="0" collapsed="false">
      <c r="A117" s="598"/>
      <c r="B117" s="538" t="n">
        <v>1</v>
      </c>
      <c r="C117" s="794" t="n">
        <v>0</v>
      </c>
      <c r="D117" s="794" t="n">
        <v>0</v>
      </c>
      <c r="E117" s="531"/>
      <c r="F117" s="849" t="n">
        <v>1</v>
      </c>
      <c r="G117" s="835" t="str">
        <f aca="false">'Lista braci - Reg. 2018'!D369</f>
        <v>Drzewiecka Emilia</v>
      </c>
      <c r="H117" s="373" t="n">
        <v>1</v>
      </c>
      <c r="I117" s="838" t="n">
        <f aca="false">H117-E117</f>
        <v>1</v>
      </c>
      <c r="J117" s="622" t="str">
        <f aca="false">'Lista braci - Reg. 2018'!B369</f>
        <v>Lubartów 3</v>
      </c>
    </row>
    <row r="118" s="518" customFormat="true" ht="25.5" hidden="false" customHeight="false" outlineLevel="0" collapsed="false">
      <c r="A118" s="594" t="s">
        <v>476</v>
      </c>
      <c r="B118" s="529" t="n">
        <v>1</v>
      </c>
      <c r="C118" s="789" t="n">
        <v>0</v>
      </c>
      <c r="D118" s="789" t="n">
        <v>0</v>
      </c>
      <c r="E118" s="531" t="n">
        <f aca="false">SUM(B118:B119)+SUM(C118:C119)*2+SUM(D118:D119)</f>
        <v>2</v>
      </c>
      <c r="F118" s="618" t="n">
        <v>2</v>
      </c>
      <c r="G118" s="533" t="str">
        <f aca="false">'Lista braci - Reg. 2018'!D449</f>
        <v>Topolski Krzysztof i Bernadetta</v>
      </c>
      <c r="H118" s="20" t="n">
        <v>2</v>
      </c>
      <c r="I118" s="837" t="n">
        <f aca="false">H118-E118</f>
        <v>0</v>
      </c>
      <c r="J118" s="856" t="str">
        <f aca="false">'Lista braci - Reg. 2018'!B449</f>
        <v>Zamość Karolówka 1</v>
      </c>
      <c r="K118" s="784"/>
    </row>
    <row r="119" s="518" customFormat="true" ht="15.75" hidden="false" customHeight="false" outlineLevel="0" collapsed="false">
      <c r="A119" s="598"/>
      <c r="B119" s="538" t="n">
        <v>1</v>
      </c>
      <c r="C119" s="794" t="n">
        <v>0</v>
      </c>
      <c r="D119" s="794" t="n">
        <v>0</v>
      </c>
      <c r="E119" s="531"/>
      <c r="F119" s="624" t="n">
        <v>0</v>
      </c>
      <c r="G119" s="835"/>
      <c r="H119" s="373" t="n">
        <v>0</v>
      </c>
      <c r="I119" s="838" t="n">
        <f aca="false">H119-E119</f>
        <v>0</v>
      </c>
      <c r="J119" s="622"/>
      <c r="K119" s="825" t="s">
        <v>383</v>
      </c>
    </row>
    <row r="120" s="518" customFormat="true" ht="26.25" hidden="false" customHeight="false" outlineLevel="0" collapsed="false">
      <c r="A120" s="594" t="s">
        <v>477</v>
      </c>
      <c r="B120" s="529" t="n">
        <v>1</v>
      </c>
      <c r="C120" s="789" t="n">
        <v>0</v>
      </c>
      <c r="D120" s="789" t="n">
        <v>0</v>
      </c>
      <c r="E120" s="531" t="n">
        <f aca="false">SUM(B120:B122)+SUM(C120:C122)*2+SUM(D120:D122)</f>
        <v>3</v>
      </c>
      <c r="F120" s="712" t="n">
        <v>1</v>
      </c>
      <c r="G120" s="533" t="str">
        <f aca="false">'Lista braci - Reg. 2018'!D18</f>
        <v>Widławski Tomasz</v>
      </c>
      <c r="H120" s="20" t="n">
        <v>1</v>
      </c>
      <c r="I120" s="837" t="n">
        <f aca="false">H120-E120</f>
        <v>-2</v>
      </c>
      <c r="J120" s="619" t="str">
        <f aca="false">'Lista braci - Reg. 2018'!B18</f>
        <v>Hrubieszów parafia Św. Ducha</v>
      </c>
      <c r="K120" s="787" t="s">
        <v>384</v>
      </c>
    </row>
    <row r="121" s="518" customFormat="true" ht="15" hidden="false" customHeight="false" outlineLevel="0" collapsed="false">
      <c r="A121" s="596"/>
      <c r="B121" s="550" t="n">
        <v>1</v>
      </c>
      <c r="C121" s="822" t="n">
        <v>0</v>
      </c>
      <c r="D121" s="822" t="n">
        <v>0</v>
      </c>
      <c r="E121" s="531"/>
      <c r="F121" s="556" t="n">
        <v>1</v>
      </c>
      <c r="G121" s="857" t="str">
        <f aca="false">'Lista braci - Reg. 2018'!D196</f>
        <v>Mateja Tomasz</v>
      </c>
      <c r="H121" s="26" t="n">
        <v>1</v>
      </c>
      <c r="I121" s="842" t="n">
        <f aca="false">H121-E121</f>
        <v>1</v>
      </c>
      <c r="J121" s="858" t="str">
        <f aca="false">'Lista braci - Reg. 2018'!B196</f>
        <v>Lublin Poczekajka 6</v>
      </c>
      <c r="K121" s="787" t="s">
        <v>386</v>
      </c>
    </row>
    <row r="122" s="518" customFormat="true" ht="15.75" hidden="false" customHeight="false" outlineLevel="0" collapsed="false">
      <c r="A122" s="598"/>
      <c r="B122" s="538" t="n">
        <v>1</v>
      </c>
      <c r="C122" s="794" t="n">
        <v>0</v>
      </c>
      <c r="D122" s="794" t="n">
        <v>0</v>
      </c>
      <c r="E122" s="531"/>
      <c r="F122" s="715" t="n">
        <v>1</v>
      </c>
      <c r="G122" s="859" t="str">
        <f aca="false">'Lista braci - Reg. 2018'!D219</f>
        <v>Wośko Dominik - od piątku</v>
      </c>
      <c r="H122" s="48" t="n">
        <v>1</v>
      </c>
      <c r="I122" s="838" t="n">
        <f aca="false">H122-E122</f>
        <v>1</v>
      </c>
      <c r="J122" s="622" t="str">
        <f aca="false">'Lista braci - Reg. 2018'!B219</f>
        <v>Lublin Poczekajka 8</v>
      </c>
      <c r="K122" s="787" t="s">
        <v>387</v>
      </c>
    </row>
    <row r="123" s="865" customFormat="true" ht="15" hidden="false" customHeight="false" outlineLevel="0" collapsed="false">
      <c r="A123" s="594" t="s">
        <v>478</v>
      </c>
      <c r="B123" s="565" t="n">
        <v>1</v>
      </c>
      <c r="C123" s="860" t="n">
        <v>0</v>
      </c>
      <c r="D123" s="860" t="n">
        <v>0</v>
      </c>
      <c r="E123" s="861" t="n">
        <f aca="false">SUM(B123:D124)</f>
        <v>2</v>
      </c>
      <c r="F123" s="862" t="n">
        <v>2</v>
      </c>
      <c r="G123" s="260" t="str">
        <f aca="false">'Lista braci - Reg. 2018'!D135</f>
        <v>Chinek Tomasz i Jolanta</v>
      </c>
      <c r="H123" s="33" t="n">
        <v>2</v>
      </c>
      <c r="I123" s="863" t="n">
        <f aca="false">H123-E123</f>
        <v>0</v>
      </c>
      <c r="J123" s="864" t="str">
        <f aca="false">'Lista braci - Reg. 2018'!B135</f>
        <v>Lublin Poczekajka 3</v>
      </c>
      <c r="P123" s="866"/>
      <c r="R123" s="866"/>
      <c r="S123" s="866"/>
      <c r="T123" s="866"/>
      <c r="U123" s="866"/>
      <c r="V123" s="866"/>
      <c r="W123" s="866"/>
    </row>
    <row r="124" s="865" customFormat="true" ht="15.75" hidden="false" customHeight="false" outlineLevel="0" collapsed="false">
      <c r="A124" s="598"/>
      <c r="B124" s="612" t="n">
        <v>1</v>
      </c>
      <c r="C124" s="867" t="n">
        <v>0</v>
      </c>
      <c r="D124" s="867" t="n">
        <v>0</v>
      </c>
      <c r="E124" s="861"/>
      <c r="F124" s="868" t="n">
        <v>0</v>
      </c>
      <c r="G124" s="307"/>
      <c r="H124" s="127" t="n">
        <v>0</v>
      </c>
      <c r="I124" s="869"/>
      <c r="J124" s="870"/>
      <c r="K124" s="784"/>
      <c r="L124" s="517"/>
      <c r="M124" s="517"/>
      <c r="N124" s="517"/>
      <c r="O124" s="517"/>
      <c r="P124" s="866"/>
      <c r="R124" s="866"/>
      <c r="S124" s="866"/>
      <c r="T124" s="866"/>
      <c r="U124" s="866"/>
      <c r="V124" s="866"/>
      <c r="W124" s="866"/>
    </row>
    <row r="125" s="517" customFormat="true" ht="15" hidden="false" customHeight="false" outlineLevel="0" collapsed="false">
      <c r="A125" s="594" t="s">
        <v>479</v>
      </c>
      <c r="B125" s="529" t="n">
        <v>1</v>
      </c>
      <c r="C125" s="871" t="n">
        <v>0</v>
      </c>
      <c r="D125" s="871" t="n">
        <v>0</v>
      </c>
      <c r="E125" s="872" t="n">
        <f aca="false">SUM(B125:D126)</f>
        <v>2</v>
      </c>
      <c r="F125" s="618" t="n">
        <v>2</v>
      </c>
      <c r="G125" s="533" t="str">
        <f aca="false">'Lista braci - Reg. 2018'!D136</f>
        <v>Tłuczek Mariusz i Beata</v>
      </c>
      <c r="H125" s="20" t="n">
        <v>2</v>
      </c>
      <c r="I125" s="873" t="n">
        <f aca="false">H125-E125</f>
        <v>0</v>
      </c>
      <c r="J125" s="619" t="str">
        <f aca="false">'Lista braci - Reg. 2018'!B136</f>
        <v>Lublin Poczekajka 3</v>
      </c>
      <c r="K125" s="785" t="s">
        <v>383</v>
      </c>
      <c r="P125" s="866"/>
      <c r="R125" s="866"/>
      <c r="S125" s="866"/>
      <c r="T125" s="866"/>
      <c r="U125" s="866"/>
      <c r="V125" s="866"/>
      <c r="W125" s="866"/>
    </row>
    <row r="126" s="517" customFormat="true" ht="15.75" hidden="false" customHeight="false" outlineLevel="0" collapsed="false">
      <c r="A126" s="598"/>
      <c r="B126" s="612" t="n">
        <v>1</v>
      </c>
      <c r="C126" s="867" t="n">
        <v>0</v>
      </c>
      <c r="D126" s="867" t="n">
        <v>0</v>
      </c>
      <c r="E126" s="872"/>
      <c r="F126" s="874" t="n">
        <v>0</v>
      </c>
      <c r="G126" s="613"/>
      <c r="H126" s="92" t="n">
        <v>0</v>
      </c>
      <c r="I126" s="869"/>
      <c r="J126" s="801"/>
      <c r="K126" s="787" t="s">
        <v>384</v>
      </c>
      <c r="P126" s="866"/>
      <c r="R126" s="866"/>
      <c r="S126" s="866"/>
      <c r="T126" s="866"/>
      <c r="U126" s="866"/>
      <c r="V126" s="866"/>
      <c r="W126" s="866"/>
    </row>
    <row r="127" s="517" customFormat="true" ht="25.5" hidden="false" customHeight="false" outlineLevel="0" collapsed="false">
      <c r="A127" s="594" t="s">
        <v>480</v>
      </c>
      <c r="B127" s="529" t="n">
        <v>1</v>
      </c>
      <c r="C127" s="871" t="n">
        <v>0</v>
      </c>
      <c r="D127" s="871" t="n">
        <v>0</v>
      </c>
      <c r="E127" s="875" t="n">
        <f aca="false">SUM(B127:D128)</f>
        <v>2</v>
      </c>
      <c r="F127" s="618" t="n">
        <v>2</v>
      </c>
      <c r="G127" s="579" t="str">
        <f aca="false">'Lista braci - Reg. 2018'!D176</f>
        <v>Marcinek Michał i Magdalena - od piątku</v>
      </c>
      <c r="H127" s="20" t="n">
        <v>2</v>
      </c>
      <c r="I127" s="873" t="n">
        <f aca="false">H127-E127</f>
        <v>0</v>
      </c>
      <c r="J127" s="876" t="str">
        <f aca="false">'Lista braci - Reg. 2018'!B176</f>
        <v>Lublin Poczekajka 5</v>
      </c>
      <c r="K127" s="787" t="s">
        <v>386</v>
      </c>
      <c r="P127" s="866"/>
      <c r="R127" s="866"/>
      <c r="S127" s="866"/>
      <c r="T127" s="866"/>
      <c r="U127" s="866"/>
      <c r="V127" s="866"/>
      <c r="W127" s="866"/>
    </row>
    <row r="128" s="517" customFormat="true" ht="15.75" hidden="false" customHeight="false" outlineLevel="0" collapsed="false">
      <c r="A128" s="598"/>
      <c r="B128" s="538" t="n">
        <v>1</v>
      </c>
      <c r="C128" s="877" t="n">
        <v>0</v>
      </c>
      <c r="D128" s="877" t="n">
        <v>0</v>
      </c>
      <c r="E128" s="875"/>
      <c r="F128" s="540" t="n">
        <v>0</v>
      </c>
      <c r="G128" s="599"/>
      <c r="H128" s="48" t="n">
        <v>0</v>
      </c>
      <c r="I128" s="878" t="n">
        <f aca="false">H128-E128</f>
        <v>0</v>
      </c>
      <c r="J128" s="622"/>
      <c r="K128" s="787" t="s">
        <v>387</v>
      </c>
      <c r="L128" s="762"/>
      <c r="M128" s="879"/>
      <c r="N128" s="880"/>
      <c r="O128" s="881"/>
      <c r="P128" s="866"/>
      <c r="R128" s="866"/>
      <c r="S128" s="866"/>
      <c r="T128" s="866"/>
      <c r="U128" s="866"/>
      <c r="V128" s="866"/>
      <c r="W128" s="866"/>
    </row>
    <row r="129" s="517" customFormat="true" ht="15" hidden="false" customHeight="true" outlineLevel="0" collapsed="false">
      <c r="A129" s="594" t="s">
        <v>481</v>
      </c>
      <c r="B129" s="529" t="n">
        <v>1</v>
      </c>
      <c r="C129" s="589" t="n">
        <v>0</v>
      </c>
      <c r="D129" s="589" t="n">
        <v>0</v>
      </c>
      <c r="E129" s="531" t="n">
        <f aca="false">SUM(B129:B130)+SUM(C129:C130)*2+SUM(D129:D130)</f>
        <v>2</v>
      </c>
      <c r="F129" s="618" t="n">
        <v>2</v>
      </c>
      <c r="G129" s="533" t="str">
        <f aca="false">'Lista braci - Reg. 2018'!D340</f>
        <v>Kołodyński Wacław i Barbara</v>
      </c>
      <c r="H129" s="20" t="n">
        <v>2</v>
      </c>
      <c r="I129" s="772" t="n">
        <f aca="false">H129-E129</f>
        <v>0</v>
      </c>
      <c r="J129" s="619" t="str">
        <f aca="false">'Lista braci - Reg. 2018'!B340</f>
        <v>Lubartów 1</v>
      </c>
      <c r="Q129" s="866"/>
      <c r="S129" s="866"/>
      <c r="T129" s="866"/>
      <c r="U129" s="866"/>
      <c r="V129" s="866"/>
      <c r="W129" s="866"/>
      <c r="X129" s="866"/>
    </row>
    <row r="130" s="517" customFormat="true" ht="15.75" hidden="false" customHeight="false" outlineLevel="0" collapsed="false">
      <c r="A130" s="598"/>
      <c r="B130" s="206" t="n">
        <v>0</v>
      </c>
      <c r="C130" s="206" t="n">
        <v>0</v>
      </c>
      <c r="D130" s="558" t="n">
        <v>1</v>
      </c>
      <c r="E130" s="531"/>
      <c r="F130" s="540" t="n">
        <v>0</v>
      </c>
      <c r="G130" s="781"/>
      <c r="H130" s="48" t="n">
        <v>0</v>
      </c>
      <c r="I130" s="542" t="n">
        <f aca="false">H130-E130</f>
        <v>0</v>
      </c>
      <c r="J130" s="622"/>
      <c r="Q130" s="866"/>
      <c r="S130" s="866"/>
      <c r="T130" s="866"/>
      <c r="U130" s="866"/>
      <c r="V130" s="866"/>
      <c r="W130" s="866"/>
      <c r="X130" s="866"/>
    </row>
    <row r="131" s="517" customFormat="true" ht="15" hidden="false" customHeight="true" outlineLevel="0" collapsed="false">
      <c r="A131" s="594" t="s">
        <v>482</v>
      </c>
      <c r="B131" s="529" t="n">
        <v>1</v>
      </c>
      <c r="C131" s="589" t="n">
        <v>0</v>
      </c>
      <c r="D131" s="789" t="n">
        <v>0</v>
      </c>
      <c r="E131" s="531" t="n">
        <f aca="false">SUM(B131:B133)+SUM(C131:C133)*2+SUM(D131:D133)</f>
        <v>3</v>
      </c>
      <c r="F131" s="618" t="n">
        <v>2</v>
      </c>
      <c r="G131" s="533" t="str">
        <f aca="false">'Lista braci - Reg. 2018'!D343</f>
        <v>Wasak Leszek i Anna</v>
      </c>
      <c r="H131" s="20" t="n">
        <v>2</v>
      </c>
      <c r="I131" s="772" t="n">
        <f aca="false">H131-E131</f>
        <v>-1</v>
      </c>
      <c r="J131" s="619" t="str">
        <f aca="false">'Lista braci - Reg. 2018'!B343</f>
        <v>Lubartów 1</v>
      </c>
      <c r="Q131" s="866"/>
      <c r="S131" s="866"/>
      <c r="T131" s="866"/>
      <c r="U131" s="866"/>
      <c r="V131" s="866"/>
      <c r="W131" s="866"/>
      <c r="X131" s="866"/>
    </row>
    <row r="132" s="517" customFormat="true" ht="15" hidden="false" customHeight="false" outlineLevel="0" collapsed="false">
      <c r="A132" s="596"/>
      <c r="B132" s="550" t="n">
        <v>1</v>
      </c>
      <c r="C132" s="157" t="n">
        <v>0</v>
      </c>
      <c r="D132" s="822" t="n">
        <v>0</v>
      </c>
      <c r="E132" s="531"/>
      <c r="F132" s="25" t="n">
        <v>0</v>
      </c>
      <c r="G132" s="882"/>
      <c r="H132" s="26" t="n">
        <v>0</v>
      </c>
      <c r="I132" s="583" t="n">
        <f aca="false">H132-E132</f>
        <v>0</v>
      </c>
      <c r="J132" s="621"/>
      <c r="Q132" s="866"/>
      <c r="S132" s="866"/>
      <c r="T132" s="866"/>
      <c r="U132" s="866"/>
      <c r="V132" s="866"/>
      <c r="W132" s="866"/>
      <c r="X132" s="866"/>
    </row>
    <row r="133" s="517" customFormat="true" ht="15.75" hidden="false" customHeight="false" outlineLevel="0" collapsed="false">
      <c r="A133" s="598"/>
      <c r="B133" s="538" t="n">
        <v>1</v>
      </c>
      <c r="C133" s="794" t="n">
        <v>0</v>
      </c>
      <c r="D133" s="794" t="n">
        <v>0</v>
      </c>
      <c r="E133" s="531"/>
      <c r="F133" s="540" t="n">
        <v>0</v>
      </c>
      <c r="G133" s="781"/>
      <c r="H133" s="48"/>
      <c r="I133" s="561" t="n">
        <f aca="false">H133-E133</f>
        <v>0</v>
      </c>
      <c r="J133" s="622"/>
      <c r="K133" s="578"/>
      <c r="Q133" s="866"/>
      <c r="S133" s="866"/>
      <c r="T133" s="866"/>
      <c r="U133" s="866"/>
      <c r="V133" s="866"/>
      <c r="W133" s="866"/>
      <c r="X133" s="866"/>
    </row>
    <row r="134" s="517" customFormat="true" ht="15" hidden="false" customHeight="true" outlineLevel="0" collapsed="false">
      <c r="A134" s="594" t="s">
        <v>483</v>
      </c>
      <c r="B134" s="529" t="n">
        <v>1</v>
      </c>
      <c r="C134" s="589" t="n">
        <v>0</v>
      </c>
      <c r="D134" s="789" t="n">
        <v>0</v>
      </c>
      <c r="E134" s="531" t="n">
        <f aca="false">SUM(B134:B136)+SUM(C134:C136)*2+SUM(D134:D136)</f>
        <v>3</v>
      </c>
      <c r="F134" s="618" t="n">
        <v>2</v>
      </c>
      <c r="G134" s="782" t="str">
        <f aca="false">'Lista braci - Reg. 2018'!D351</f>
        <v>Budzyński Jerzy i Ilona</v>
      </c>
      <c r="H134" s="20" t="n">
        <v>2</v>
      </c>
      <c r="I134" s="772" t="n">
        <f aca="false">H134-E134</f>
        <v>-1</v>
      </c>
      <c r="J134" s="619" t="str">
        <f aca="false">'Lista braci - Reg. 2018'!B351</f>
        <v>Lubartów 2</v>
      </c>
      <c r="K134" s="86"/>
      <c r="Q134" s="866"/>
      <c r="S134" s="866"/>
      <c r="T134" s="866"/>
      <c r="U134" s="866"/>
      <c r="V134" s="866"/>
      <c r="W134" s="866"/>
      <c r="X134" s="866"/>
    </row>
    <row r="135" s="517" customFormat="true" ht="15" hidden="false" customHeight="false" outlineLevel="0" collapsed="false">
      <c r="A135" s="596"/>
      <c r="B135" s="550" t="n">
        <v>1</v>
      </c>
      <c r="C135" s="157" t="n">
        <v>0</v>
      </c>
      <c r="D135" s="822" t="n">
        <v>0</v>
      </c>
      <c r="E135" s="531"/>
      <c r="F135" s="25" t="n">
        <v>0</v>
      </c>
      <c r="G135" s="882"/>
      <c r="H135" s="26" t="n">
        <v>0</v>
      </c>
      <c r="I135" s="583" t="n">
        <f aca="false">H135-E135</f>
        <v>0</v>
      </c>
      <c r="J135" s="621"/>
      <c r="K135" s="86"/>
      <c r="Q135" s="866"/>
      <c r="S135" s="866"/>
      <c r="T135" s="866"/>
      <c r="U135" s="866"/>
      <c r="V135" s="866"/>
      <c r="W135" s="866"/>
      <c r="X135" s="866"/>
    </row>
    <row r="136" s="517" customFormat="true" ht="15.75" hidden="false" customHeight="false" outlineLevel="0" collapsed="false">
      <c r="A136" s="598"/>
      <c r="B136" s="794" t="n">
        <v>0</v>
      </c>
      <c r="C136" s="794" t="n">
        <v>0</v>
      </c>
      <c r="D136" s="538" t="n">
        <v>1</v>
      </c>
      <c r="E136" s="531"/>
      <c r="F136" s="540" t="n">
        <v>0</v>
      </c>
      <c r="G136" s="781"/>
      <c r="H136" s="48" t="n">
        <v>0</v>
      </c>
      <c r="I136" s="561" t="n">
        <f aca="false">H136-E136</f>
        <v>0</v>
      </c>
      <c r="J136" s="622"/>
      <c r="K136" s="883"/>
      <c r="Q136" s="866"/>
      <c r="S136" s="866"/>
      <c r="T136" s="866"/>
      <c r="U136" s="866"/>
      <c r="V136" s="866"/>
      <c r="W136" s="866"/>
      <c r="X136" s="866"/>
    </row>
    <row r="137" s="517" customFormat="true" ht="25.5" hidden="false" customHeight="false" outlineLevel="0" collapsed="false">
      <c r="A137" s="594" t="s">
        <v>484</v>
      </c>
      <c r="B137" s="529" t="n">
        <v>1</v>
      </c>
      <c r="C137" s="589" t="n">
        <v>0</v>
      </c>
      <c r="D137" s="789" t="n">
        <v>0</v>
      </c>
      <c r="E137" s="531" t="n">
        <f aca="false">SUM(B137:B138)+SUM(C137:C138)*2+SUM(D137:D138)</f>
        <v>3</v>
      </c>
      <c r="F137" s="884" t="n">
        <v>0</v>
      </c>
      <c r="G137" s="885"/>
      <c r="H137" s="20" t="n">
        <v>0</v>
      </c>
      <c r="I137" s="772" t="n">
        <f aca="false">H137-E137</f>
        <v>-3</v>
      </c>
      <c r="J137" s="619"/>
      <c r="K137" s="747"/>
      <c r="Q137" s="866"/>
      <c r="S137" s="866"/>
      <c r="T137" s="866"/>
      <c r="U137" s="866"/>
      <c r="V137" s="866"/>
      <c r="W137" s="866"/>
      <c r="X137" s="866"/>
    </row>
    <row r="138" s="517" customFormat="true" ht="15.75" hidden="false" customHeight="false" outlineLevel="0" collapsed="false">
      <c r="A138" s="598"/>
      <c r="B138" s="794" t="n">
        <v>0</v>
      </c>
      <c r="C138" s="538" t="n">
        <v>1</v>
      </c>
      <c r="D138" s="794" t="n">
        <v>0</v>
      </c>
      <c r="E138" s="531"/>
      <c r="F138" s="540" t="n">
        <v>0</v>
      </c>
      <c r="G138" s="781"/>
      <c r="H138" s="48" t="n">
        <v>0</v>
      </c>
      <c r="I138" s="561" t="n">
        <f aca="false">H138-E138</f>
        <v>0</v>
      </c>
      <c r="J138" s="622"/>
      <c r="K138" s="785" t="s">
        <v>383</v>
      </c>
      <c r="Q138" s="866"/>
      <c r="S138" s="866"/>
      <c r="T138" s="866"/>
      <c r="U138" s="866"/>
      <c r="V138" s="866"/>
      <c r="W138" s="866"/>
      <c r="X138" s="866"/>
    </row>
    <row r="139" s="517" customFormat="true" ht="15" hidden="false" customHeight="true" outlineLevel="0" collapsed="false">
      <c r="A139" s="594" t="s">
        <v>485</v>
      </c>
      <c r="B139" s="529" t="n">
        <v>1</v>
      </c>
      <c r="C139" s="589" t="n">
        <v>0</v>
      </c>
      <c r="D139" s="789" t="n">
        <v>0</v>
      </c>
      <c r="E139" s="531" t="n">
        <f aca="false">SUM(B139:B141)+SUM(C139:C141)*2+SUM(D139:D141)</f>
        <v>3</v>
      </c>
      <c r="F139" s="618" t="n">
        <v>2</v>
      </c>
      <c r="G139" s="782" t="str">
        <f aca="false">'Lista braci - Reg. 2018'!D478</f>
        <v>Kowalczyk Adam i Agnieszka</v>
      </c>
      <c r="H139" s="20" t="n">
        <v>2</v>
      </c>
      <c r="I139" s="772" t="n">
        <f aca="false">H139-E139</f>
        <v>-1</v>
      </c>
      <c r="J139" s="619" t="str">
        <f aca="false">'Lista braci - Reg. 2018'!B478</f>
        <v>Zamość Katedralna 1</v>
      </c>
      <c r="K139" s="787" t="s">
        <v>384</v>
      </c>
      <c r="Q139" s="866"/>
      <c r="S139" s="866"/>
      <c r="T139" s="866"/>
      <c r="U139" s="866"/>
      <c r="V139" s="866"/>
      <c r="W139" s="866"/>
      <c r="X139" s="866"/>
    </row>
    <row r="140" s="517" customFormat="true" ht="15" hidden="false" customHeight="false" outlineLevel="0" collapsed="false">
      <c r="A140" s="596"/>
      <c r="B140" s="550" t="n">
        <v>1</v>
      </c>
      <c r="C140" s="157" t="n">
        <v>0</v>
      </c>
      <c r="D140" s="822" t="n">
        <v>0</v>
      </c>
      <c r="E140" s="531"/>
      <c r="F140" s="25" t="n">
        <v>0</v>
      </c>
      <c r="G140" s="553"/>
      <c r="H140" s="26" t="n">
        <v>0</v>
      </c>
      <c r="I140" s="583" t="n">
        <f aca="false">H140-E140</f>
        <v>0</v>
      </c>
      <c r="J140" s="621"/>
      <c r="K140" s="787" t="s">
        <v>386</v>
      </c>
      <c r="Q140" s="866"/>
      <c r="S140" s="866"/>
      <c r="T140" s="866"/>
      <c r="U140" s="866"/>
      <c r="V140" s="866"/>
      <c r="W140" s="866"/>
      <c r="X140" s="866"/>
    </row>
    <row r="141" s="517" customFormat="true" ht="15.75" hidden="false" customHeight="false" outlineLevel="0" collapsed="false">
      <c r="A141" s="598"/>
      <c r="B141" s="538" t="n">
        <v>1</v>
      </c>
      <c r="C141" s="794" t="n">
        <v>0</v>
      </c>
      <c r="D141" s="794" t="n">
        <v>0</v>
      </c>
      <c r="E141" s="531"/>
      <c r="F141" s="540" t="n">
        <v>0</v>
      </c>
      <c r="G141" s="781"/>
      <c r="H141" s="48" t="n">
        <v>0</v>
      </c>
      <c r="I141" s="561" t="n">
        <f aca="false">H141-E141</f>
        <v>0</v>
      </c>
      <c r="J141" s="622"/>
      <c r="K141" s="787" t="s">
        <v>387</v>
      </c>
      <c r="L141" s="518"/>
      <c r="M141" s="763"/>
      <c r="N141" s="764"/>
      <c r="O141" s="518"/>
      <c r="Q141" s="866"/>
      <c r="S141" s="866"/>
      <c r="T141" s="866"/>
      <c r="U141" s="866"/>
      <c r="V141" s="866"/>
      <c r="W141" s="866"/>
      <c r="X141" s="866"/>
    </row>
    <row r="142" s="517" customFormat="true" ht="25.5" hidden="false" customHeight="false" outlineLevel="0" collapsed="false">
      <c r="A142" s="594" t="s">
        <v>486</v>
      </c>
      <c r="B142" s="529" t="n">
        <v>1</v>
      </c>
      <c r="C142" s="589" t="n">
        <v>0</v>
      </c>
      <c r="D142" s="789" t="n">
        <v>0</v>
      </c>
      <c r="E142" s="531" t="n">
        <f aca="false">SUM(B142:B144)+SUM(C142:C144)*2+SUM(D142:D144)</f>
        <v>3</v>
      </c>
      <c r="F142" s="886" t="n">
        <v>1</v>
      </c>
      <c r="G142" s="782" t="str">
        <f aca="false">'Lista braci - Reg. 2018'!D428</f>
        <v>Drański Piotr</v>
      </c>
      <c r="H142" s="20" t="n">
        <v>1</v>
      </c>
      <c r="I142" s="772" t="n">
        <f aca="false">H142-E142</f>
        <v>-2</v>
      </c>
      <c r="J142" s="651" t="str">
        <f aca="false">'Lista braci - Reg. 2018'!B428</f>
        <v>Opole 2</v>
      </c>
      <c r="K142" s="518"/>
      <c r="Q142" s="866"/>
      <c r="S142" s="866"/>
      <c r="T142" s="866"/>
      <c r="U142" s="866"/>
      <c r="V142" s="866"/>
      <c r="W142" s="866"/>
      <c r="X142" s="866"/>
    </row>
    <row r="143" s="517" customFormat="true" ht="15" hidden="false" customHeight="false" outlineLevel="0" collapsed="false">
      <c r="A143" s="596"/>
      <c r="B143" s="550" t="n">
        <v>1</v>
      </c>
      <c r="C143" s="157" t="n">
        <v>0</v>
      </c>
      <c r="D143" s="822" t="n">
        <v>0</v>
      </c>
      <c r="E143" s="531"/>
      <c r="F143" s="25" t="n">
        <v>0</v>
      </c>
      <c r="G143" s="882"/>
      <c r="H143" s="26" t="n">
        <v>0</v>
      </c>
      <c r="I143" s="583" t="n">
        <f aca="false">H143-E143</f>
        <v>0</v>
      </c>
      <c r="J143" s="621"/>
      <c r="K143" s="518"/>
      <c r="Q143" s="866"/>
      <c r="S143" s="866"/>
      <c r="T143" s="866"/>
      <c r="U143" s="866"/>
      <c r="V143" s="866"/>
      <c r="W143" s="866"/>
      <c r="X143" s="866"/>
    </row>
    <row r="144" s="517" customFormat="true" ht="15.75" hidden="false" customHeight="false" outlineLevel="0" collapsed="false">
      <c r="A144" s="598"/>
      <c r="B144" s="794" t="n">
        <v>0</v>
      </c>
      <c r="C144" s="794" t="n">
        <v>0</v>
      </c>
      <c r="D144" s="538" t="n">
        <v>1</v>
      </c>
      <c r="E144" s="531"/>
      <c r="F144" s="540" t="n">
        <v>0</v>
      </c>
      <c r="G144" s="781"/>
      <c r="H144" s="48" t="n">
        <v>0</v>
      </c>
      <c r="I144" s="561" t="n">
        <f aca="false">H144-E144</f>
        <v>0</v>
      </c>
      <c r="J144" s="622"/>
      <c r="K144" s="518"/>
      <c r="Q144" s="866"/>
      <c r="S144" s="866"/>
      <c r="T144" s="866"/>
      <c r="U144" s="866"/>
      <c r="V144" s="866"/>
      <c r="W144" s="866"/>
      <c r="X144" s="866"/>
    </row>
    <row r="145" s="517" customFormat="true" ht="25.5" hidden="false" customHeight="false" outlineLevel="0" collapsed="false">
      <c r="A145" s="594" t="s">
        <v>487</v>
      </c>
      <c r="B145" s="529" t="n">
        <v>1</v>
      </c>
      <c r="C145" s="589" t="n">
        <v>0</v>
      </c>
      <c r="D145" s="589" t="n">
        <v>0</v>
      </c>
      <c r="E145" s="531" t="n">
        <f aca="false">SUM(B145:B146)+SUM(C145:C146)*2+SUM(D145:D146)</f>
        <v>2</v>
      </c>
      <c r="F145" s="887" t="n">
        <v>2</v>
      </c>
      <c r="G145" s="533" t="str">
        <f aca="false">'Lista braci - Reg. 2018'!D79</f>
        <v>Gębala Stanisław i Wioletta</v>
      </c>
      <c r="H145" s="20" t="n">
        <v>2</v>
      </c>
      <c r="I145" s="772" t="n">
        <f aca="false">H145-E145</f>
        <v>0</v>
      </c>
      <c r="J145" s="619" t="str">
        <f aca="false">'Lista braci - Reg. 2018'!B79</f>
        <v>Lublin Pallotyni 2</v>
      </c>
      <c r="K145" s="12"/>
      <c r="Q145" s="866"/>
      <c r="S145" s="866"/>
      <c r="T145" s="866"/>
      <c r="U145" s="866"/>
      <c r="V145" s="866"/>
      <c r="W145" s="866"/>
      <c r="X145" s="866"/>
    </row>
    <row r="146" s="517" customFormat="true" ht="15.75" hidden="false" customHeight="false" outlineLevel="0" collapsed="false">
      <c r="A146" s="598"/>
      <c r="B146" s="206" t="n">
        <v>0</v>
      </c>
      <c r="C146" s="206" t="n">
        <v>0</v>
      </c>
      <c r="D146" s="558" t="n">
        <v>1</v>
      </c>
      <c r="E146" s="531"/>
      <c r="F146" s="540" t="n">
        <v>0</v>
      </c>
      <c r="G146" s="781"/>
      <c r="H146" s="48" t="n">
        <v>0</v>
      </c>
      <c r="I146" s="542" t="n">
        <f aca="false">H146-E146</f>
        <v>0</v>
      </c>
      <c r="J146" s="622"/>
      <c r="K146" s="518"/>
      <c r="Q146" s="866"/>
      <c r="S146" s="866"/>
      <c r="T146" s="866"/>
      <c r="U146" s="866"/>
      <c r="V146" s="866"/>
      <c r="W146" s="866"/>
      <c r="X146" s="866"/>
    </row>
    <row r="147" s="517" customFormat="true" ht="25.5" hidden="false" customHeight="false" outlineLevel="0" collapsed="false">
      <c r="A147" s="594" t="s">
        <v>488</v>
      </c>
      <c r="B147" s="430" t="n">
        <v>1</v>
      </c>
      <c r="C147" s="589" t="n">
        <v>0</v>
      </c>
      <c r="D147" s="789" t="n">
        <v>0</v>
      </c>
      <c r="E147" s="648" t="n">
        <f aca="false">SUM(B147:B149)+SUM(C147:C149)*2+SUM(D147:D149)</f>
        <v>3</v>
      </c>
      <c r="F147" s="888" t="n">
        <v>2</v>
      </c>
      <c r="G147" s="553" t="str">
        <f aca="false">'Lista braci - Reg. 2018'!D81</f>
        <v>Łebek Jakub i Bibiana</v>
      </c>
      <c r="H147" s="20" t="n">
        <v>2</v>
      </c>
      <c r="I147" s="772" t="n">
        <f aca="false">H147-E147</f>
        <v>-1</v>
      </c>
      <c r="J147" s="619" t="str">
        <f aca="false">'Lista braci - Reg. 2018'!B81</f>
        <v>Lublin Pallotyni 2</v>
      </c>
      <c r="K147" s="518"/>
      <c r="Q147" s="866"/>
      <c r="S147" s="866"/>
      <c r="T147" s="866"/>
      <c r="U147" s="866"/>
      <c r="V147" s="866"/>
      <c r="W147" s="866"/>
      <c r="X147" s="866"/>
    </row>
    <row r="148" s="517" customFormat="true" ht="15" hidden="false" customHeight="false" outlineLevel="0" collapsed="false">
      <c r="A148" s="596"/>
      <c r="B148" s="156" t="n">
        <v>1</v>
      </c>
      <c r="C148" s="157" t="n">
        <v>0</v>
      </c>
      <c r="D148" s="822" t="n">
        <v>0</v>
      </c>
      <c r="E148" s="648"/>
      <c r="F148" s="156" t="n">
        <v>0</v>
      </c>
      <c r="G148" s="882"/>
      <c r="H148" s="26" t="n">
        <v>0</v>
      </c>
      <c r="I148" s="583" t="n">
        <f aca="false">H148-E148</f>
        <v>0</v>
      </c>
      <c r="J148" s="621"/>
      <c r="K148" s="518"/>
      <c r="Q148" s="866"/>
      <c r="S148" s="866"/>
      <c r="T148" s="866"/>
      <c r="U148" s="866"/>
      <c r="V148" s="866"/>
      <c r="W148" s="866"/>
      <c r="X148" s="866"/>
    </row>
    <row r="149" s="517" customFormat="true" ht="15.75" hidden="false" customHeight="false" outlineLevel="0" collapsed="false">
      <c r="A149" s="598"/>
      <c r="B149" s="794" t="n">
        <v>0</v>
      </c>
      <c r="C149" s="794" t="n">
        <v>0</v>
      </c>
      <c r="D149" s="55" t="n">
        <v>1</v>
      </c>
      <c r="E149" s="648"/>
      <c r="F149" s="55" t="n">
        <v>0</v>
      </c>
      <c r="G149" s="781"/>
      <c r="H149" s="48" t="n">
        <v>0</v>
      </c>
      <c r="I149" s="561" t="n">
        <f aca="false">H149-E149</f>
        <v>0</v>
      </c>
      <c r="J149" s="622"/>
      <c r="K149" s="518"/>
      <c r="Q149" s="866"/>
      <c r="S149" s="866"/>
      <c r="T149" s="866"/>
      <c r="U149" s="866"/>
      <c r="V149" s="866"/>
      <c r="W149" s="866"/>
      <c r="X149" s="866"/>
    </row>
    <row r="150" customFormat="false" ht="25.5" hidden="false" customHeight="false" outlineLevel="0" collapsed="false">
      <c r="A150" s="588" t="s">
        <v>489</v>
      </c>
      <c r="B150" s="889" t="n">
        <v>1</v>
      </c>
      <c r="C150" s="589" t="n">
        <v>0</v>
      </c>
      <c r="D150" s="589" t="n">
        <v>0</v>
      </c>
      <c r="E150" s="531" t="n">
        <f aca="false">SUM(B150:B153)+SUM(C150:C153)*2+SUM(D150:D153)</f>
        <v>4</v>
      </c>
      <c r="F150" s="890" t="n">
        <v>1</v>
      </c>
      <c r="G150" s="533" t="str">
        <f aca="false">'Lista braci - Reg. 2018'!D77</f>
        <v>Abramowicz Sergiej</v>
      </c>
      <c r="H150" s="891" t="n">
        <v>1</v>
      </c>
      <c r="I150" s="772" t="n">
        <f aca="false">H150-E150</f>
        <v>-3</v>
      </c>
      <c r="J150" s="658" t="str">
        <f aca="false">'Lista braci - Reg. 2018'!B77</f>
        <v>Lublin Pallotyni 2</v>
      </c>
      <c r="L150" s="517"/>
      <c r="M150" s="517"/>
      <c r="N150" s="517"/>
      <c r="O150" s="517"/>
      <c r="P150" s="517"/>
      <c r="Q150" s="866"/>
      <c r="R150" s="517"/>
    </row>
    <row r="151" s="518" customFormat="true" ht="25.5" hidden="false" customHeight="false" outlineLevel="0" collapsed="false">
      <c r="A151" s="591"/>
      <c r="B151" s="892" t="n">
        <v>1</v>
      </c>
      <c r="C151" s="809" t="n">
        <v>0</v>
      </c>
      <c r="D151" s="809" t="n">
        <v>0</v>
      </c>
      <c r="E151" s="531"/>
      <c r="F151" s="893" t="n">
        <v>1</v>
      </c>
      <c r="G151" s="701" t="str">
        <f aca="false">'Lista braci - Reg. 2018'!D80</f>
        <v>Kłopotowski Andrzej - od piątku</v>
      </c>
      <c r="H151" s="894" t="n">
        <v>1</v>
      </c>
      <c r="I151" s="583" t="n">
        <f aca="false">H151-E151</f>
        <v>1</v>
      </c>
      <c r="J151" s="847" t="str">
        <f aca="false">'Lista braci - Reg. 2018'!B80</f>
        <v>Lublin Pallotyni 2</v>
      </c>
      <c r="P151" s="517"/>
      <c r="Q151" s="866"/>
      <c r="R151" s="517"/>
    </row>
    <row r="152" s="518" customFormat="true" ht="15" hidden="false" customHeight="false" outlineLevel="0" collapsed="false">
      <c r="A152" s="591"/>
      <c r="B152" s="895" t="n">
        <v>1</v>
      </c>
      <c r="C152" s="157" t="n">
        <v>0</v>
      </c>
      <c r="D152" s="157" t="n">
        <v>0</v>
      </c>
      <c r="E152" s="531"/>
      <c r="F152" s="896" t="n">
        <v>1</v>
      </c>
      <c r="G152" s="553" t="str">
        <f aca="false">'Lista braci - Reg. 2018'!D245</f>
        <v>Drozd Mirosław</v>
      </c>
      <c r="H152" s="897" t="n">
        <v>1</v>
      </c>
      <c r="I152" s="583" t="n">
        <f aca="false">H152-E152</f>
        <v>1</v>
      </c>
      <c r="J152" s="847" t="str">
        <f aca="false">'Lista braci - Reg. 2018'!B245</f>
        <v>Lublin Różańcowa 1</v>
      </c>
    </row>
    <row r="153" s="518" customFormat="true" ht="15.75" hidden="false" customHeight="false" outlineLevel="0" collapsed="false">
      <c r="A153" s="593"/>
      <c r="B153" s="585" t="n">
        <v>1</v>
      </c>
      <c r="C153" s="576" t="n">
        <v>0</v>
      </c>
      <c r="D153" s="576" t="n">
        <v>0</v>
      </c>
      <c r="E153" s="531"/>
      <c r="F153" s="898" t="n">
        <v>1</v>
      </c>
      <c r="G153" s="835" t="str">
        <f aca="false">'Lista braci - Reg. 2018'!D287</f>
        <v>Niedźwiedź Andrzej</v>
      </c>
      <c r="H153" s="899" t="n">
        <v>1</v>
      </c>
      <c r="I153" s="561" t="n">
        <f aca="false">H153-E153</f>
        <v>1</v>
      </c>
      <c r="J153" s="900" t="str">
        <f aca="false">'Lista braci - Reg. 2018'!B287</f>
        <v>Lublin Salezjanie 2</v>
      </c>
    </row>
    <row r="154" s="517" customFormat="true" ht="25.5" hidden="false" customHeight="false" outlineLevel="0" collapsed="false">
      <c r="A154" s="594" t="s">
        <v>490</v>
      </c>
      <c r="B154" s="529" t="n">
        <v>1</v>
      </c>
      <c r="C154" s="589" t="n">
        <v>0</v>
      </c>
      <c r="D154" s="789" t="n">
        <v>0</v>
      </c>
      <c r="E154" s="531" t="n">
        <f aca="false">SUM(B154:B156)+SUM(C154:C156)*2+SUM(D154:D156)</f>
        <v>3</v>
      </c>
      <c r="F154" s="887" t="n">
        <v>2</v>
      </c>
      <c r="G154" s="782" t="str">
        <f aca="false">'Lista braci - Reg. 2018'!D91</f>
        <v>Wasilewscy Jan i  Joanna</v>
      </c>
      <c r="H154" s="20" t="n">
        <v>2</v>
      </c>
      <c r="I154" s="772" t="n">
        <f aca="false">H154-E154</f>
        <v>-1</v>
      </c>
      <c r="J154" s="619" t="str">
        <f aca="false">'Lista braci - Reg. 2018'!B91</f>
        <v>Lublin Pallotyni 3</v>
      </c>
      <c r="K154" s="901"/>
      <c r="L154" s="518"/>
      <c r="M154" s="763"/>
      <c r="N154" s="764"/>
      <c r="O154" s="518"/>
      <c r="P154" s="518"/>
      <c r="Q154" s="518"/>
      <c r="R154" s="518"/>
      <c r="S154" s="866"/>
      <c r="T154" s="866"/>
      <c r="U154" s="866"/>
      <c r="V154" s="866"/>
      <c r="W154" s="866"/>
      <c r="X154" s="866"/>
    </row>
    <row r="155" s="517" customFormat="true" ht="15" hidden="false" customHeight="false" outlineLevel="0" collapsed="false">
      <c r="A155" s="596"/>
      <c r="B155" s="550" t="n">
        <v>1</v>
      </c>
      <c r="C155" s="157" t="n">
        <v>0</v>
      </c>
      <c r="D155" s="822" t="n">
        <v>0</v>
      </c>
      <c r="E155" s="531"/>
      <c r="F155" s="25" t="n">
        <v>0</v>
      </c>
      <c r="G155" s="902"/>
      <c r="H155" s="26"/>
      <c r="I155" s="583" t="n">
        <f aca="false">H155-E155</f>
        <v>0</v>
      </c>
      <c r="J155" s="621"/>
      <c r="K155" s="518"/>
      <c r="P155" s="518"/>
      <c r="Q155" s="518"/>
      <c r="R155" s="518"/>
      <c r="S155" s="866"/>
      <c r="T155" s="866"/>
      <c r="U155" s="866"/>
      <c r="V155" s="866"/>
      <c r="W155" s="866"/>
      <c r="X155" s="866"/>
    </row>
    <row r="156" s="517" customFormat="true" ht="15.75" hidden="false" customHeight="false" outlineLevel="0" collapsed="false">
      <c r="A156" s="598"/>
      <c r="B156" s="794" t="n">
        <v>0</v>
      </c>
      <c r="C156" s="794" t="n">
        <v>0</v>
      </c>
      <c r="D156" s="538" t="n">
        <v>1</v>
      </c>
      <c r="E156" s="531"/>
      <c r="F156" s="540" t="n">
        <v>0</v>
      </c>
      <c r="G156" s="903"/>
      <c r="H156" s="48"/>
      <c r="I156" s="561" t="n">
        <f aca="false">H156-E156</f>
        <v>0</v>
      </c>
      <c r="J156" s="622"/>
      <c r="K156" s="518"/>
      <c r="Q156" s="866"/>
      <c r="S156" s="866"/>
      <c r="T156" s="866"/>
      <c r="U156" s="866"/>
      <c r="V156" s="866"/>
      <c r="W156" s="866"/>
      <c r="X156" s="866"/>
    </row>
    <row r="157" s="517" customFormat="true" ht="25.5" hidden="false" customHeight="false" outlineLevel="0" collapsed="false">
      <c r="A157" s="594" t="s">
        <v>491</v>
      </c>
      <c r="B157" s="529" t="n">
        <v>1</v>
      </c>
      <c r="C157" s="589" t="n">
        <v>0</v>
      </c>
      <c r="D157" s="789" t="n">
        <v>0</v>
      </c>
      <c r="E157" s="609" t="n">
        <f aca="false">SUM(B157:B159)+SUM(C157:C159)*2+SUM(D157:D159)</f>
        <v>3</v>
      </c>
      <c r="F157" s="887" t="n">
        <v>2</v>
      </c>
      <c r="G157" s="782" t="str">
        <f aca="false">'Lista braci - Reg. 2018'!D92</f>
        <v>Pulińscy Ryszard i Jadwiga</v>
      </c>
      <c r="H157" s="20" t="n">
        <v>2</v>
      </c>
      <c r="I157" s="772" t="n">
        <f aca="false">H157-E157</f>
        <v>-1</v>
      </c>
      <c r="J157" s="619" t="str">
        <f aca="false">'Lista braci - Reg. 2018'!B92</f>
        <v>Lublin Pallotyni 3</v>
      </c>
      <c r="K157" s="518"/>
      <c r="Q157" s="866"/>
      <c r="S157" s="866"/>
      <c r="T157" s="866"/>
      <c r="U157" s="866"/>
      <c r="V157" s="866"/>
      <c r="W157" s="866"/>
      <c r="X157" s="866"/>
    </row>
    <row r="158" s="517" customFormat="true" ht="15" hidden="false" customHeight="false" outlineLevel="0" collapsed="false">
      <c r="A158" s="596"/>
      <c r="B158" s="550" t="n">
        <v>1</v>
      </c>
      <c r="C158" s="157" t="n">
        <v>0</v>
      </c>
      <c r="D158" s="822" t="n">
        <v>0</v>
      </c>
      <c r="E158" s="609"/>
      <c r="F158" s="25" t="n">
        <v>0</v>
      </c>
      <c r="G158" s="882"/>
      <c r="H158" s="26"/>
      <c r="I158" s="583" t="n">
        <f aca="false">H158-E158</f>
        <v>0</v>
      </c>
      <c r="J158" s="621"/>
      <c r="K158" s="518"/>
      <c r="Q158" s="866"/>
      <c r="S158" s="866"/>
      <c r="T158" s="866"/>
      <c r="U158" s="866"/>
      <c r="V158" s="866"/>
      <c r="W158" s="866"/>
      <c r="X158" s="866"/>
    </row>
    <row r="159" s="517" customFormat="true" ht="15.75" hidden="false" customHeight="false" outlineLevel="0" collapsed="false">
      <c r="A159" s="598"/>
      <c r="B159" s="833" t="n">
        <v>0</v>
      </c>
      <c r="C159" s="833" t="n">
        <v>0</v>
      </c>
      <c r="D159" s="612" t="n">
        <v>1</v>
      </c>
      <c r="E159" s="609"/>
      <c r="F159" s="540" t="n">
        <v>0</v>
      </c>
      <c r="G159" s="800"/>
      <c r="H159" s="48"/>
      <c r="I159" s="614" t="n">
        <f aca="false">H159-E159</f>
        <v>0</v>
      </c>
      <c r="J159" s="801"/>
      <c r="K159" s="518"/>
      <c r="Q159" s="866"/>
      <c r="S159" s="866"/>
      <c r="T159" s="866"/>
      <c r="U159" s="866"/>
      <c r="V159" s="866"/>
      <c r="W159" s="866"/>
      <c r="X159" s="866"/>
    </row>
    <row r="160" s="517" customFormat="true" ht="23.25" hidden="false" customHeight="true" outlineLevel="0" collapsed="false">
      <c r="A160" s="594" t="s">
        <v>492</v>
      </c>
      <c r="B160" s="789" t="n">
        <v>0</v>
      </c>
      <c r="C160" s="789" t="n">
        <v>0</v>
      </c>
      <c r="D160" s="529" t="n">
        <v>1</v>
      </c>
      <c r="E160" s="531" t="n">
        <f aca="false">SUM(B160:B161)+SUM(C160:C161)*2+SUM(D160:D161)</f>
        <v>2</v>
      </c>
      <c r="F160" s="618" t="n">
        <v>2</v>
      </c>
      <c r="G160" s="782" t="str">
        <f aca="false">'Lista braci - Reg. 2018'!D246</f>
        <v>Sieńko Józef i Ewa</v>
      </c>
      <c r="H160" s="20" t="n">
        <v>2</v>
      </c>
      <c r="I160" s="772" t="n">
        <f aca="false">H160-E160</f>
        <v>0</v>
      </c>
      <c r="J160" s="619" t="str">
        <f aca="false">'Lista braci - Reg. 2018'!B246</f>
        <v>Lublin Różańcowa 1</v>
      </c>
      <c r="K160" s="518"/>
      <c r="Q160" s="866"/>
      <c r="S160" s="866"/>
      <c r="T160" s="866"/>
      <c r="U160" s="866"/>
      <c r="V160" s="866"/>
      <c r="W160" s="866"/>
      <c r="X160" s="866"/>
    </row>
    <row r="161" s="517" customFormat="true" ht="15.75" hidden="false" customHeight="false" outlineLevel="0" collapsed="false">
      <c r="A161" s="598"/>
      <c r="B161" s="794" t="n">
        <v>0</v>
      </c>
      <c r="C161" s="794" t="n">
        <v>0</v>
      </c>
      <c r="D161" s="538" t="n">
        <v>1</v>
      </c>
      <c r="E161" s="531"/>
      <c r="F161" s="540" t="n">
        <v>0</v>
      </c>
      <c r="G161" s="781"/>
      <c r="H161" s="48"/>
      <c r="I161" s="561" t="n">
        <f aca="false">H161-E161</f>
        <v>0</v>
      </c>
      <c r="J161" s="622"/>
      <c r="K161" s="518"/>
      <c r="Q161" s="866"/>
      <c r="S161" s="866"/>
      <c r="T161" s="866"/>
      <c r="U161" s="866"/>
      <c r="V161" s="866"/>
      <c r="W161" s="866"/>
      <c r="X161" s="866"/>
    </row>
    <row r="162" s="517" customFormat="true" ht="15" hidden="false" customHeight="false" outlineLevel="0" collapsed="false">
      <c r="A162" s="594" t="s">
        <v>493</v>
      </c>
      <c r="B162" s="904" t="n">
        <v>1</v>
      </c>
      <c r="C162" s="789" t="n">
        <v>0</v>
      </c>
      <c r="D162" s="430" t="n">
        <v>0</v>
      </c>
      <c r="E162" s="531" t="n">
        <f aca="false">SUM(B162:B164)+SUM(C162:C164)*2+SUM(D162:D164)</f>
        <v>3</v>
      </c>
      <c r="F162" s="905"/>
      <c r="G162" s="906" t="s">
        <v>494</v>
      </c>
      <c r="H162" s="20"/>
      <c r="I162" s="776" t="n">
        <f aca="false">H162-E162</f>
        <v>-3</v>
      </c>
      <c r="J162" s="830"/>
      <c r="Q162" s="866"/>
      <c r="S162" s="866"/>
      <c r="T162" s="866"/>
      <c r="U162" s="866"/>
      <c r="V162" s="866"/>
      <c r="W162" s="866"/>
      <c r="X162" s="866"/>
    </row>
    <row r="163" s="517" customFormat="true" ht="15" hidden="false" customHeight="false" outlineLevel="0" collapsed="false">
      <c r="A163" s="596"/>
      <c r="B163" s="907" t="n">
        <v>1</v>
      </c>
      <c r="C163" s="814" t="n">
        <v>0</v>
      </c>
      <c r="D163" s="777" t="n">
        <v>0</v>
      </c>
      <c r="E163" s="531"/>
      <c r="F163" s="726"/>
      <c r="G163" s="882"/>
      <c r="H163" s="31"/>
      <c r="I163" s="583" t="n">
        <f aca="false">H163-E163</f>
        <v>0</v>
      </c>
      <c r="J163" s="621"/>
      <c r="K163" s="784"/>
      <c r="Q163" s="866"/>
      <c r="S163" s="866"/>
      <c r="T163" s="866"/>
      <c r="U163" s="866"/>
      <c r="V163" s="866"/>
      <c r="W163" s="866"/>
      <c r="X163" s="866"/>
    </row>
    <row r="164" s="517" customFormat="true" ht="15.75" hidden="false" customHeight="false" outlineLevel="0" collapsed="false">
      <c r="A164" s="598"/>
      <c r="B164" s="908" t="n">
        <v>1</v>
      </c>
      <c r="C164" s="794" t="n">
        <v>0</v>
      </c>
      <c r="D164" s="55" t="n">
        <v>0</v>
      </c>
      <c r="E164" s="531"/>
      <c r="F164" s="624" t="n">
        <v>0</v>
      </c>
      <c r="G164" s="835"/>
      <c r="H164" s="48"/>
      <c r="I164" s="561" t="n">
        <f aca="false">H164-E164</f>
        <v>0</v>
      </c>
      <c r="J164" s="909"/>
      <c r="K164" s="785" t="s">
        <v>383</v>
      </c>
      <c r="Q164" s="866"/>
      <c r="S164" s="866"/>
      <c r="T164" s="866"/>
      <c r="U164" s="866"/>
      <c r="V164" s="866"/>
      <c r="W164" s="866"/>
      <c r="X164" s="866"/>
    </row>
    <row r="165" s="517" customFormat="true" ht="15" hidden="false" customHeight="false" outlineLevel="0" collapsed="false">
      <c r="A165" s="594" t="s">
        <v>495</v>
      </c>
      <c r="B165" s="904" t="n">
        <v>1</v>
      </c>
      <c r="C165" s="789" t="n">
        <v>0</v>
      </c>
      <c r="D165" s="430" t="n">
        <v>0</v>
      </c>
      <c r="E165" s="531" t="n">
        <f aca="false">SUM(B165:B167)+SUM(C165:C167)*2+SUM(D165:D167)</f>
        <v>3</v>
      </c>
      <c r="F165" s="618" t="n">
        <v>2</v>
      </c>
      <c r="G165" s="782" t="str">
        <f aca="false">'Lista braci - Reg. 2018'!D244</f>
        <v>Dzioch Ryszard i Iwona</v>
      </c>
      <c r="H165" s="20" t="n">
        <v>2</v>
      </c>
      <c r="I165" s="776" t="n">
        <f aca="false">H165-E165</f>
        <v>-1</v>
      </c>
      <c r="J165" s="619" t="str">
        <f aca="false">'Lista braci - Reg. 2018'!B244</f>
        <v>Lublin Różańcowa 1</v>
      </c>
      <c r="K165" s="787" t="s">
        <v>384</v>
      </c>
      <c r="Q165" s="866"/>
      <c r="S165" s="866"/>
      <c r="T165" s="866"/>
      <c r="U165" s="866"/>
      <c r="V165" s="866"/>
      <c r="W165" s="866"/>
      <c r="X165" s="866"/>
    </row>
    <row r="166" s="517" customFormat="true" ht="15" hidden="false" customHeight="false" outlineLevel="0" collapsed="false">
      <c r="A166" s="596"/>
      <c r="B166" s="907" t="n">
        <v>1</v>
      </c>
      <c r="C166" s="814" t="n">
        <v>0</v>
      </c>
      <c r="D166" s="777" t="n">
        <v>0</v>
      </c>
      <c r="E166" s="531"/>
      <c r="F166" s="841" t="n">
        <v>0</v>
      </c>
      <c r="G166" s="816"/>
      <c r="H166" s="31" t="n">
        <v>0</v>
      </c>
      <c r="I166" s="583" t="n">
        <f aca="false">H166-E166</f>
        <v>0</v>
      </c>
      <c r="J166" s="779"/>
      <c r="K166" s="787" t="s">
        <v>386</v>
      </c>
      <c r="Q166" s="866"/>
      <c r="S166" s="866"/>
      <c r="T166" s="866"/>
      <c r="U166" s="866"/>
      <c r="V166" s="866"/>
      <c r="W166" s="866"/>
      <c r="X166" s="866"/>
    </row>
    <row r="167" s="517" customFormat="true" ht="15.75" hidden="false" customHeight="false" outlineLevel="0" collapsed="false">
      <c r="A167" s="598"/>
      <c r="B167" s="908" t="n">
        <v>1</v>
      </c>
      <c r="C167" s="794" t="n">
        <v>0</v>
      </c>
      <c r="D167" s="55" t="n">
        <v>0</v>
      </c>
      <c r="E167" s="531"/>
      <c r="F167" s="540" t="n">
        <v>0</v>
      </c>
      <c r="G167" s="781"/>
      <c r="H167" s="48" t="n">
        <v>0</v>
      </c>
      <c r="I167" s="561" t="n">
        <f aca="false">H167-E167</f>
        <v>0</v>
      </c>
      <c r="J167" s="622"/>
      <c r="K167" s="787" t="s">
        <v>387</v>
      </c>
      <c r="Q167" s="866"/>
      <c r="S167" s="866"/>
      <c r="T167" s="866"/>
      <c r="U167" s="866"/>
      <c r="V167" s="866"/>
      <c r="W167" s="866"/>
      <c r="X167" s="866"/>
    </row>
    <row r="168" s="865" customFormat="true" ht="25.5" hidden="false" customHeight="false" outlineLevel="0" collapsed="false">
      <c r="A168" s="594" t="s">
        <v>496</v>
      </c>
      <c r="B168" s="565" t="n">
        <v>1</v>
      </c>
      <c r="C168" s="810" t="n">
        <v>0</v>
      </c>
      <c r="D168" s="810" t="n">
        <v>0</v>
      </c>
      <c r="E168" s="805" t="n">
        <f aca="false">SUM(B168:B169)+SUM(C168:C169)*2+SUM(D168:D169)</f>
        <v>2</v>
      </c>
      <c r="F168" s="552" t="n">
        <v>1</v>
      </c>
      <c r="G168" s="791" t="str">
        <f aca="false">'Lista braci - Reg. 2018'!D260</f>
        <v>Grabowski Andrzej</v>
      </c>
      <c r="H168" s="15" t="n">
        <v>1</v>
      </c>
      <c r="I168" s="554" t="n">
        <f aca="false">H168-E168</f>
        <v>-1</v>
      </c>
      <c r="J168" s="792" t="str">
        <f aca="false">'Lista braci - Reg. 2018'!B260</f>
        <v>Lublin Różańcowa 2</v>
      </c>
      <c r="K168" s="517"/>
      <c r="P168" s="866"/>
      <c r="R168" s="866"/>
      <c r="S168" s="866"/>
      <c r="T168" s="866"/>
      <c r="U168" s="866"/>
      <c r="V168" s="866"/>
      <c r="W168" s="866"/>
    </row>
    <row r="169" s="865" customFormat="true" ht="15.75" hidden="false" customHeight="false" outlineLevel="0" collapsed="false">
      <c r="A169" s="598"/>
      <c r="B169" s="206" t="n">
        <v>0</v>
      </c>
      <c r="C169" s="206" t="n">
        <v>0</v>
      </c>
      <c r="D169" s="538" t="n">
        <v>1</v>
      </c>
      <c r="E169" s="805"/>
      <c r="F169" s="715" t="n">
        <v>1</v>
      </c>
      <c r="G169" s="781" t="str">
        <f aca="false">'Lista braci - Reg. 2018'!D261</f>
        <v>Juchniewicz Grzegorz</v>
      </c>
      <c r="H169" s="48" t="n">
        <v>1</v>
      </c>
      <c r="I169" s="561" t="n">
        <f aca="false">H169-E169</f>
        <v>1</v>
      </c>
      <c r="J169" s="622" t="str">
        <f aca="false">'Lista braci - Reg. 2018'!B261</f>
        <v>Lublin Różańcowa 2</v>
      </c>
      <c r="K169" s="517"/>
      <c r="P169" s="866"/>
      <c r="R169" s="866"/>
      <c r="S169" s="866"/>
      <c r="T169" s="866"/>
      <c r="U169" s="866"/>
      <c r="V169" s="866"/>
      <c r="W169" s="866"/>
    </row>
    <row r="170" s="865" customFormat="true" ht="25.5" hidden="false" customHeight="false" outlineLevel="0" collapsed="false">
      <c r="A170" s="594" t="s">
        <v>497</v>
      </c>
      <c r="B170" s="529" t="n">
        <v>1</v>
      </c>
      <c r="C170" s="789" t="n">
        <v>0</v>
      </c>
      <c r="D170" s="789" t="n">
        <v>0</v>
      </c>
      <c r="E170" s="531" t="n">
        <f aca="false">SUM(B170:B171)+SUM(C170:C171)*2+SUM(D170:D171)</f>
        <v>2</v>
      </c>
      <c r="F170" s="712" t="n">
        <v>1</v>
      </c>
      <c r="G170" s="782" t="str">
        <f aca="false">'Lista braci - Reg. 2018'!D262</f>
        <v>Wrona Robert</v>
      </c>
      <c r="H170" s="20" t="n">
        <v>1</v>
      </c>
      <c r="I170" s="772" t="n">
        <f aca="false">H170-E170</f>
        <v>-1</v>
      </c>
      <c r="J170" s="619" t="str">
        <f aca="false">'Lista braci - Reg. 2018'!B262</f>
        <v>Lublin Różańcowa 2</v>
      </c>
      <c r="P170" s="866"/>
      <c r="R170" s="866"/>
      <c r="S170" s="866"/>
      <c r="T170" s="866"/>
      <c r="U170" s="866"/>
      <c r="V170" s="866"/>
      <c r="W170" s="866"/>
    </row>
    <row r="171" s="865" customFormat="true" ht="15.75" hidden="false" customHeight="false" outlineLevel="0" collapsed="false">
      <c r="A171" s="598"/>
      <c r="B171" s="206" t="n">
        <v>0</v>
      </c>
      <c r="C171" s="206" t="n">
        <v>0</v>
      </c>
      <c r="D171" s="538" t="n">
        <v>1</v>
      </c>
      <c r="E171" s="531"/>
      <c r="F171" s="910" t="n">
        <v>0</v>
      </c>
      <c r="G171" s="781"/>
      <c r="H171" s="48" t="n">
        <v>0</v>
      </c>
      <c r="I171" s="561" t="n">
        <f aca="false">H171-E171</f>
        <v>0</v>
      </c>
      <c r="J171" s="622"/>
      <c r="K171" s="784"/>
      <c r="L171" s="517"/>
      <c r="M171" s="517"/>
      <c r="N171" s="517"/>
      <c r="O171" s="517"/>
      <c r="P171" s="866"/>
      <c r="R171" s="866"/>
      <c r="S171" s="866"/>
      <c r="T171" s="866"/>
      <c r="U171" s="866"/>
      <c r="V171" s="866"/>
      <c r="W171" s="866"/>
    </row>
    <row r="172" s="517" customFormat="true" ht="25.5" hidden="false" customHeight="false" outlineLevel="0" collapsed="false">
      <c r="A172" s="594" t="s">
        <v>498</v>
      </c>
      <c r="B172" s="789" t="n">
        <v>0</v>
      </c>
      <c r="C172" s="529" t="n">
        <v>1</v>
      </c>
      <c r="D172" s="789" t="n">
        <v>0</v>
      </c>
      <c r="E172" s="531" t="n">
        <f aca="false">SUM(B172:B173)+SUM(C172:C173)*2+SUM(D172:D173)</f>
        <v>2</v>
      </c>
      <c r="F172" s="712" t="n">
        <v>1</v>
      </c>
      <c r="G172" s="782" t="str">
        <f aca="false">'Lista braci - Reg. 2018'!D233</f>
        <v>Szczęch Jan</v>
      </c>
      <c r="H172" s="20" t="n">
        <v>1</v>
      </c>
      <c r="I172" s="772" t="n">
        <f aca="false">H172-E172</f>
        <v>-1</v>
      </c>
      <c r="J172" s="619" t="str">
        <f aca="false">'Lista braci - Reg. 2018'!B233</f>
        <v>Lublin Poczekajka 9</v>
      </c>
      <c r="K172" s="785" t="s">
        <v>383</v>
      </c>
      <c r="P172" s="866"/>
      <c r="R172" s="866"/>
      <c r="S172" s="866"/>
      <c r="T172" s="866"/>
      <c r="U172" s="866"/>
      <c r="V172" s="866"/>
      <c r="W172" s="866"/>
    </row>
    <row r="173" s="517" customFormat="true" ht="15.75" hidden="false" customHeight="false" outlineLevel="0" collapsed="false">
      <c r="A173" s="598"/>
      <c r="B173" s="206" t="n">
        <v>0</v>
      </c>
      <c r="C173" s="206" t="n">
        <v>0</v>
      </c>
      <c r="D173" s="206" t="n">
        <v>0</v>
      </c>
      <c r="E173" s="531"/>
      <c r="F173" s="715" t="n">
        <v>1</v>
      </c>
      <c r="G173" s="781" t="str">
        <f aca="false">'Lista braci - Reg. 2018'!D234</f>
        <v>Domurad Filip</v>
      </c>
      <c r="H173" s="48" t="n">
        <v>1</v>
      </c>
      <c r="I173" s="561" t="n">
        <f aca="false">H173-E173</f>
        <v>1</v>
      </c>
      <c r="J173" s="622" t="str">
        <f aca="false">'Lista braci - Reg. 2018'!B234</f>
        <v>Lublin Poczekajka 9</v>
      </c>
      <c r="K173" s="787" t="s">
        <v>384</v>
      </c>
      <c r="P173" s="866"/>
      <c r="R173" s="866"/>
      <c r="S173" s="866"/>
      <c r="T173" s="866"/>
      <c r="U173" s="866"/>
      <c r="V173" s="866"/>
      <c r="W173" s="866"/>
    </row>
    <row r="174" s="517" customFormat="true" ht="25.5" hidden="false" customHeight="false" outlineLevel="0" collapsed="false">
      <c r="A174" s="594" t="s">
        <v>499</v>
      </c>
      <c r="B174" s="789" t="n">
        <v>0</v>
      </c>
      <c r="C174" s="529" t="n">
        <v>1</v>
      </c>
      <c r="D174" s="789" t="n">
        <v>0</v>
      </c>
      <c r="E174" s="531" t="n">
        <f aca="false">SUM(B174:B175)+SUM(C174:C175)*2+SUM(D174:D175)</f>
        <v>2</v>
      </c>
      <c r="F174" s="618" t="n">
        <v>2</v>
      </c>
      <c r="G174" s="533" t="str">
        <f aca="false">'Lista braci - Reg. 2018'!D285</f>
        <v>Kopyciński Henryk i Elżbieta</v>
      </c>
      <c r="H174" s="20" t="n">
        <v>2</v>
      </c>
      <c r="I174" s="772" t="n">
        <f aca="false">H174-E174</f>
        <v>0</v>
      </c>
      <c r="J174" s="619" t="str">
        <f aca="false">'Lista braci - Reg. 2018'!B285</f>
        <v>Lublin Salezjanie 2</v>
      </c>
      <c r="K174" s="787" t="s">
        <v>386</v>
      </c>
      <c r="P174" s="866"/>
      <c r="R174" s="866"/>
      <c r="S174" s="866"/>
      <c r="T174" s="866"/>
      <c r="U174" s="866"/>
      <c r="V174" s="866"/>
      <c r="W174" s="866"/>
    </row>
    <row r="175" s="517" customFormat="true" ht="15.75" hidden="false" customHeight="false" outlineLevel="0" collapsed="false">
      <c r="A175" s="598"/>
      <c r="B175" s="206" t="n">
        <v>0</v>
      </c>
      <c r="C175" s="206" t="n">
        <v>0</v>
      </c>
      <c r="D175" s="206" t="n">
        <v>0</v>
      </c>
      <c r="E175" s="531"/>
      <c r="F175" s="540" t="n">
        <v>0</v>
      </c>
      <c r="G175" s="781"/>
      <c r="H175" s="48" t="n">
        <v>0</v>
      </c>
      <c r="I175" s="561" t="n">
        <f aca="false">H175-E175</f>
        <v>0</v>
      </c>
      <c r="J175" s="622"/>
      <c r="K175" s="787" t="s">
        <v>387</v>
      </c>
      <c r="L175" s="762"/>
      <c r="M175" s="879"/>
      <c r="N175" s="880"/>
      <c r="O175" s="881"/>
      <c r="P175" s="866"/>
      <c r="R175" s="866"/>
      <c r="S175" s="866"/>
      <c r="T175" s="866"/>
      <c r="U175" s="866"/>
      <c r="V175" s="866"/>
      <c r="W175" s="866"/>
    </row>
    <row r="176" s="518" customFormat="true" ht="15" hidden="false" customHeight="false" outlineLevel="0" collapsed="false">
      <c r="K176" s="517"/>
    </row>
    <row r="177" s="518" customFormat="true" ht="15" hidden="false" customHeight="false" outlineLevel="0" collapsed="false">
      <c r="K177" s="517"/>
    </row>
    <row r="178" s="518" customFormat="true" ht="15" hidden="false" customHeight="false" outlineLevel="0" collapsed="false">
      <c r="K178" s="517"/>
      <c r="M178" s="763"/>
      <c r="N178" s="764"/>
    </row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0">
    <mergeCell ref="E3:E5"/>
    <mergeCell ref="E6:E7"/>
    <mergeCell ref="E8:E10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E56:E58"/>
    <mergeCell ref="E59:E61"/>
    <mergeCell ref="E62:E64"/>
    <mergeCell ref="E65:E66"/>
    <mergeCell ref="E67:E69"/>
    <mergeCell ref="E70:E72"/>
    <mergeCell ref="E73:E75"/>
    <mergeCell ref="E76:E78"/>
    <mergeCell ref="E79:E81"/>
    <mergeCell ref="E82:E84"/>
    <mergeCell ref="E85:E86"/>
    <mergeCell ref="E87:E89"/>
    <mergeCell ref="E90:E92"/>
    <mergeCell ref="E93:E96"/>
    <mergeCell ref="E97:E99"/>
    <mergeCell ref="E100:E102"/>
    <mergeCell ref="E103:E105"/>
    <mergeCell ref="E106:E107"/>
    <mergeCell ref="E108:E109"/>
    <mergeCell ref="E110:E112"/>
    <mergeCell ref="E113:E115"/>
    <mergeCell ref="E116:E117"/>
    <mergeCell ref="E118:E119"/>
    <mergeCell ref="E120:E122"/>
    <mergeCell ref="E123:E124"/>
    <mergeCell ref="E125:E126"/>
    <mergeCell ref="E127:E128"/>
    <mergeCell ref="E129:E130"/>
    <mergeCell ref="E131:E133"/>
    <mergeCell ref="E134:E136"/>
    <mergeCell ref="E137:E138"/>
    <mergeCell ref="E139:E141"/>
    <mergeCell ref="E142:E144"/>
    <mergeCell ref="E145:E146"/>
    <mergeCell ref="E147:E149"/>
    <mergeCell ref="E150:E153"/>
    <mergeCell ref="E154:E156"/>
    <mergeCell ref="E157:E159"/>
    <mergeCell ref="E160:E161"/>
    <mergeCell ref="E162:E164"/>
    <mergeCell ref="E165:E167"/>
    <mergeCell ref="E168:E169"/>
    <mergeCell ref="E170:E171"/>
    <mergeCell ref="E172:E173"/>
    <mergeCell ref="E174:E175"/>
  </mergeCells>
  <printOptions headings="false" gridLines="false" gridLinesSet="true" horizontalCentered="true" verticalCentered="false"/>
  <pageMargins left="0.196527777777778" right="0.196527777777778" top="0.196527777777778" bottom="0.196527777777778" header="0.511805555555555" footer="0.511805555555555"/>
  <pageSetup paperSize="9" scale="64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175" man="true" max="16383" min="0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388</TotalTime>
  <Application>LibreOffice/6.4.3.2$Windows_X86_64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2006-09-22T13:37:51Z</dcterms:created>
  <dc:creator/>
  <dc:description/>
  <dc:language>pl-PL</dc:language>
  <cp:lastModifiedBy/>
  <dcterms:modified xsi:type="dcterms:W3CDTF">2022-06-07T12:51:34Z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