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Maciej\Documents\Modelowanie rynków finansowych\"/>
    </mc:Choice>
  </mc:AlternateContent>
  <bookViews>
    <workbookView xWindow="0" yWindow="0" windowWidth="20490" windowHeight="7530" activeTab="6"/>
  </bookViews>
  <sheets>
    <sheet name="Info" sheetId="11" r:id="rId1"/>
    <sheet name="Zadania" sheetId="12" r:id="rId2"/>
    <sheet name="Z1" sheetId="13" r:id="rId3"/>
    <sheet name="Z2" sheetId="14" r:id="rId4"/>
    <sheet name="Z3" sheetId="16" r:id="rId5"/>
    <sheet name="Z4" sheetId="17" r:id="rId6"/>
    <sheet name="Z6" sheetId="18" r:id="rId7"/>
  </sheets>
  <definedNames>
    <definedName name="_xlchart.v1.0" hidden="1">'Z2'!$B$5:$V$5</definedName>
    <definedName name="_xlchart.v1.1" hidden="1">'Z2'!$B$6:$V$6</definedName>
    <definedName name="_xlchart.v1.2" hidden="1">'Z2'!$B$6:$V$6</definedName>
    <definedName name="d" localSheetId="4">#REF!</definedName>
    <definedName name="d" localSheetId="5">#REF!</definedName>
    <definedName name="d">#REF!</definedName>
    <definedName name="delta13" localSheetId="4">#REF!</definedName>
    <definedName name="delta13" localSheetId="5">#REF!</definedName>
    <definedName name="delta13">#REF!</definedName>
    <definedName name="delta26" localSheetId="4">#REF!</definedName>
    <definedName name="delta26" localSheetId="5">#REF!</definedName>
    <definedName name="delta26">#REF!</definedName>
    <definedName name="prow" localSheetId="4">#REF!</definedName>
    <definedName name="prow" localSheetId="5">#REF!</definedName>
    <definedName name="prow">#REF!</definedName>
    <definedName name="solver_adj" localSheetId="3" hidden="1">'Z2'!$B$9</definedName>
    <definedName name="solver_adj" localSheetId="4" hidden="1">'Z3'!$B$8</definedName>
    <definedName name="solver_adj" localSheetId="5" hidden="1">'Z4'!$M$1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3" hidden="1">'Z2'!$B$13</definedName>
    <definedName name="solver_opt" localSheetId="4" hidden="1">'Z3'!$B$12</definedName>
    <definedName name="solver_opt" localSheetId="5" hidden="1">'Z4'!$M$5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3" hidden="1">3</definedName>
    <definedName name="solver_ver" localSheetId="4" hidden="1">3</definedName>
    <definedName name="solver_ver" localSheetId="5" hidden="1">3</definedName>
    <definedName name="stopa13" localSheetId="4">#REF!</definedName>
    <definedName name="stopa13" localSheetId="5">#REF!</definedName>
    <definedName name="stopa13">#REF!</definedName>
    <definedName name="stopa26" localSheetId="4">#REF!</definedName>
    <definedName name="stopa26" localSheetId="5">#REF!</definedName>
    <definedName name="stopa26">#REF!</definedName>
    <definedName name="stopaforward13" localSheetId="4">#REF!</definedName>
    <definedName name="stopaforward13" localSheetId="5">#REF!</definedName>
    <definedName name="stopaforward13">#REF!</definedName>
    <definedName name="t" localSheetId="4">#REF!</definedName>
    <definedName name="t" localSheetId="5">#REF!</definedName>
    <definedName name="t">#REF!</definedName>
    <definedName name="x" localSheetId="4">#REF!</definedName>
    <definedName name="x" localSheetId="5">#REF!</definedName>
    <definedName name="x">#REF!</definedName>
  </definedNames>
  <calcPr calcId="171027"/>
</workbook>
</file>

<file path=xl/calcChain.xml><?xml version="1.0" encoding="utf-8"?>
<calcChain xmlns="http://schemas.openxmlformats.org/spreadsheetml/2006/main">
  <c r="F6" i="18" l="1"/>
  <c r="E6" i="18"/>
  <c r="C6" i="18"/>
  <c r="B6" i="18"/>
  <c r="A6" i="18"/>
  <c r="B10" i="14"/>
  <c r="B14" i="14" s="1"/>
  <c r="B6" i="16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V6" i="17"/>
  <c r="W6" i="17"/>
  <c r="X6" i="17"/>
  <c r="Y6" i="17"/>
  <c r="Z6" i="17"/>
  <c r="AA6" i="17"/>
  <c r="AB6" i="17"/>
  <c r="AC6" i="17"/>
  <c r="AD6" i="17"/>
  <c r="AE6" i="17"/>
  <c r="AF6" i="17"/>
  <c r="AG6" i="17"/>
  <c r="AH6" i="17"/>
  <c r="AI6" i="17"/>
  <c r="AJ6" i="17"/>
  <c r="AK6" i="17"/>
  <c r="AL6" i="17"/>
  <c r="AM6" i="17"/>
  <c r="AN6" i="17"/>
  <c r="AO6" i="17"/>
  <c r="AP6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X5" i="17"/>
  <c r="Y5" i="17"/>
  <c r="Z5" i="17"/>
  <c r="AA5" i="17"/>
  <c r="AB5" i="17"/>
  <c r="AC5" i="17"/>
  <c r="AD5" i="17"/>
  <c r="AE5" i="17"/>
  <c r="AF5" i="17"/>
  <c r="AG5" i="17"/>
  <c r="AH5" i="17"/>
  <c r="AI5" i="17"/>
  <c r="AJ5" i="17"/>
  <c r="AK5" i="17"/>
  <c r="AL5" i="17"/>
  <c r="AM5" i="17"/>
  <c r="AN5" i="17"/>
  <c r="AO5" i="17"/>
  <c r="AP5" i="17"/>
  <c r="B5" i="17"/>
  <c r="C2" i="17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Z2" i="17"/>
  <c r="AA2" i="17"/>
  <c r="AB2" i="17"/>
  <c r="AC2" i="17"/>
  <c r="AD2" i="17"/>
  <c r="AE2" i="17"/>
  <c r="AF2" i="17"/>
  <c r="AG2" i="17"/>
  <c r="AH2" i="17"/>
  <c r="AI2" i="17"/>
  <c r="AJ2" i="17"/>
  <c r="AK2" i="17"/>
  <c r="AL2" i="17"/>
  <c r="AM2" i="17"/>
  <c r="AN2" i="17"/>
  <c r="AO2" i="17"/>
  <c r="AP2" i="17"/>
  <c r="B2" i="17"/>
  <c r="B6" i="17" s="1"/>
  <c r="B9" i="16"/>
  <c r="B13" i="16" s="1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B5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2" i="14"/>
  <c r="C5" i="14" s="1"/>
  <c r="D2" i="14"/>
  <c r="D6" i="14" s="1"/>
  <c r="E2" i="14"/>
  <c r="E6" i="14" s="1"/>
  <c r="F2" i="14"/>
  <c r="F6" i="14" s="1"/>
  <c r="G2" i="14"/>
  <c r="G6" i="14" s="1"/>
  <c r="H2" i="14"/>
  <c r="H6" i="14" s="1"/>
  <c r="I2" i="14"/>
  <c r="I6" i="14" s="1"/>
  <c r="J2" i="14"/>
  <c r="J6" i="14" s="1"/>
  <c r="K2" i="14"/>
  <c r="K6" i="14" s="1"/>
  <c r="L2" i="14"/>
  <c r="L6" i="14" s="1"/>
  <c r="M2" i="14"/>
  <c r="M6" i="14" s="1"/>
  <c r="N2" i="14"/>
  <c r="N6" i="14" s="1"/>
  <c r="O2" i="14"/>
  <c r="O5" i="14" s="1"/>
  <c r="P2" i="14"/>
  <c r="P6" i="14" s="1"/>
  <c r="Q2" i="14"/>
  <c r="Q6" i="14" s="1"/>
  <c r="R2" i="14"/>
  <c r="R6" i="14" s="1"/>
  <c r="S2" i="14"/>
  <c r="S6" i="14" s="1"/>
  <c r="T2" i="14"/>
  <c r="T6" i="14" s="1"/>
  <c r="U2" i="14"/>
  <c r="U6" i="14" s="1"/>
  <c r="V2" i="14"/>
  <c r="V6" i="14" s="1"/>
  <c r="B2" i="14"/>
  <c r="B5" i="14" s="1"/>
  <c r="F9" i="13"/>
  <c r="B9" i="13"/>
  <c r="F8" i="13"/>
  <c r="B8" i="13"/>
  <c r="F7" i="13"/>
  <c r="B7" i="13"/>
  <c r="B6" i="13"/>
  <c r="J3" i="13"/>
  <c r="K3" i="13"/>
  <c r="J4" i="13"/>
  <c r="K4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K24" i="13"/>
  <c r="K23" i="13"/>
  <c r="K22" i="13"/>
  <c r="K21" i="13"/>
  <c r="K20" i="13"/>
  <c r="K19" i="13"/>
  <c r="K18" i="13"/>
  <c r="K17" i="13"/>
  <c r="K16" i="13"/>
  <c r="K15" i="13"/>
  <c r="K14" i="13"/>
  <c r="F6" i="13"/>
  <c r="K13" i="13"/>
  <c r="F5" i="13"/>
  <c r="F4" i="13"/>
  <c r="B5" i="13"/>
  <c r="B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14" i="13"/>
  <c r="B13" i="14" l="1"/>
  <c r="B12" i="16"/>
  <c r="S5" i="14"/>
  <c r="K5" i="14"/>
  <c r="B6" i="14"/>
  <c r="O6" i="14"/>
  <c r="C6" i="14"/>
  <c r="F5" i="14"/>
  <c r="T5" i="14"/>
  <c r="P5" i="14"/>
  <c r="L5" i="14"/>
  <c r="H5" i="14"/>
  <c r="D5" i="14"/>
  <c r="G5" i="14"/>
  <c r="V5" i="14"/>
  <c r="R5" i="14"/>
  <c r="N5" i="14"/>
  <c r="J5" i="14"/>
  <c r="U5" i="14"/>
  <c r="Q5" i="14"/>
  <c r="M5" i="14"/>
  <c r="I5" i="14"/>
  <c r="E5" i="14"/>
</calcChain>
</file>

<file path=xl/sharedStrings.xml><?xml version="1.0" encoding="utf-8"?>
<sst xmlns="http://schemas.openxmlformats.org/spreadsheetml/2006/main" count="65" uniqueCount="43">
  <si>
    <t>Nr</t>
  </si>
  <si>
    <t>ZADANIE</t>
  </si>
  <si>
    <t>Kowariancja</t>
  </si>
  <si>
    <t>Korelacja</t>
  </si>
  <si>
    <t>Podstawowe statystyki</t>
  </si>
  <si>
    <t>Dziennych stóp zwrotu</t>
  </si>
  <si>
    <t>Max</t>
  </si>
  <si>
    <t>Miesięcznych stóp zwrotu</t>
  </si>
  <si>
    <t>Min</t>
  </si>
  <si>
    <t>Odch. Std.</t>
  </si>
  <si>
    <t>Odch. Std. Miesięczne</t>
  </si>
  <si>
    <t>Oczekiwana dzienna stopa zwrotu</t>
  </si>
  <si>
    <t>Oczekiwana miesięczna stopa zwrotu</t>
  </si>
  <si>
    <t>Miesięczne stopy zwrotu</t>
  </si>
  <si>
    <t>Data</t>
  </si>
  <si>
    <t>Cena</t>
  </si>
  <si>
    <t>Stopa zwrotu</t>
  </si>
  <si>
    <t>Dla cen akcji podanych w zakładce Z1 policz:
a) dzienne i miesięczne logarytmiczne stopy zwrotu
b) max, min, średnią i odchylenie standardowe stóp zwrotu
c) kowariancję i korelację stóp zwrotu</t>
  </si>
  <si>
    <t>Wyznacz oczekiwaną dzienną stopę zwrotu i odchylenie standardowe dla różnych wag akcji trzech spółek (A, B i C) w portfelu. Następnie narysuj wykres oczekiwanej stopy zwrotu z portfela w zależności od ryzyka (mierzonego odchyleniem standardowym stóp zwrotu). Przyjmij:
r_A = 8.00%, r_B = 12.00%, r_C = 6.00%; s_A = 4.00%, s_B = 8.00%, s_C = 3.00%; rho_AB = 0.6,  rho_BC = -0.5, rho_AC = 0.2.</t>
  </si>
  <si>
    <t>PKNORLEN</t>
  </si>
  <si>
    <t>PKOBP</t>
  </si>
  <si>
    <t>Znajdź wagi akcji PKNORLEN i PKOBP dla portfela o minimalnym ryzyku:
a) Bez krótkiej sprzedaży
b) Dopuszczając krótką sprzedaż
Policz oczekiwaną stopę zwrotu dla wyznaczonego portfela.</t>
  </si>
  <si>
    <t>Dopuść krótka sprzedaż akcji w Z2 - rozpatrz wagi: w_PKOBP = 1.5, 1.4, … -0.5; w_BUD = -0.5, -0.4, …, 1.5. Następnie narysuj wykres oczekiwanej stopy zwrotu z portfela w zależności od ryzyka.</t>
  </si>
  <si>
    <t>Wyznacz oczekiwaną miesięczna stopę zwrotu i odchylenie standardowe dla różnych wag akcji PKOBP i PKNORLEN w portfelu. Następnie narysuj wykres oczekiwanej stopy zwrotu z portfela w zależności od ryzyka (mierzonego odchyleniem standardowym stóp zwrotu).</t>
  </si>
  <si>
    <t xml:space="preserve">Wyznacz oczekiwaną dzienną stopę zwrotu i odchylenie standardowe dla różnych wag akcji PKOBP i PKNORLEN w portfelu. Następnie narysuj wykres oczekiwanej stopy zwrotu z portfela w zależności od ryzyka (mierzonego odchyleniem standardowym stóp zwrotu). </t>
  </si>
  <si>
    <t>(MAP1210, Matematyka Stosowana, WMat)</t>
  </si>
  <si>
    <t>Lista 02</t>
  </si>
  <si>
    <t>© 2017 by Rafał Weron</t>
  </si>
  <si>
    <t>Modelowanie Rynków Finansowych 2016/2017</t>
  </si>
  <si>
    <t>wagPKO</t>
  </si>
  <si>
    <t>wagORLEN</t>
  </si>
  <si>
    <t>rA</t>
  </si>
  <si>
    <t>rB</t>
  </si>
  <si>
    <t>rC</t>
  </si>
  <si>
    <t>sA</t>
  </si>
  <si>
    <t>sB</t>
  </si>
  <si>
    <t>sC</t>
  </si>
  <si>
    <t>rhoBC</t>
  </si>
  <si>
    <t>rhoAB</t>
  </si>
  <si>
    <t>rhoAC</t>
  </si>
  <si>
    <t>wA</t>
  </si>
  <si>
    <t>wB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</si>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</sst>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0.00000"/>
  </numFmts>
  <fonts count="11" x14ac:knownFonts="1">
    <font>
      <sz val="10"/>
      <name val="Arial CE"/>
      <charset val="238"/>
    </font>
    <font>
      <b/>
      <sz val="16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0"/>
      <name val="Arial CE"/>
      <charset val="238"/>
    </font>
    <font>
      <sz val="10"/>
      <name val="Arial CE"/>
      <family val="2"/>
    </font>
    <font>
      <sz val="1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50"/>
        <bgColor indexed="19"/>
      </patternFill>
    </fill>
    <fill>
      <patternFill patternType="solid">
        <fgColor indexed="27"/>
        <bgColor indexed="4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6" fillId="0" borderId="0"/>
  </cellStyleXfs>
  <cellXfs count="40">
    <xf numFmtId="0" fontId="0" fillId="0" borderId="0" xfId="0"/>
    <xf numFmtId="0" fontId="2" fillId="2" borderId="0" xfId="0" applyFont="1" applyFill="1"/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8" fillId="0" borderId="0" xfId="1" applyFont="1" applyAlignment="1">
      <alignment wrapText="1"/>
    </xf>
    <xf numFmtId="0" fontId="9" fillId="4" borderId="0" xfId="1" applyFont="1" applyFill="1" applyAlignment="1" applyProtection="1">
      <alignment wrapText="1"/>
      <protection locked="0"/>
    </xf>
    <xf numFmtId="2" fontId="8" fillId="4" borderId="0" xfId="1" applyNumberFormat="1" applyFont="1" applyFill="1" applyAlignment="1" applyProtection="1">
      <alignment wrapText="1"/>
      <protection locked="0"/>
    </xf>
    <xf numFmtId="0" fontId="8" fillId="0" borderId="0" xfId="1" applyNumberFormat="1" applyFont="1" applyAlignment="1" applyProtection="1">
      <alignment wrapText="1"/>
      <protection locked="0"/>
    </xf>
    <xf numFmtId="0" fontId="8" fillId="0" borderId="0" xfId="1" applyFont="1" applyAlignment="1" applyProtection="1">
      <alignment wrapText="1"/>
      <protection locked="0"/>
    </xf>
    <xf numFmtId="164" fontId="9" fillId="5" borderId="0" xfId="1" applyNumberFormat="1" applyFont="1" applyFill="1" applyAlignment="1" applyProtection="1">
      <alignment wrapText="1"/>
      <protection locked="0"/>
    </xf>
    <xf numFmtId="2" fontId="8" fillId="5" borderId="0" xfId="1" applyNumberFormat="1" applyFont="1" applyFill="1" applyAlignment="1" applyProtection="1">
      <alignment wrapText="1"/>
      <protection locked="0"/>
    </xf>
    <xf numFmtId="0" fontId="10" fillId="6" borderId="0" xfId="1" applyFont="1" applyFill="1" applyAlignment="1">
      <alignment wrapText="1"/>
    </xf>
    <xf numFmtId="0" fontId="10" fillId="4" borderId="0" xfId="1" applyFont="1" applyFill="1" applyAlignment="1" applyProtection="1">
      <alignment wrapText="1"/>
      <protection locked="0"/>
    </xf>
    <xf numFmtId="2" fontId="10" fillId="4" borderId="0" xfId="1" applyNumberFormat="1" applyFont="1" applyFill="1" applyAlignment="1" applyProtection="1">
      <alignment wrapText="1"/>
      <protection locked="0"/>
    </xf>
    <xf numFmtId="164" fontId="10" fillId="5" borderId="0" xfId="1" applyNumberFormat="1" applyFont="1" applyFill="1" applyAlignment="1" applyProtection="1">
      <alignment wrapText="1"/>
      <protection locked="0"/>
    </xf>
    <xf numFmtId="2" fontId="10" fillId="5" borderId="0" xfId="1" applyNumberFormat="1" applyFont="1" applyFill="1" applyAlignment="1" applyProtection="1">
      <alignment wrapText="1"/>
      <protection locked="0"/>
    </xf>
    <xf numFmtId="0" fontId="10" fillId="0" borderId="0" xfId="1" applyFont="1" applyAlignment="1">
      <alignment wrapText="1"/>
    </xf>
    <xf numFmtId="165" fontId="8" fillId="0" borderId="0" xfId="1" applyNumberFormat="1" applyFont="1" applyAlignment="1">
      <alignment wrapText="1"/>
    </xf>
    <xf numFmtId="0" fontId="10" fillId="0" borderId="0" xfId="1" applyFont="1" applyAlignment="1" applyProtection="1">
      <alignment wrapText="1"/>
      <protection locked="0"/>
    </xf>
    <xf numFmtId="164" fontId="10" fillId="0" borderId="0" xfId="1" applyNumberFormat="1" applyFont="1" applyAlignment="1" applyProtection="1">
      <alignment wrapText="1"/>
      <protection locked="0"/>
    </xf>
    <xf numFmtId="2" fontId="8" fillId="0" borderId="0" xfId="1" applyNumberFormat="1" applyFont="1" applyAlignment="1" applyProtection="1">
      <alignment wrapText="1"/>
      <protection locked="0"/>
    </xf>
    <xf numFmtId="164" fontId="8" fillId="0" borderId="0" xfId="1" applyNumberFormat="1" applyFont="1" applyAlignment="1" applyProtection="1">
      <alignment wrapText="1"/>
      <protection locked="0"/>
    </xf>
    <xf numFmtId="0" fontId="9" fillId="4" borderId="0" xfId="1" applyNumberFormat="1" applyFont="1" applyFill="1" applyAlignment="1" applyProtection="1">
      <alignment wrapText="1"/>
      <protection locked="0"/>
    </xf>
    <xf numFmtId="0" fontId="8" fillId="0" borderId="0" xfId="1" applyFont="1" applyFill="1" applyAlignment="1" applyProtection="1">
      <alignment wrapText="1"/>
      <protection locked="0"/>
    </xf>
    <xf numFmtId="0" fontId="9" fillId="5" borderId="0" xfId="1" applyFont="1" applyFill="1" applyAlignment="1" applyProtection="1">
      <alignment wrapText="1"/>
      <protection locked="0"/>
    </xf>
    <xf numFmtId="0" fontId="10" fillId="4" borderId="0" xfId="1" applyNumberFormat="1" applyFont="1" applyFill="1" applyAlignment="1" applyProtection="1">
      <alignment wrapText="1"/>
      <protection locked="0"/>
    </xf>
    <xf numFmtId="0" fontId="10" fillId="0" borderId="0" xfId="1" applyFont="1" applyFill="1" applyAlignment="1" applyProtection="1">
      <alignment wrapText="1"/>
      <protection locked="0"/>
    </xf>
    <xf numFmtId="0" fontId="10" fillId="5" borderId="0" xfId="1" applyFont="1" applyFill="1" applyAlignment="1" applyProtection="1">
      <alignment wrapText="1"/>
      <protection locked="0"/>
    </xf>
    <xf numFmtId="0" fontId="10" fillId="7" borderId="0" xfId="1" applyFont="1" applyFill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7" borderId="0" xfId="1" applyFont="1" applyFill="1" applyBorder="1" applyAlignment="1">
      <alignment wrapText="1"/>
    </xf>
  </cellXfs>
  <cellStyles count="3">
    <cellStyle name="Normalny" xfId="0" builtinId="0"/>
    <cellStyle name="Normalny 2" xfId="1"/>
    <cellStyle name="Normalny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'Z2'!$B$5:$V$5</c:f>
              <c:numCache>
                <c:formatCode>General</c:formatCode>
                <c:ptCount val="21"/>
                <c:pt idx="0">
                  <c:v>1.9566202384440245E-2</c:v>
                </c:pt>
                <c:pt idx="1">
                  <c:v>1.867285844934817E-2</c:v>
                </c:pt>
                <c:pt idx="2">
                  <c:v>1.7822571678989933E-2</c:v>
                </c:pt>
                <c:pt idx="3">
                  <c:v>1.7021795777734418E-2</c:v>
                </c:pt>
                <c:pt idx="4">
                  <c:v>1.6277839334748426E-2</c:v>
                </c:pt>
                <c:pt idx="5">
                  <c:v>1.5598834154503059E-2</c:v>
                </c:pt>
                <c:pt idx="6">
                  <c:v>1.4993607044814859E-2</c:v>
                </c:pt>
                <c:pt idx="7">
                  <c:v>1.447141766074682E-2</c:v>
                </c:pt>
                <c:pt idx="8">
                  <c:v>1.4041533309152908E-2</c:v>
                </c:pt>
                <c:pt idx="9">
                  <c:v>1.3712637889740574E-2</c:v>
                </c:pt>
                <c:pt idx="10">
                  <c:v>1.3492118802510946E-2</c:v>
                </c:pt>
                <c:pt idx="11">
                  <c:v>1.3375155168348248E-2</c:v>
                </c:pt>
                <c:pt idx="12">
                  <c:v>1.3395002371831751E-2</c:v>
                </c:pt>
                <c:pt idx="13">
                  <c:v>1.3520875541760093E-2</c:v>
                </c:pt>
                <c:pt idx="14">
                  <c:v>1.3759764313133306E-2</c:v>
                </c:pt>
                <c:pt idx="15">
                  <c:v>1.4105927979151531E-2</c:v>
                </c:pt>
                <c:pt idx="16">
                  <c:v>1.4551712820691096E-2</c:v>
                </c:pt>
                <c:pt idx="17">
                  <c:v>1.5088291471917675E-2</c:v>
                </c:pt>
                <c:pt idx="18">
                  <c:v>1.5706361282297191E-2</c:v>
                </c:pt>
                <c:pt idx="19">
                  <c:v>1.6396709474201441E-2</c:v>
                </c:pt>
                <c:pt idx="20">
                  <c:v>1.7150610196010895E-2</c:v>
                </c:pt>
              </c:numCache>
            </c:numRef>
          </c:xVal>
          <c:yVal>
            <c:numRef>
              <c:f>'Z2'!$B$6:$V$6</c:f>
              <c:numCache>
                <c:formatCode>General</c:formatCode>
                <c:ptCount val="21"/>
                <c:pt idx="0">
                  <c:v>1.7447709744514693E-3</c:v>
                </c:pt>
                <c:pt idx="1">
                  <c:v>1.6090576957650613E-3</c:v>
                </c:pt>
                <c:pt idx="2">
                  <c:v>1.4733444170786534E-3</c:v>
                </c:pt>
                <c:pt idx="3">
                  <c:v>1.3376311383922455E-3</c:v>
                </c:pt>
                <c:pt idx="4">
                  <c:v>1.2019178597058378E-3</c:v>
                </c:pt>
                <c:pt idx="5">
                  <c:v>1.0662045810194299E-3</c:v>
                </c:pt>
                <c:pt idx="6">
                  <c:v>9.3049130233302199E-4</c:v>
                </c:pt>
                <c:pt idx="7">
                  <c:v>7.9477802364661429E-4</c:v>
                </c:pt>
                <c:pt idx="8">
                  <c:v>6.5906474496020616E-4</c:v>
                </c:pt>
                <c:pt idx="9">
                  <c:v>5.2335146627379846E-4</c:v>
                </c:pt>
                <c:pt idx="10">
                  <c:v>3.8763818758739049E-4</c:v>
                </c:pt>
                <c:pt idx="11">
                  <c:v>1.9529882336627414E-4</c:v>
                </c:pt>
                <c:pt idx="12">
                  <c:v>1.1621163021457472E-4</c:v>
                </c:pt>
                <c:pt idx="13">
                  <c:v>-1.9501648471833199E-5</c:v>
                </c:pt>
                <c:pt idx="14">
                  <c:v>-1.552149271582409E-4</c:v>
                </c:pt>
                <c:pt idx="15">
                  <c:v>-2.9092820584464892E-4</c:v>
                </c:pt>
                <c:pt idx="16">
                  <c:v>-4.2664148453105689E-4</c:v>
                </c:pt>
                <c:pt idx="17">
                  <c:v>-5.6235476321746464E-4</c:v>
                </c:pt>
                <c:pt idx="18">
                  <c:v>-6.9806804190387256E-4</c:v>
                </c:pt>
                <c:pt idx="19">
                  <c:v>-8.3378132059028025E-4</c:v>
                </c:pt>
                <c:pt idx="20">
                  <c:v>-9.6949459927668828E-4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48-4942-B0E5-CC9125063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12624"/>
        <c:axId val="390853712"/>
      </c:scatterChart>
      <c:valAx>
        <c:axId val="56501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0853712"/>
        <c:crosses val="autoZero"/>
        <c:crossBetween val="midCat"/>
      </c:valAx>
      <c:valAx>
        <c:axId val="39085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501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'Z3'!$B$5:$V$5</c:f>
              <c:numCache>
                <c:formatCode>General</c:formatCode>
                <c:ptCount val="21"/>
                <c:pt idx="0">
                  <c:v>7.0135296328071584E-2</c:v>
                </c:pt>
                <c:pt idx="1">
                  <c:v>6.7059963094908623E-2</c:v>
                </c:pt>
                <c:pt idx="2">
                  <c:v>6.4071254939926978E-2</c:v>
                </c:pt>
                <c:pt idx="3">
                  <c:v>6.1181867974803114E-2</c:v>
                </c:pt>
                <c:pt idx="4">
                  <c:v>5.8406544395451745E-2</c:v>
                </c:pt>
                <c:pt idx="5">
                  <c:v>5.5762317810256271E-2</c:v>
                </c:pt>
                <c:pt idx="6">
                  <c:v>5.3268714523148443E-2</c:v>
                </c:pt>
                <c:pt idx="7">
                  <c:v>5.0947855758097044E-2</c:v>
                </c:pt>
                <c:pt idx="8">
                  <c:v>4.8824381878007944E-2</c:v>
                </c:pt>
                <c:pt idx="9">
                  <c:v>4.6925096965416628E-2</c:v>
                </c:pt>
                <c:pt idx="10">
                  <c:v>4.5278221969071046E-2</c:v>
                </c:pt>
                <c:pt idx="11">
                  <c:v>4.3431713014169933E-2</c:v>
                </c:pt>
                <c:pt idx="12">
                  <c:v>4.2853789840356461E-2</c:v>
                </c:pt>
                <c:pt idx="13">
                  <c:v>4.2126293015356739E-2</c:v>
                </c:pt>
                <c:pt idx="14">
                  <c:v>4.1746976211127704E-2</c:v>
                </c:pt>
                <c:pt idx="15">
                  <c:v>4.1725336216161805E-2</c:v>
                </c:pt>
                <c:pt idx="16">
                  <c:v>4.2061925086157664E-2</c:v>
                </c:pt>
                <c:pt idx="17">
                  <c:v>4.2748281855272824E-2</c:v>
                </c:pt>
                <c:pt idx="18">
                  <c:v>4.376795472974114E-2</c:v>
                </c:pt>
                <c:pt idx="19">
                  <c:v>4.5098340555878594E-2</c:v>
                </c:pt>
                <c:pt idx="20">
                  <c:v>4.671289950951292E-2</c:v>
                </c:pt>
              </c:numCache>
            </c:numRef>
          </c:xVal>
          <c:yVal>
            <c:numRef>
              <c:f>'Z3'!$B$6:$V$6</c:f>
              <c:numCache>
                <c:formatCode>General</c:formatCode>
                <c:ptCount val="21"/>
                <c:pt idx="0">
                  <c:v>3.6198975338340385E-2</c:v>
                </c:pt>
                <c:pt idx="1">
                  <c:v>3.3390551933033252E-2</c:v>
                </c:pt>
                <c:pt idx="2">
                  <c:v>3.0582128527726134E-2</c:v>
                </c:pt>
                <c:pt idx="3">
                  <c:v>2.7773705122419005E-2</c:v>
                </c:pt>
                <c:pt idx="4">
                  <c:v>2.4965281717111876E-2</c:v>
                </c:pt>
                <c:pt idx="5">
                  <c:v>2.215685831180475E-2</c:v>
                </c:pt>
                <c:pt idx="6">
                  <c:v>1.9348434906497621E-2</c:v>
                </c:pt>
                <c:pt idx="7">
                  <c:v>1.6540011501190496E-2</c:v>
                </c:pt>
                <c:pt idx="8">
                  <c:v>1.3731588095883365E-2</c:v>
                </c:pt>
                <c:pt idx="9">
                  <c:v>1.0923164690576243E-2</c:v>
                </c:pt>
                <c:pt idx="10">
                  <c:v>8.1147412852691139E-3</c:v>
                </c:pt>
                <c:pt idx="11">
                  <c:v>4.1345090083034601E-3</c:v>
                </c:pt>
                <c:pt idx="12">
                  <c:v>2.4978944746548611E-3</c:v>
                </c:pt>
                <c:pt idx="13">
                  <c:v>-3.1052893065226794E-4</c:v>
                </c:pt>
                <c:pt idx="14">
                  <c:v>-3.1189523359593917E-3</c:v>
                </c:pt>
                <c:pt idx="15">
                  <c:v>-5.9273757412665207E-3</c:v>
                </c:pt>
                <c:pt idx="16">
                  <c:v>-8.7357991465736515E-3</c:v>
                </c:pt>
                <c:pt idx="17">
                  <c:v>-1.1544222551880774E-2</c:v>
                </c:pt>
                <c:pt idx="18">
                  <c:v>-1.4352645957187904E-2</c:v>
                </c:pt>
                <c:pt idx="19">
                  <c:v>-1.7161069362495028E-2</c:v>
                </c:pt>
                <c:pt idx="20">
                  <c:v>-1.9969492767802157E-2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ED-4DB1-B89E-882422FB9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12624"/>
        <c:axId val="390853712"/>
      </c:scatterChart>
      <c:valAx>
        <c:axId val="56501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0853712"/>
        <c:crosses val="autoZero"/>
        <c:crossBetween val="midCat"/>
      </c:valAx>
      <c:valAx>
        <c:axId val="39085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501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'Z4'!$B$5:$AP$5</c:f>
              <c:numCache>
                <c:formatCode>General</c:formatCode>
                <c:ptCount val="41"/>
                <c:pt idx="0">
                  <c:v>2.9942285283507168E-2</c:v>
                </c:pt>
                <c:pt idx="1">
                  <c:v>2.8828619430892339E-2</c:v>
                </c:pt>
                <c:pt idx="2">
                  <c:v>2.7726651443085205E-2</c:v>
                </c:pt>
                <c:pt idx="3">
                  <c:v>2.6637833130047899E-2</c:v>
                </c:pt>
                <c:pt idx="4">
                  <c:v>2.5563844764530986E-2</c:v>
                </c:pt>
                <c:pt idx="5">
                  <c:v>2.4506636164284595E-2</c:v>
                </c:pt>
                <c:pt idx="6">
                  <c:v>2.3468475125048648E-2</c:v>
                </c:pt>
                <c:pt idx="7">
                  <c:v>2.2452004030024921E-2</c:v>
                </c:pt>
                <c:pt idx="8">
                  <c:v>2.1460305144529197E-2</c:v>
                </c:pt>
                <c:pt idx="9">
                  <c:v>2.0496974422855179E-2</c:v>
                </c:pt>
                <c:pt idx="10">
                  <c:v>1.9566202384440245E-2</c:v>
                </c:pt>
                <c:pt idx="11">
                  <c:v>1.867285844934817E-2</c:v>
                </c:pt>
                <c:pt idx="12">
                  <c:v>1.7822571678989933E-2</c:v>
                </c:pt>
                <c:pt idx="13">
                  <c:v>1.7021795777734418E-2</c:v>
                </c:pt>
                <c:pt idx="14">
                  <c:v>1.6277839334748426E-2</c:v>
                </c:pt>
                <c:pt idx="15">
                  <c:v>1.5598834154503059E-2</c:v>
                </c:pt>
                <c:pt idx="16">
                  <c:v>1.4993607044814859E-2</c:v>
                </c:pt>
                <c:pt idx="17">
                  <c:v>1.447141766074682E-2</c:v>
                </c:pt>
                <c:pt idx="18">
                  <c:v>1.4041533309152908E-2</c:v>
                </c:pt>
                <c:pt idx="19">
                  <c:v>1.3712637889740574E-2</c:v>
                </c:pt>
                <c:pt idx="20">
                  <c:v>1.3492118802510946E-2</c:v>
                </c:pt>
                <c:pt idx="21">
                  <c:v>1.3385333515822927E-2</c:v>
                </c:pt>
                <c:pt idx="22">
                  <c:v>1.3395002371831751E-2</c:v>
                </c:pt>
                <c:pt idx="23">
                  <c:v>1.3520875541760093E-2</c:v>
                </c:pt>
                <c:pt idx="24">
                  <c:v>1.3759764313133306E-2</c:v>
                </c:pt>
                <c:pt idx="25">
                  <c:v>1.4105927979151531E-2</c:v>
                </c:pt>
                <c:pt idx="26">
                  <c:v>1.4551712820691096E-2</c:v>
                </c:pt>
                <c:pt idx="27">
                  <c:v>1.5088291471917675E-2</c:v>
                </c:pt>
                <c:pt idx="28">
                  <c:v>1.5706361282297191E-2</c:v>
                </c:pt>
                <c:pt idx="29">
                  <c:v>1.6396709474201441E-2</c:v>
                </c:pt>
                <c:pt idx="30">
                  <c:v>1.7150610196010895E-2</c:v>
                </c:pt>
                <c:pt idx="31">
                  <c:v>1.7960062089883794E-2</c:v>
                </c:pt>
                <c:pt idx="32">
                  <c:v>1.88178979195943E-2</c:v>
                </c:pt>
                <c:pt idx="33">
                  <c:v>1.9717803772603185E-2</c:v>
                </c:pt>
                <c:pt idx="34">
                  <c:v>2.0654281415249481E-2</c:v>
                </c:pt>
                <c:pt idx="35">
                  <c:v>2.1622579578037818E-2</c:v>
                </c:pt>
                <c:pt idx="36">
                  <c:v>2.2618611940162434E-2</c:v>
                </c:pt>
                <c:pt idx="37">
                  <c:v>2.3638872990342872E-2</c:v>
                </c:pt>
                <c:pt idx="38">
                  <c:v>2.4680358143071728E-2</c:v>
                </c:pt>
                <c:pt idx="39">
                  <c:v>2.5740491284158409E-2</c:v>
                </c:pt>
                <c:pt idx="40">
                  <c:v>2.6817060925690674E-2</c:v>
                </c:pt>
              </c:numCache>
            </c:numRef>
          </c:xVal>
          <c:yVal>
            <c:numRef>
              <c:f>'Z4'!$B$6:$AP$6</c:f>
              <c:numCache>
                <c:formatCode>General</c:formatCode>
                <c:ptCount val="41"/>
                <c:pt idx="0">
                  <c:v>3.1019037613155484E-3</c:v>
                </c:pt>
                <c:pt idx="1">
                  <c:v>2.9661904826291403E-3</c:v>
                </c:pt>
                <c:pt idx="2">
                  <c:v>2.8304772039427321E-3</c:v>
                </c:pt>
                <c:pt idx="3">
                  <c:v>2.6947639252563244E-3</c:v>
                </c:pt>
                <c:pt idx="4">
                  <c:v>2.5590506465699167E-3</c:v>
                </c:pt>
                <c:pt idx="5">
                  <c:v>2.4233373678835086E-3</c:v>
                </c:pt>
                <c:pt idx="6">
                  <c:v>2.2876240891971009E-3</c:v>
                </c:pt>
                <c:pt idx="7">
                  <c:v>2.1519108105106923E-3</c:v>
                </c:pt>
                <c:pt idx="8">
                  <c:v>2.0161975318242851E-3</c:v>
                </c:pt>
                <c:pt idx="9">
                  <c:v>1.8804842531378772E-3</c:v>
                </c:pt>
                <c:pt idx="10">
                  <c:v>1.7447709744514693E-3</c:v>
                </c:pt>
                <c:pt idx="11">
                  <c:v>1.6090576957650613E-3</c:v>
                </c:pt>
                <c:pt idx="12">
                  <c:v>1.4733444170786534E-3</c:v>
                </c:pt>
                <c:pt idx="13">
                  <c:v>1.3376311383922455E-3</c:v>
                </c:pt>
                <c:pt idx="14">
                  <c:v>1.2019178597058378E-3</c:v>
                </c:pt>
                <c:pt idx="15">
                  <c:v>1.0662045810194299E-3</c:v>
                </c:pt>
                <c:pt idx="16">
                  <c:v>9.3049130233302199E-4</c:v>
                </c:pt>
                <c:pt idx="17">
                  <c:v>7.9477802364661429E-4</c:v>
                </c:pt>
                <c:pt idx="18">
                  <c:v>6.5906474496020616E-4</c:v>
                </c:pt>
                <c:pt idx="19">
                  <c:v>5.2335146627379846E-4</c:v>
                </c:pt>
                <c:pt idx="20">
                  <c:v>3.8763818758739049E-4</c:v>
                </c:pt>
                <c:pt idx="21">
                  <c:v>2.5192490890098241E-4</c:v>
                </c:pt>
                <c:pt idx="22">
                  <c:v>1.1621163021457472E-4</c:v>
                </c:pt>
                <c:pt idx="23">
                  <c:v>-1.9501648471833199E-5</c:v>
                </c:pt>
                <c:pt idx="24">
                  <c:v>-1.552149271582409E-4</c:v>
                </c:pt>
                <c:pt idx="25">
                  <c:v>-2.9092820584464892E-4</c:v>
                </c:pt>
                <c:pt idx="26">
                  <c:v>-4.2664148453105689E-4</c:v>
                </c:pt>
                <c:pt idx="27">
                  <c:v>-5.6235476321746464E-4</c:v>
                </c:pt>
                <c:pt idx="28">
                  <c:v>-6.9806804190387256E-4</c:v>
                </c:pt>
                <c:pt idx="29">
                  <c:v>-8.3378132059028025E-4</c:v>
                </c:pt>
                <c:pt idx="30">
                  <c:v>-9.6949459927668828E-4</c:v>
                </c:pt>
                <c:pt idx="31">
                  <c:v>-1.1052078779630963E-3</c:v>
                </c:pt>
                <c:pt idx="32">
                  <c:v>-1.2409211566495044E-3</c:v>
                </c:pt>
                <c:pt idx="33">
                  <c:v>-1.3766344353359117E-3</c:v>
                </c:pt>
                <c:pt idx="34">
                  <c:v>-1.5123477140223198E-3</c:v>
                </c:pt>
                <c:pt idx="35">
                  <c:v>-1.6480609927087275E-3</c:v>
                </c:pt>
                <c:pt idx="36">
                  <c:v>-1.7837742713951357E-3</c:v>
                </c:pt>
                <c:pt idx="37">
                  <c:v>-1.9194875500815436E-3</c:v>
                </c:pt>
                <c:pt idx="38">
                  <c:v>-2.0552008287679511E-3</c:v>
                </c:pt>
                <c:pt idx="39">
                  <c:v>-2.1909141074543592E-3</c:v>
                </c:pt>
                <c:pt idx="40">
                  <c:v>-2.3266273861407673E-3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C-4479-84EE-BDE599A7A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12624"/>
        <c:axId val="390853712"/>
      </c:scatterChart>
      <c:valAx>
        <c:axId val="56501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0853712"/>
        <c:crosses val="autoZero"/>
        <c:crossBetween val="midCat"/>
      </c:valAx>
      <c:valAx>
        <c:axId val="39085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501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7</xdr:row>
      <xdr:rowOff>47625</xdr:rowOff>
    </xdr:from>
    <xdr:to>
      <xdr:col>16</xdr:col>
      <xdr:colOff>428625</xdr:colOff>
      <xdr:row>24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A813388-8E2D-4788-85B1-F1F80EC2B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8</xdr:row>
      <xdr:rowOff>66675</xdr:rowOff>
    </xdr:from>
    <xdr:to>
      <xdr:col>12</xdr:col>
      <xdr:colOff>466725</xdr:colOff>
      <xdr:row>25</xdr:row>
      <xdr:rowOff>57150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E4B0F60-40AB-4719-BF6B-5123DC1163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9</xdr:row>
      <xdr:rowOff>114300</xdr:rowOff>
    </xdr:from>
    <xdr:to>
      <xdr:col>13</xdr:col>
      <xdr:colOff>209550</xdr:colOff>
      <xdr:row>26</xdr:row>
      <xdr:rowOff>104775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F1D19B2-2F53-46B7-99D1-59520E6B8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2.75" x14ac:dyDescent="0.2"/>
  <cols>
    <col min="1" max="16384" width="9.140625" style="1"/>
  </cols>
  <sheetData>
    <row r="1" spans="1:1" s="9" customFormat="1" ht="21" x14ac:dyDescent="0.35">
      <c r="A1" s="8" t="s">
        <v>28</v>
      </c>
    </row>
    <row r="2" spans="1:1" s="9" customFormat="1" ht="15" x14ac:dyDescent="0.25">
      <c r="A2" s="10" t="s">
        <v>25</v>
      </c>
    </row>
    <row r="3" spans="1:1" s="9" customFormat="1" x14ac:dyDescent="0.2"/>
    <row r="4" spans="1:1" s="9" customFormat="1" ht="15" x14ac:dyDescent="0.25">
      <c r="A4" s="10" t="s">
        <v>26</v>
      </c>
    </row>
    <row r="5" spans="1:1" s="9" customFormat="1" x14ac:dyDescent="0.2"/>
    <row r="6" spans="1:1" s="9" customFormat="1" x14ac:dyDescent="0.2"/>
    <row r="7" spans="1:1" s="9" customFormat="1" x14ac:dyDescent="0.2">
      <c r="A7" s="11" t="s">
        <v>27</v>
      </c>
    </row>
    <row r="8" spans="1:1" s="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7" sqref="B7"/>
    </sheetView>
  </sheetViews>
  <sheetFormatPr defaultRowHeight="15.75" x14ac:dyDescent="0.25"/>
  <cols>
    <col min="1" max="1" width="9.140625" style="3"/>
    <col min="2" max="2" width="137.140625" style="3" customWidth="1"/>
    <col min="3" max="16384" width="9.140625" style="3"/>
  </cols>
  <sheetData>
    <row r="1" spans="1:2" x14ac:dyDescent="0.25">
      <c r="A1" s="6" t="s">
        <v>0</v>
      </c>
      <c r="B1" s="7" t="s">
        <v>1</v>
      </c>
    </row>
    <row r="2" spans="1:2" ht="63" x14ac:dyDescent="0.25">
      <c r="A2" s="5">
        <v>1</v>
      </c>
      <c r="B2" s="4" t="s">
        <v>17</v>
      </c>
    </row>
    <row r="3" spans="1:2" ht="31.5" x14ac:dyDescent="0.25">
      <c r="A3" s="5">
        <v>2</v>
      </c>
      <c r="B3" s="4" t="s">
        <v>24</v>
      </c>
    </row>
    <row r="4" spans="1:2" ht="31.5" x14ac:dyDescent="0.25">
      <c r="A4" s="5">
        <v>3</v>
      </c>
      <c r="B4" s="4" t="s">
        <v>23</v>
      </c>
    </row>
    <row r="5" spans="1:2" ht="31.5" x14ac:dyDescent="0.25">
      <c r="A5" s="5">
        <v>4</v>
      </c>
      <c r="B5" s="4" t="s">
        <v>22</v>
      </c>
    </row>
    <row r="6" spans="1:2" ht="63" x14ac:dyDescent="0.25">
      <c r="A6" s="5">
        <v>5</v>
      </c>
      <c r="B6" s="4" t="s">
        <v>21</v>
      </c>
    </row>
    <row r="7" spans="1:2" ht="47.25" x14ac:dyDescent="0.25">
      <c r="A7" s="5">
        <v>6</v>
      </c>
      <c r="B7" s="4" t="s">
        <v>18</v>
      </c>
    </row>
    <row r="8" spans="1:2" x14ac:dyDescent="0.25">
      <c r="A8" s="5"/>
      <c r="B8" s="4"/>
    </row>
    <row r="9" spans="1:2" x14ac:dyDescent="0.25">
      <c r="A9" s="5"/>
      <c r="B9" s="4"/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2"/>
      <c r="B13" s="2"/>
    </row>
    <row r="14" spans="1:2" x14ac:dyDescent="0.25">
      <c r="A14" s="2"/>
      <c r="B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1"/>
  <sheetViews>
    <sheetView workbookViewId="0">
      <selection activeCell="J3" sqref="J3"/>
    </sheetView>
  </sheetViews>
  <sheetFormatPr defaultColWidth="9" defaultRowHeight="15" x14ac:dyDescent="0.25"/>
  <cols>
    <col min="1" max="1" width="15.140625" style="12" customWidth="1"/>
    <col min="2" max="2" width="11.28515625" style="12" customWidth="1"/>
    <col min="3" max="3" width="13" style="12" customWidth="1"/>
    <col min="4" max="4" width="9" style="12"/>
    <col min="5" max="5" width="12.5703125" style="12" customWidth="1"/>
    <col min="6" max="6" width="11.85546875" style="12" customWidth="1"/>
    <col min="7" max="7" width="14" style="12" customWidth="1"/>
    <col min="8" max="8" width="9" style="12"/>
    <col min="9" max="9" width="13.85546875" style="12" customWidth="1"/>
    <col min="10" max="10" width="12.28515625" style="12" customWidth="1"/>
    <col min="11" max="12" width="11.42578125" style="12" customWidth="1"/>
    <col min="13" max="16384" width="9" style="12"/>
  </cols>
  <sheetData>
    <row r="2" spans="1:12" x14ac:dyDescent="0.25">
      <c r="A2" s="13" t="s">
        <v>20</v>
      </c>
      <c r="B2" s="14"/>
      <c r="C2" s="15"/>
      <c r="D2" s="16"/>
      <c r="E2" s="17" t="s">
        <v>19</v>
      </c>
      <c r="F2" s="18"/>
      <c r="G2" s="16"/>
      <c r="J2" s="19" t="s">
        <v>2</v>
      </c>
      <c r="K2" s="19" t="s">
        <v>3</v>
      </c>
    </row>
    <row r="3" spans="1:12" ht="30" x14ac:dyDescent="0.25">
      <c r="A3" s="20" t="s">
        <v>4</v>
      </c>
      <c r="B3" s="21"/>
      <c r="C3" s="15"/>
      <c r="D3" s="16"/>
      <c r="E3" s="22" t="s">
        <v>4</v>
      </c>
      <c r="F3" s="23"/>
      <c r="G3" s="16"/>
      <c r="I3" s="24" t="s">
        <v>5</v>
      </c>
      <c r="J3" s="25">
        <f>_xlfn.COVARIANCE.P(C14:C261,G14:G261)</f>
        <v>2.5481522580912814E-5</v>
      </c>
      <c r="K3" s="25">
        <f>CORREL(C14:C261,G14:G261)</f>
        <v>7.6241948066041176E-2</v>
      </c>
    </row>
    <row r="4" spans="1:12" ht="30" x14ac:dyDescent="0.25">
      <c r="A4" s="26" t="s">
        <v>6</v>
      </c>
      <c r="B4" s="25">
        <f>MAX(C13:C261)</f>
        <v>5.0198367183342148E-2</v>
      </c>
      <c r="C4" s="15"/>
      <c r="D4" s="16"/>
      <c r="E4" s="27" t="s">
        <v>6</v>
      </c>
      <c r="F4" s="25">
        <f>MAX(G13:G261)</f>
        <v>5.1107128142568202E-2</v>
      </c>
      <c r="G4" s="16"/>
      <c r="I4" s="24" t="s">
        <v>7</v>
      </c>
      <c r="J4" s="12">
        <f>_xlfn.COVARIANCE.P(K13:K24,L13:L24)</f>
        <v>5.0389843492523734E-4</v>
      </c>
      <c r="K4" s="25">
        <f>CORREL(K13:K24,L13:L24)</f>
        <v>0.16778692270303205</v>
      </c>
    </row>
    <row r="5" spans="1:12" x14ac:dyDescent="0.25">
      <c r="A5" s="26" t="s">
        <v>8</v>
      </c>
      <c r="B5" s="25">
        <f>MIN(C14:C262)</f>
        <v>-7.5994740783127818E-2</v>
      </c>
      <c r="C5" s="15"/>
      <c r="D5" s="16"/>
      <c r="E5" s="27" t="s">
        <v>8</v>
      </c>
      <c r="F5" s="25">
        <f>MIN(G14:G262)</f>
        <v>-6.5809169339026655E-2</v>
      </c>
      <c r="G5" s="16"/>
    </row>
    <row r="6" spans="1:12" x14ac:dyDescent="0.25">
      <c r="A6" s="26" t="s">
        <v>9</v>
      </c>
      <c r="B6" s="25">
        <f>STDEV(C14:C262)</f>
        <v>1.7150610196010895E-2</v>
      </c>
      <c r="C6" s="15"/>
      <c r="D6" s="16"/>
      <c r="E6" s="27" t="s">
        <v>9</v>
      </c>
      <c r="F6" s="25">
        <f>STDEV(G14:G262)</f>
        <v>1.9566202384440245E-2</v>
      </c>
      <c r="G6" s="16"/>
    </row>
    <row r="7" spans="1:12" ht="30" x14ac:dyDescent="0.25">
      <c r="A7" s="26" t="s">
        <v>10</v>
      </c>
      <c r="B7" s="25">
        <f>STDEV(K13:K24)</f>
        <v>4.671289950951292E-2</v>
      </c>
      <c r="C7" s="15"/>
      <c r="D7" s="16"/>
      <c r="E7" s="26" t="s">
        <v>10</v>
      </c>
      <c r="F7" s="25">
        <f>STDEV(L13:L24)</f>
        <v>7.0135296328071584E-2</v>
      </c>
      <c r="G7" s="16"/>
    </row>
    <row r="8" spans="1:12" ht="45" x14ac:dyDescent="0.25">
      <c r="A8" s="26" t="s">
        <v>11</v>
      </c>
      <c r="B8" s="25">
        <f>AVERAGE(C14:C261)</f>
        <v>-9.6949459927668828E-4</v>
      </c>
      <c r="C8" s="15"/>
      <c r="D8" s="16"/>
      <c r="E8" s="26" t="s">
        <v>11</v>
      </c>
      <c r="F8" s="25">
        <f>AVERAGE(G14:G261)</f>
        <v>1.7447709744514693E-3</v>
      </c>
      <c r="G8" s="16"/>
    </row>
    <row r="9" spans="1:12" ht="45" x14ac:dyDescent="0.25">
      <c r="A9" s="26" t="s">
        <v>12</v>
      </c>
      <c r="B9" s="25">
        <f>AVERAGE(K13:K24)</f>
        <v>-1.9969492767802157E-2</v>
      </c>
      <c r="E9" s="26" t="s">
        <v>12</v>
      </c>
      <c r="F9" s="25">
        <f>AVERAGE(L13:L24)</f>
        <v>3.6198975338340385E-2</v>
      </c>
    </row>
    <row r="10" spans="1:12" x14ac:dyDescent="0.25">
      <c r="A10" s="16"/>
      <c r="B10" s="28"/>
      <c r="C10" s="15"/>
      <c r="D10" s="16"/>
      <c r="E10" s="29"/>
      <c r="F10" s="28"/>
      <c r="G10" s="16"/>
    </row>
    <row r="11" spans="1:12" x14ac:dyDescent="0.25">
      <c r="A11" s="13" t="s">
        <v>20</v>
      </c>
      <c r="B11" s="14"/>
      <c r="C11" s="30"/>
      <c r="D11" s="31"/>
      <c r="E11" s="17" t="s">
        <v>19</v>
      </c>
      <c r="F11" s="18"/>
      <c r="G11" s="32"/>
      <c r="K11" s="39" t="s">
        <v>13</v>
      </c>
      <c r="L11" s="39"/>
    </row>
    <row r="12" spans="1:12" x14ac:dyDescent="0.25">
      <c r="A12" s="20" t="s">
        <v>14</v>
      </c>
      <c r="B12" s="21" t="s">
        <v>15</v>
      </c>
      <c r="C12" s="33" t="s">
        <v>16</v>
      </c>
      <c r="D12" s="34"/>
      <c r="E12" s="22" t="s">
        <v>14</v>
      </c>
      <c r="F12" s="23" t="s">
        <v>15</v>
      </c>
      <c r="G12" s="35" t="s">
        <v>16</v>
      </c>
      <c r="K12" s="36" t="s">
        <v>20</v>
      </c>
      <c r="L12" s="36" t="s">
        <v>19</v>
      </c>
    </row>
    <row r="13" spans="1:12" x14ac:dyDescent="0.25">
      <c r="A13" s="37">
        <v>20141028</v>
      </c>
      <c r="B13">
        <v>37.479999999999997</v>
      </c>
      <c r="E13" s="37">
        <v>20141028</v>
      </c>
      <c r="F13">
        <v>42.00027</v>
      </c>
      <c r="J13" s="38">
        <v>201411</v>
      </c>
      <c r="K13" s="12">
        <f>SUM(C17:C35)</f>
        <v>2.6666682469153958E-3</v>
      </c>
      <c r="L13" s="12">
        <f>SUM(G17:G35)</f>
        <v>7.4448246782711447E-2</v>
      </c>
    </row>
    <row r="14" spans="1:12" x14ac:dyDescent="0.25">
      <c r="A14" s="37">
        <v>20141029</v>
      </c>
      <c r="B14">
        <v>37.1</v>
      </c>
      <c r="C14" s="12">
        <f>LN(B14/B13)</f>
        <v>-1.0190487756831823E-2</v>
      </c>
      <c r="E14" s="37">
        <v>20141029</v>
      </c>
      <c r="F14">
        <v>41.590449999999997</v>
      </c>
      <c r="G14" s="12">
        <f>LN(F14/F13)</f>
        <v>-9.8054732292164049E-3</v>
      </c>
      <c r="J14" s="38">
        <v>201412</v>
      </c>
      <c r="K14" s="12">
        <f>SUM(C36:C54)</f>
        <v>-4.8843427904830337E-2</v>
      </c>
      <c r="L14" s="12">
        <f>SUM(G36:G54)</f>
        <v>7.9751221140751533E-2</v>
      </c>
    </row>
    <row r="15" spans="1:12" x14ac:dyDescent="0.25">
      <c r="A15" s="37">
        <v>20141030</v>
      </c>
      <c r="B15">
        <v>37.32</v>
      </c>
      <c r="C15" s="12">
        <f t="shared" ref="C15:C78" si="0">LN(B15/B14)</f>
        <v>5.9124063657535249E-3</v>
      </c>
      <c r="E15" s="37">
        <v>20141030</v>
      </c>
      <c r="F15">
        <v>41.700069999999997</v>
      </c>
      <c r="G15" s="12">
        <f t="shared" ref="G15:G78" si="1">LN(F15/F14)</f>
        <v>2.6322338555038452E-3</v>
      </c>
      <c r="J15" s="38">
        <v>201501</v>
      </c>
      <c r="K15" s="12">
        <f>SUM(C55:C74)</f>
        <v>-4.0519094835984232E-2</v>
      </c>
      <c r="L15" s="12">
        <f>SUM(G55:G74)</f>
        <v>0.11441937851936355</v>
      </c>
    </row>
    <row r="16" spans="1:12" x14ac:dyDescent="0.25">
      <c r="A16" s="37">
        <v>20141031</v>
      </c>
      <c r="B16">
        <v>37.450000000000003</v>
      </c>
      <c r="C16" s="12">
        <f t="shared" si="0"/>
        <v>3.4773339840855032E-3</v>
      </c>
      <c r="E16" s="37">
        <v>20141031</v>
      </c>
      <c r="F16">
        <v>41.929580000000001</v>
      </c>
      <c r="G16" s="12">
        <f t="shared" si="1"/>
        <v>5.4887369775920916E-3</v>
      </c>
      <c r="J16" s="38">
        <v>201502</v>
      </c>
      <c r="K16" s="12">
        <f>SUM(C75:C94)</f>
        <v>-5.1998567096667558E-2</v>
      </c>
      <c r="L16" s="12">
        <f>SUM(G75:G94)</f>
        <v>-4.399234466594952E-3</v>
      </c>
    </row>
    <row r="17" spans="1:12" x14ac:dyDescent="0.25">
      <c r="A17" s="37">
        <v>20141103</v>
      </c>
      <c r="B17">
        <v>37.67</v>
      </c>
      <c r="C17" s="12">
        <f t="shared" si="0"/>
        <v>5.857311740721286E-3</v>
      </c>
      <c r="E17" s="37">
        <v>20141103</v>
      </c>
      <c r="F17">
        <v>42.00027</v>
      </c>
      <c r="G17" s="12">
        <f t="shared" si="1"/>
        <v>1.6845023961205585E-3</v>
      </c>
      <c r="J17" s="38">
        <v>201503</v>
      </c>
      <c r="K17" s="12">
        <f>SUM(C95:C116)</f>
        <v>4.2048236243499432E-2</v>
      </c>
      <c r="L17" s="12">
        <f>SUM(G95:G116)</f>
        <v>8.155411727175392E-2</v>
      </c>
    </row>
    <row r="18" spans="1:12" x14ac:dyDescent="0.25">
      <c r="A18" s="37">
        <v>20141104</v>
      </c>
      <c r="B18">
        <v>37.380000000000003</v>
      </c>
      <c r="C18" s="12">
        <f t="shared" si="0"/>
        <v>-7.7282196765328945E-3</v>
      </c>
      <c r="E18" s="37">
        <v>20141104</v>
      </c>
      <c r="F18">
        <v>41.990029999999997</v>
      </c>
      <c r="G18" s="12">
        <f t="shared" si="1"/>
        <v>-2.4383768246425918E-4</v>
      </c>
      <c r="J18" s="38">
        <v>201504</v>
      </c>
      <c r="K18" s="12">
        <f>SUM(C117:C136)</f>
        <v>5.9932340722673803E-2</v>
      </c>
      <c r="L18" s="12">
        <f>SUM(G117:G136)</f>
        <v>0.14478127706111099</v>
      </c>
    </row>
    <row r="19" spans="1:12" x14ac:dyDescent="0.25">
      <c r="A19" s="37">
        <v>20141105</v>
      </c>
      <c r="B19">
        <v>37.619999999999997</v>
      </c>
      <c r="C19" s="12">
        <f t="shared" si="0"/>
        <v>6.4000218454675047E-3</v>
      </c>
      <c r="E19" s="37">
        <v>20141105</v>
      </c>
      <c r="F19">
        <v>42.399859999999997</v>
      </c>
      <c r="G19" s="12">
        <f t="shared" si="1"/>
        <v>9.7128511939988602E-3</v>
      </c>
      <c r="J19" s="38">
        <v>201505</v>
      </c>
      <c r="K19" s="12">
        <f>SUM(C137:C156)</f>
        <v>-9.952959534703304E-2</v>
      </c>
      <c r="L19" s="12">
        <f>SUM(G137:G156)</f>
        <v>3.1196936995996849E-2</v>
      </c>
    </row>
    <row r="20" spans="1:12" x14ac:dyDescent="0.25">
      <c r="A20" s="37">
        <v>20141106</v>
      </c>
      <c r="B20">
        <v>37.11</v>
      </c>
      <c r="C20" s="12">
        <f t="shared" si="0"/>
        <v>-1.3649348800378045E-2</v>
      </c>
      <c r="E20" s="37">
        <v>20141106</v>
      </c>
      <c r="F20">
        <v>42.590429999999998</v>
      </c>
      <c r="G20" s="12">
        <f t="shared" si="1"/>
        <v>4.4845198052161266E-3</v>
      </c>
      <c r="J20" s="38">
        <v>201506</v>
      </c>
      <c r="K20" s="12">
        <f>SUM(C157:C177)</f>
        <v>-4.8912570681611478E-2</v>
      </c>
      <c r="L20" s="12">
        <f>SUM(G157:G177)</f>
        <v>4.4021665327967835E-2</v>
      </c>
    </row>
    <row r="21" spans="1:12" x14ac:dyDescent="0.25">
      <c r="A21" s="37">
        <v>20141107</v>
      </c>
      <c r="B21">
        <v>36.33</v>
      </c>
      <c r="C21" s="12">
        <f t="shared" si="0"/>
        <v>-2.1242628839395681E-2</v>
      </c>
      <c r="E21" s="37">
        <v>20141107</v>
      </c>
      <c r="F21">
        <v>42.899850000000001</v>
      </c>
      <c r="G21" s="12">
        <f t="shared" si="1"/>
        <v>7.2387492734775323E-3</v>
      </c>
      <c r="J21" s="38">
        <v>201507</v>
      </c>
      <c r="K21" s="12">
        <f>SUM(C178:C200)</f>
        <v>-6.2997292987637468E-2</v>
      </c>
      <c r="L21" s="12">
        <f>SUM(G178:G200)</f>
        <v>3.0808597883276743E-2</v>
      </c>
    </row>
    <row r="22" spans="1:12" x14ac:dyDescent="0.25">
      <c r="A22" s="37">
        <v>20141110</v>
      </c>
      <c r="B22">
        <v>36.299999999999997</v>
      </c>
      <c r="C22" s="12">
        <f t="shared" si="0"/>
        <v>-8.2610496230550333E-4</v>
      </c>
      <c r="E22" s="37">
        <v>20141110</v>
      </c>
      <c r="F22">
        <v>43.87012</v>
      </c>
      <c r="G22" s="12">
        <f t="shared" si="1"/>
        <v>2.2365121104475777E-2</v>
      </c>
      <c r="J22" s="38">
        <v>201508</v>
      </c>
      <c r="K22" s="12">
        <f>SUM(C201:C221)</f>
        <v>1.7639534709455538E-2</v>
      </c>
      <c r="L22" s="12">
        <f>SUM(G201:G221)</f>
        <v>-3.0808597883277285E-2</v>
      </c>
    </row>
    <row r="23" spans="1:12" x14ac:dyDescent="0.25">
      <c r="A23" s="37">
        <v>20141112</v>
      </c>
      <c r="B23">
        <v>36.1</v>
      </c>
      <c r="C23" s="12">
        <f t="shared" si="0"/>
        <v>-5.5248759319696918E-3</v>
      </c>
      <c r="E23" s="37">
        <v>20141112</v>
      </c>
      <c r="F23">
        <v>44.399819999999998</v>
      </c>
      <c r="G23" s="12">
        <f t="shared" si="1"/>
        <v>1.2001964847069434E-2</v>
      </c>
      <c r="J23" s="38">
        <v>201509</v>
      </c>
      <c r="K23" s="12">
        <f>SUM(C222:C243)</f>
        <v>-1.0478378786627766E-2</v>
      </c>
      <c r="L23" s="12">
        <f>SUM(G222:G243)</f>
        <v>-0.1090846901281113</v>
      </c>
    </row>
    <row r="24" spans="1:12" x14ac:dyDescent="0.25">
      <c r="A24" s="37">
        <v>20141113</v>
      </c>
      <c r="B24">
        <v>36.299999999999997</v>
      </c>
      <c r="C24" s="12">
        <f t="shared" si="0"/>
        <v>5.5248759319698072E-3</v>
      </c>
      <c r="E24" s="37">
        <v>20141113</v>
      </c>
      <c r="F24">
        <v>45.000219999999999</v>
      </c>
      <c r="G24" s="12">
        <f t="shared" si="1"/>
        <v>1.3431963271350655E-2</v>
      </c>
      <c r="J24" s="38">
        <v>201510</v>
      </c>
      <c r="K24" s="12">
        <f>SUM(C244:C261)</f>
        <v>1.3582345042218169E-3</v>
      </c>
      <c r="L24" s="12">
        <f>SUM(G244:G261)</f>
        <v>-2.2301214444864687E-2</v>
      </c>
    </row>
    <row r="25" spans="1:12" x14ac:dyDescent="0.25">
      <c r="A25" s="37">
        <v>20141114</v>
      </c>
      <c r="B25">
        <v>37.4</v>
      </c>
      <c r="C25" s="12">
        <f t="shared" si="0"/>
        <v>2.9852963149681128E-2</v>
      </c>
      <c r="E25" s="37">
        <v>20141114</v>
      </c>
      <c r="F25">
        <v>45.450009999999999</v>
      </c>
      <c r="G25" s="12">
        <f t="shared" si="1"/>
        <v>9.9456619982078078E-3</v>
      </c>
    </row>
    <row r="26" spans="1:12" x14ac:dyDescent="0.25">
      <c r="A26" s="37">
        <v>20141117</v>
      </c>
      <c r="B26">
        <v>37.24</v>
      </c>
      <c r="C26" s="12">
        <f t="shared" si="0"/>
        <v>-4.287252011619812E-3</v>
      </c>
      <c r="E26" s="37">
        <v>20141117</v>
      </c>
      <c r="F26">
        <v>44.809649999999998</v>
      </c>
      <c r="G26" s="12">
        <f t="shared" si="1"/>
        <v>-1.41895226344459E-2</v>
      </c>
    </row>
    <row r="27" spans="1:12" x14ac:dyDescent="0.25">
      <c r="A27" s="37">
        <v>20141118</v>
      </c>
      <c r="B27">
        <v>37.65</v>
      </c>
      <c r="C27" s="12">
        <f t="shared" si="0"/>
        <v>1.0949501837036272E-2</v>
      </c>
      <c r="E27" s="37">
        <v>20141118</v>
      </c>
      <c r="F27">
        <v>45.090380000000003</v>
      </c>
      <c r="G27" s="12">
        <f t="shared" si="1"/>
        <v>6.2454019757269552E-3</v>
      </c>
    </row>
    <row r="28" spans="1:12" x14ac:dyDescent="0.25">
      <c r="A28" s="37">
        <v>20141119</v>
      </c>
      <c r="B28">
        <v>37.35</v>
      </c>
      <c r="C28" s="12">
        <f t="shared" si="0"/>
        <v>-8.0000426670761519E-3</v>
      </c>
      <c r="E28" s="37">
        <v>20141119</v>
      </c>
      <c r="F28">
        <v>44.769689999999997</v>
      </c>
      <c r="G28" s="12">
        <f t="shared" si="1"/>
        <v>-7.1375720374972241E-3</v>
      </c>
    </row>
    <row r="29" spans="1:12" x14ac:dyDescent="0.25">
      <c r="A29" s="37">
        <v>20141120</v>
      </c>
      <c r="B29">
        <v>36.64</v>
      </c>
      <c r="C29" s="12">
        <f t="shared" si="0"/>
        <v>-1.9192371772896764E-2</v>
      </c>
      <c r="E29" s="37">
        <v>20141120</v>
      </c>
      <c r="F29">
        <v>44.370109999999997</v>
      </c>
      <c r="G29" s="12">
        <f t="shared" si="1"/>
        <v>-8.9653034089240465E-3</v>
      </c>
    </row>
    <row r="30" spans="1:12" x14ac:dyDescent="0.25">
      <c r="A30" s="37">
        <v>20141121</v>
      </c>
      <c r="B30">
        <v>36.9</v>
      </c>
      <c r="C30" s="12">
        <f t="shared" si="0"/>
        <v>7.0710112405518218E-3</v>
      </c>
      <c r="E30" s="37">
        <v>20141121</v>
      </c>
      <c r="F30">
        <v>45.649799999999999</v>
      </c>
      <c r="G30" s="12">
        <f t="shared" si="1"/>
        <v>2.843318133004686E-2</v>
      </c>
    </row>
    <row r="31" spans="1:12" x14ac:dyDescent="0.25">
      <c r="A31" s="37">
        <v>20141124</v>
      </c>
      <c r="B31">
        <v>37.08</v>
      </c>
      <c r="C31" s="12">
        <f t="shared" si="0"/>
        <v>4.8661896511729063E-3</v>
      </c>
      <c r="E31" s="37">
        <v>20141124</v>
      </c>
      <c r="F31">
        <v>44.349620000000002</v>
      </c>
      <c r="G31" s="12">
        <f t="shared" si="1"/>
        <v>-2.8895085358932072E-2</v>
      </c>
    </row>
    <row r="32" spans="1:12" x14ac:dyDescent="0.25">
      <c r="A32" s="37">
        <v>20141125</v>
      </c>
      <c r="B32">
        <v>36.69</v>
      </c>
      <c r="C32" s="12">
        <f t="shared" si="0"/>
        <v>-1.0573502330463795E-2</v>
      </c>
      <c r="E32" s="37">
        <v>20141125</v>
      </c>
      <c r="F32">
        <v>43.700040000000001</v>
      </c>
      <c r="G32" s="12">
        <f t="shared" si="1"/>
        <v>-1.4755123078507099E-2</v>
      </c>
    </row>
    <row r="33" spans="1:7" x14ac:dyDescent="0.25">
      <c r="A33" s="37">
        <v>20141126</v>
      </c>
      <c r="B33">
        <v>37.1</v>
      </c>
      <c r="C33" s="12">
        <f t="shared" si="0"/>
        <v>1.1112731246198881E-2</v>
      </c>
      <c r="E33" s="37">
        <v>20141126</v>
      </c>
      <c r="F33">
        <v>45.000219999999999</v>
      </c>
      <c r="G33" s="12">
        <f t="shared" si="1"/>
        <v>2.9318361214324584E-2</v>
      </c>
    </row>
    <row r="34" spans="1:7" x14ac:dyDescent="0.25">
      <c r="A34" s="37">
        <v>20141127</v>
      </c>
      <c r="B34">
        <v>37.380000000000003</v>
      </c>
      <c r="C34" s="12">
        <f t="shared" si="0"/>
        <v>7.518832414027319E-3</v>
      </c>
      <c r="E34" s="37">
        <v>20141127</v>
      </c>
      <c r="F34">
        <v>45.179519999999997</v>
      </c>
      <c r="G34" s="12">
        <f t="shared" si="1"/>
        <v>3.9765081661753982E-3</v>
      </c>
    </row>
    <row r="35" spans="1:7" x14ac:dyDescent="0.25">
      <c r="A35" s="37">
        <v>20141128</v>
      </c>
      <c r="B35">
        <v>37.549999999999997</v>
      </c>
      <c r="C35" s="12">
        <f t="shared" si="0"/>
        <v>4.5375761827268117E-3</v>
      </c>
      <c r="E35" s="37">
        <v>20141128</v>
      </c>
      <c r="F35">
        <v>45.170299999999997</v>
      </c>
      <c r="G35" s="12">
        <f t="shared" si="1"/>
        <v>-2.04095592708497E-4</v>
      </c>
    </row>
    <row r="36" spans="1:7" x14ac:dyDescent="0.25">
      <c r="A36" s="37">
        <v>20141201</v>
      </c>
      <c r="B36">
        <v>37.65</v>
      </c>
      <c r="C36" s="12">
        <f t="shared" si="0"/>
        <v>2.659576035758796E-3</v>
      </c>
      <c r="E36" s="37">
        <v>20141201</v>
      </c>
      <c r="F36">
        <v>45.599589999999999</v>
      </c>
      <c r="G36" s="12">
        <f t="shared" si="1"/>
        <v>9.4589340311239146E-3</v>
      </c>
    </row>
    <row r="37" spans="1:7" x14ac:dyDescent="0.25">
      <c r="A37" s="37">
        <v>20141202</v>
      </c>
      <c r="B37">
        <v>38.15</v>
      </c>
      <c r="C37" s="12">
        <f t="shared" si="0"/>
        <v>1.3192803484563417E-2</v>
      </c>
      <c r="E37" s="37">
        <v>20141202</v>
      </c>
      <c r="F37">
        <v>47.139530000000001</v>
      </c>
      <c r="G37" s="12">
        <f t="shared" si="1"/>
        <v>3.3213201905202133E-2</v>
      </c>
    </row>
    <row r="38" spans="1:7" x14ac:dyDescent="0.25">
      <c r="A38" s="37">
        <v>20141203</v>
      </c>
      <c r="B38">
        <v>38.1</v>
      </c>
      <c r="C38" s="12">
        <f t="shared" si="0"/>
        <v>-1.3114755978106444E-3</v>
      </c>
      <c r="E38" s="37">
        <v>20141203</v>
      </c>
      <c r="F38">
        <v>47.44997</v>
      </c>
      <c r="G38" s="12">
        <f t="shared" si="1"/>
        <v>6.5639656542182687E-3</v>
      </c>
    </row>
    <row r="39" spans="1:7" x14ac:dyDescent="0.25">
      <c r="A39" s="37">
        <v>20141204</v>
      </c>
      <c r="B39">
        <v>37.619999999999997</v>
      </c>
      <c r="C39" s="12">
        <f t="shared" si="0"/>
        <v>-1.2678458259771064E-2</v>
      </c>
      <c r="E39" s="37">
        <v>20141204</v>
      </c>
      <c r="F39">
        <v>48.029879999999999</v>
      </c>
      <c r="G39" s="12">
        <f t="shared" si="1"/>
        <v>1.2147424423866777E-2</v>
      </c>
    </row>
    <row r="40" spans="1:7" x14ac:dyDescent="0.25">
      <c r="A40" s="37">
        <v>20141205</v>
      </c>
      <c r="B40">
        <v>37.700000000000003</v>
      </c>
      <c r="C40" s="12">
        <f t="shared" si="0"/>
        <v>2.1242705810808112E-3</v>
      </c>
      <c r="E40" s="37">
        <v>20141205</v>
      </c>
      <c r="F40">
        <v>49.050350000000002</v>
      </c>
      <c r="G40" s="12">
        <f t="shared" si="1"/>
        <v>2.1024004326721104E-2</v>
      </c>
    </row>
    <row r="41" spans="1:7" x14ac:dyDescent="0.25">
      <c r="A41" s="37">
        <v>20141208</v>
      </c>
      <c r="B41">
        <v>37.6</v>
      </c>
      <c r="C41" s="12">
        <f t="shared" si="0"/>
        <v>-2.6560440581162963E-3</v>
      </c>
      <c r="E41" s="37">
        <v>20141208</v>
      </c>
      <c r="F41">
        <v>49.500140000000002</v>
      </c>
      <c r="G41" s="12">
        <f t="shared" si="1"/>
        <v>9.1281762916163786E-3</v>
      </c>
    </row>
    <row r="42" spans="1:7" x14ac:dyDescent="0.25">
      <c r="A42" s="37">
        <v>20141209</v>
      </c>
      <c r="B42">
        <v>37.630000000000003</v>
      </c>
      <c r="C42" s="12">
        <f t="shared" si="0"/>
        <v>7.9755420949713385E-4</v>
      </c>
      <c r="E42" s="37">
        <v>20141209</v>
      </c>
      <c r="F42">
        <v>48.069839999999999</v>
      </c>
      <c r="G42" s="12">
        <f t="shared" si="1"/>
        <v>-2.9320544432444418E-2</v>
      </c>
    </row>
    <row r="43" spans="1:7" x14ac:dyDescent="0.25">
      <c r="A43" s="37">
        <v>20141210</v>
      </c>
      <c r="B43">
        <v>36.950000000000003</v>
      </c>
      <c r="C43" s="12">
        <f t="shared" si="0"/>
        <v>-1.8235957211135138E-2</v>
      </c>
      <c r="E43" s="37">
        <v>20141210</v>
      </c>
      <c r="F43">
        <v>47.300379999999997</v>
      </c>
      <c r="G43" s="12">
        <f t="shared" si="1"/>
        <v>-1.6136624128774181E-2</v>
      </c>
    </row>
    <row r="44" spans="1:7" x14ac:dyDescent="0.25">
      <c r="A44" s="37">
        <v>20141211</v>
      </c>
      <c r="B44">
        <v>36.85</v>
      </c>
      <c r="C44" s="12">
        <f t="shared" si="0"/>
        <v>-2.7100287588652412E-3</v>
      </c>
      <c r="E44" s="37">
        <v>20141211</v>
      </c>
      <c r="F44">
        <v>48.399749999999997</v>
      </c>
      <c r="G44" s="12">
        <f t="shared" si="1"/>
        <v>2.2976319127734922E-2</v>
      </c>
    </row>
    <row r="45" spans="1:7" x14ac:dyDescent="0.25">
      <c r="A45" s="37">
        <v>20141212</v>
      </c>
      <c r="B45">
        <v>36.409999999999997</v>
      </c>
      <c r="C45" s="12">
        <f t="shared" si="0"/>
        <v>-1.2012156448003658E-2</v>
      </c>
      <c r="E45" s="37">
        <v>20141212</v>
      </c>
      <c r="F45">
        <v>48.489910000000002</v>
      </c>
      <c r="G45" s="12">
        <f t="shared" si="1"/>
        <v>1.86108664275455E-3</v>
      </c>
    </row>
    <row r="46" spans="1:7" x14ac:dyDescent="0.25">
      <c r="A46" s="37">
        <v>20141215</v>
      </c>
      <c r="B46">
        <v>36.049999999999997</v>
      </c>
      <c r="C46" s="12">
        <f t="shared" si="0"/>
        <v>-9.9365984563839424E-3</v>
      </c>
      <c r="E46" s="37">
        <v>20141215</v>
      </c>
      <c r="F46">
        <v>48.000169999999997</v>
      </c>
      <c r="G46" s="12">
        <f t="shared" si="1"/>
        <v>-1.0151182494458249E-2</v>
      </c>
    </row>
    <row r="47" spans="1:7" x14ac:dyDescent="0.25">
      <c r="A47" s="37">
        <v>20141216</v>
      </c>
      <c r="B47">
        <v>35.39</v>
      </c>
      <c r="C47" s="12">
        <f t="shared" si="0"/>
        <v>-1.8477569373585995E-2</v>
      </c>
      <c r="E47" s="37">
        <v>20141216</v>
      </c>
      <c r="F47">
        <v>46.389539999999997</v>
      </c>
      <c r="G47" s="12">
        <f t="shared" si="1"/>
        <v>-3.4130549783954092E-2</v>
      </c>
    </row>
    <row r="48" spans="1:7" x14ac:dyDescent="0.25">
      <c r="A48" s="37">
        <v>20141217</v>
      </c>
      <c r="B48">
        <v>35.69</v>
      </c>
      <c r="C48" s="12">
        <f t="shared" si="0"/>
        <v>8.4412431446967817E-3</v>
      </c>
      <c r="E48" s="37">
        <v>20141217</v>
      </c>
      <c r="F48">
        <v>47.170259999999999</v>
      </c>
      <c r="G48" s="12">
        <f t="shared" si="1"/>
        <v>1.6689606474599702E-2</v>
      </c>
    </row>
    <row r="49" spans="1:7" x14ac:dyDescent="0.25">
      <c r="A49" s="37">
        <v>20141218</v>
      </c>
      <c r="B49">
        <v>35.799999999999997</v>
      </c>
      <c r="C49" s="12">
        <f t="shared" si="0"/>
        <v>3.0773559045857014E-3</v>
      </c>
      <c r="E49" s="37">
        <v>20141218</v>
      </c>
      <c r="F49">
        <v>48.899740000000001</v>
      </c>
      <c r="G49" s="12">
        <f t="shared" si="1"/>
        <v>3.6008470234344704E-2</v>
      </c>
    </row>
    <row r="50" spans="1:7" x14ac:dyDescent="0.25">
      <c r="A50" s="37">
        <v>20141219</v>
      </c>
      <c r="B50">
        <v>35.32</v>
      </c>
      <c r="C50" s="12">
        <f t="shared" si="0"/>
        <v>-1.349851767089523E-2</v>
      </c>
      <c r="E50" s="37">
        <v>20141219</v>
      </c>
      <c r="F50">
        <v>48.800359999999998</v>
      </c>
      <c r="G50" s="12">
        <f t="shared" si="1"/>
        <v>-2.0343896122046157E-3</v>
      </c>
    </row>
    <row r="51" spans="1:7" x14ac:dyDescent="0.25">
      <c r="A51" s="37">
        <v>20141222</v>
      </c>
      <c r="B51">
        <v>35.4</v>
      </c>
      <c r="C51" s="12">
        <f t="shared" si="0"/>
        <v>2.2624444039695433E-3</v>
      </c>
      <c r="E51" s="37">
        <v>20141222</v>
      </c>
      <c r="F51">
        <v>49.000149999999998</v>
      </c>
      <c r="G51" s="12">
        <f t="shared" si="1"/>
        <v>4.0856694493594352E-3</v>
      </c>
    </row>
    <row r="52" spans="1:7" x14ac:dyDescent="0.25">
      <c r="A52" s="37">
        <v>20141223</v>
      </c>
      <c r="B52">
        <v>35.380000000000003</v>
      </c>
      <c r="C52" s="12">
        <f t="shared" si="0"/>
        <v>-5.6513140808946713E-4</v>
      </c>
      <c r="E52" s="37">
        <v>20141223</v>
      </c>
      <c r="F52">
        <v>48.500160000000001</v>
      </c>
      <c r="G52" s="12">
        <f t="shared" si="1"/>
        <v>-1.0256262423362724E-2</v>
      </c>
    </row>
    <row r="53" spans="1:7" x14ac:dyDescent="0.25">
      <c r="A53" s="37">
        <v>20141229</v>
      </c>
      <c r="B53">
        <v>35.200000000000003</v>
      </c>
      <c r="C53" s="12">
        <f t="shared" si="0"/>
        <v>-5.1006061275877968E-3</v>
      </c>
      <c r="E53" s="37">
        <v>20141229</v>
      </c>
      <c r="F53">
        <v>48.500160000000001</v>
      </c>
      <c r="G53" s="12">
        <f t="shared" si="1"/>
        <v>0</v>
      </c>
    </row>
    <row r="54" spans="1:7" x14ac:dyDescent="0.25">
      <c r="A54" s="37">
        <v>20141230</v>
      </c>
      <c r="B54">
        <v>35.76</v>
      </c>
      <c r="C54" s="12">
        <f t="shared" si="0"/>
        <v>1.5783867701261951E-2</v>
      </c>
      <c r="E54" s="37">
        <v>20141230</v>
      </c>
      <c r="F54">
        <v>48.920229999999997</v>
      </c>
      <c r="G54" s="12">
        <f t="shared" si="1"/>
        <v>8.6239154544079169E-3</v>
      </c>
    </row>
    <row r="55" spans="1:7" x14ac:dyDescent="0.25">
      <c r="A55" s="37">
        <v>20150102</v>
      </c>
      <c r="B55">
        <v>35.729999999999997</v>
      </c>
      <c r="C55" s="12">
        <f t="shared" si="0"/>
        <v>-8.3927826999497749E-4</v>
      </c>
      <c r="E55" s="37">
        <v>20150102</v>
      </c>
      <c r="F55">
        <v>48.550359999999998</v>
      </c>
      <c r="G55" s="12">
        <f t="shared" si="1"/>
        <v>-7.5894026155881164E-3</v>
      </c>
    </row>
    <row r="56" spans="1:7" x14ac:dyDescent="0.25">
      <c r="A56" s="37">
        <v>20150105</v>
      </c>
      <c r="B56">
        <v>35.07</v>
      </c>
      <c r="C56" s="12">
        <f t="shared" si="0"/>
        <v>-1.8644607883231641E-2</v>
      </c>
      <c r="E56" s="37">
        <v>20150105</v>
      </c>
      <c r="F56">
        <v>47.750169999999997</v>
      </c>
      <c r="G56" s="12">
        <f t="shared" si="1"/>
        <v>-1.6618982616062174E-2</v>
      </c>
    </row>
    <row r="57" spans="1:7" x14ac:dyDescent="0.25">
      <c r="A57" s="37">
        <v>20150107</v>
      </c>
      <c r="B57">
        <v>35.200000000000003</v>
      </c>
      <c r="C57" s="12">
        <f t="shared" si="0"/>
        <v>3.7000184519646743E-3</v>
      </c>
      <c r="E57" s="37">
        <v>20150107</v>
      </c>
      <c r="F57">
        <v>49.939680000000003</v>
      </c>
      <c r="G57" s="12">
        <f t="shared" si="1"/>
        <v>4.4833250012045162E-2</v>
      </c>
    </row>
    <row r="58" spans="1:7" x14ac:dyDescent="0.25">
      <c r="A58" s="37">
        <v>20150108</v>
      </c>
      <c r="B58">
        <v>36.58</v>
      </c>
      <c r="C58" s="12">
        <f t="shared" si="0"/>
        <v>3.8455560358668109E-2</v>
      </c>
      <c r="E58" s="37">
        <v>20150108</v>
      </c>
      <c r="F58">
        <v>51.300310000000003</v>
      </c>
      <c r="G58" s="12">
        <f t="shared" si="1"/>
        <v>2.6880917901585144E-2</v>
      </c>
    </row>
    <row r="59" spans="1:7" x14ac:dyDescent="0.25">
      <c r="A59" s="37">
        <v>20150109</v>
      </c>
      <c r="B59">
        <v>36.15</v>
      </c>
      <c r="C59" s="12">
        <f t="shared" si="0"/>
        <v>-1.1824694357945909E-2</v>
      </c>
      <c r="E59" s="37">
        <v>20150109</v>
      </c>
      <c r="F59">
        <v>51.269579999999998</v>
      </c>
      <c r="G59" s="12">
        <f t="shared" si="1"/>
        <v>-5.9920120650322093E-4</v>
      </c>
    </row>
    <row r="60" spans="1:7" x14ac:dyDescent="0.25">
      <c r="A60" s="37">
        <v>20150112</v>
      </c>
      <c r="B60">
        <v>36.18</v>
      </c>
      <c r="C60" s="12">
        <f t="shared" si="0"/>
        <v>8.2953136237537883E-4</v>
      </c>
      <c r="E60" s="37">
        <v>20150112</v>
      </c>
      <c r="F60">
        <v>51.4499</v>
      </c>
      <c r="G60" s="12">
        <f t="shared" si="1"/>
        <v>3.5109248066202995E-3</v>
      </c>
    </row>
    <row r="61" spans="1:7" x14ac:dyDescent="0.25">
      <c r="A61" s="37">
        <v>20150113</v>
      </c>
      <c r="B61">
        <v>36.9</v>
      </c>
      <c r="C61" s="12">
        <f t="shared" si="0"/>
        <v>1.9705071079332337E-2</v>
      </c>
      <c r="E61" s="37">
        <v>20150113</v>
      </c>
      <c r="F61">
        <v>51.949890000000003</v>
      </c>
      <c r="G61" s="12">
        <f t="shared" si="1"/>
        <v>9.6710814788250193E-3</v>
      </c>
    </row>
    <row r="62" spans="1:7" x14ac:dyDescent="0.25">
      <c r="A62" s="37">
        <v>20150114</v>
      </c>
      <c r="B62">
        <v>36.36</v>
      </c>
      <c r="C62" s="12">
        <f t="shared" si="0"/>
        <v>-1.4742281737203431E-2</v>
      </c>
      <c r="E62" s="37">
        <v>20150114</v>
      </c>
      <c r="F62">
        <v>51.1999</v>
      </c>
      <c r="G62" s="12">
        <f t="shared" si="1"/>
        <v>-1.4542021203843234E-2</v>
      </c>
    </row>
    <row r="63" spans="1:7" x14ac:dyDescent="0.25">
      <c r="A63" s="37">
        <v>20150115</v>
      </c>
      <c r="B63">
        <v>33.99</v>
      </c>
      <c r="C63" s="12">
        <f t="shared" si="0"/>
        <v>-6.7402905601253435E-2</v>
      </c>
      <c r="E63" s="37">
        <v>20150115</v>
      </c>
      <c r="F63">
        <v>49.370019999999997</v>
      </c>
      <c r="G63" s="12">
        <f t="shared" si="1"/>
        <v>-3.6394221543550931E-2</v>
      </c>
    </row>
    <row r="64" spans="1:7" x14ac:dyDescent="0.25">
      <c r="A64" s="37">
        <v>20150116</v>
      </c>
      <c r="B64">
        <v>33</v>
      </c>
      <c r="C64" s="12">
        <f t="shared" si="0"/>
        <v>-2.9558802241544505E-2</v>
      </c>
      <c r="E64" s="37">
        <v>20150116</v>
      </c>
      <c r="F64">
        <v>50.460160000000002</v>
      </c>
      <c r="G64" s="12">
        <f t="shared" si="1"/>
        <v>2.1840756661259734E-2</v>
      </c>
    </row>
    <row r="65" spans="1:7" x14ac:dyDescent="0.25">
      <c r="A65" s="37">
        <v>20150119</v>
      </c>
      <c r="B65">
        <v>33.11</v>
      </c>
      <c r="C65" s="12">
        <f t="shared" si="0"/>
        <v>3.3277900926747457E-3</v>
      </c>
      <c r="E65" s="37">
        <v>20150119</v>
      </c>
      <c r="F65">
        <v>50.380249999999997</v>
      </c>
      <c r="G65" s="12">
        <f t="shared" si="1"/>
        <v>-1.5848808374899154E-3</v>
      </c>
    </row>
    <row r="66" spans="1:7" x14ac:dyDescent="0.25">
      <c r="A66" s="37">
        <v>20150120</v>
      </c>
      <c r="B66">
        <v>32.159999999999997</v>
      </c>
      <c r="C66" s="12">
        <f t="shared" si="0"/>
        <v>-2.9111907248389374E-2</v>
      </c>
      <c r="E66" s="37">
        <v>20150120</v>
      </c>
      <c r="F66">
        <v>51.000109999999999</v>
      </c>
      <c r="G66" s="12">
        <f t="shared" si="1"/>
        <v>1.2228556385971184E-2</v>
      </c>
    </row>
    <row r="67" spans="1:7" x14ac:dyDescent="0.25">
      <c r="A67" s="37">
        <v>20150121</v>
      </c>
      <c r="B67">
        <v>33.17</v>
      </c>
      <c r="C67" s="12">
        <f t="shared" si="0"/>
        <v>3.0922408648195541E-2</v>
      </c>
      <c r="E67" s="37">
        <v>20150121</v>
      </c>
      <c r="F67">
        <v>53.000079999999997</v>
      </c>
      <c r="G67" s="12">
        <f t="shared" si="1"/>
        <v>3.8465633400199928E-2</v>
      </c>
    </row>
    <row r="68" spans="1:7" x14ac:dyDescent="0.25">
      <c r="A68" s="37">
        <v>20150122</v>
      </c>
      <c r="B68">
        <v>33.35</v>
      </c>
      <c r="C68" s="12">
        <f t="shared" si="0"/>
        <v>5.4119194026716168E-3</v>
      </c>
      <c r="E68" s="37">
        <v>20150122</v>
      </c>
      <c r="F68">
        <v>52.710120000000003</v>
      </c>
      <c r="G68" s="12">
        <f t="shared" si="1"/>
        <v>-5.4859555125663997E-3</v>
      </c>
    </row>
    <row r="69" spans="1:7" x14ac:dyDescent="0.25">
      <c r="A69" s="37">
        <v>20150123</v>
      </c>
      <c r="B69">
        <v>33</v>
      </c>
      <c r="C69" s="12">
        <f t="shared" si="0"/>
        <v>-1.0550210895152486E-2</v>
      </c>
      <c r="E69" s="37">
        <v>20150123</v>
      </c>
      <c r="F69">
        <v>53.3095</v>
      </c>
      <c r="G69" s="12">
        <f t="shared" si="1"/>
        <v>1.1307084214949421E-2</v>
      </c>
    </row>
    <row r="70" spans="1:7" x14ac:dyDescent="0.25">
      <c r="A70" s="37">
        <v>20150126</v>
      </c>
      <c r="B70">
        <v>32.4</v>
      </c>
      <c r="C70" s="12">
        <f t="shared" si="0"/>
        <v>-1.8349138668196541E-2</v>
      </c>
      <c r="E70" s="37">
        <v>20150126</v>
      </c>
      <c r="F70">
        <v>52.399679999999996</v>
      </c>
      <c r="G70" s="12">
        <f t="shared" si="1"/>
        <v>-1.7214067249207481E-2</v>
      </c>
    </row>
    <row r="71" spans="1:7" x14ac:dyDescent="0.25">
      <c r="A71" s="37">
        <v>20150127</v>
      </c>
      <c r="B71">
        <v>32.44</v>
      </c>
      <c r="C71" s="12">
        <f t="shared" si="0"/>
        <v>1.233806448928344E-3</v>
      </c>
      <c r="E71" s="37">
        <v>20150127</v>
      </c>
      <c r="F71">
        <v>53.949860000000001</v>
      </c>
      <c r="G71" s="12">
        <f t="shared" si="1"/>
        <v>2.9154612267290245E-2</v>
      </c>
    </row>
    <row r="72" spans="1:7" x14ac:dyDescent="0.25">
      <c r="A72" s="37">
        <v>20150128</v>
      </c>
      <c r="B72">
        <v>34.11</v>
      </c>
      <c r="C72" s="12">
        <f t="shared" si="0"/>
        <v>5.0198367183342148E-2</v>
      </c>
      <c r="E72" s="37">
        <v>20150128</v>
      </c>
      <c r="F72">
        <v>52.790039999999998</v>
      </c>
      <c r="G72" s="12">
        <f t="shared" si="1"/>
        <v>-2.1732560150907784E-2</v>
      </c>
    </row>
    <row r="73" spans="1:7" x14ac:dyDescent="0.25">
      <c r="A73" s="37">
        <v>20150129</v>
      </c>
      <c r="B73">
        <v>34.299999999999997</v>
      </c>
      <c r="C73" s="12">
        <f t="shared" si="0"/>
        <v>5.5547577413397626E-3</v>
      </c>
      <c r="E73" s="37">
        <v>20150129</v>
      </c>
      <c r="F73">
        <v>55.199829999999999</v>
      </c>
      <c r="G73" s="12">
        <f t="shared" si="1"/>
        <v>4.463733701365958E-2</v>
      </c>
    </row>
    <row r="74" spans="1:7" x14ac:dyDescent="0.25">
      <c r="A74" s="37">
        <v>20150130</v>
      </c>
      <c r="B74">
        <v>34.340000000000003</v>
      </c>
      <c r="C74" s="12">
        <f t="shared" si="0"/>
        <v>1.1655012974354135E-3</v>
      </c>
      <c r="E74" s="37">
        <v>20150130</v>
      </c>
      <c r="F74">
        <v>54.850450000000002</v>
      </c>
      <c r="G74" s="12">
        <f t="shared" si="1"/>
        <v>-6.3494826873229026E-3</v>
      </c>
    </row>
    <row r="75" spans="1:7" x14ac:dyDescent="0.25">
      <c r="A75" s="37">
        <v>20150202</v>
      </c>
      <c r="B75">
        <v>34.33</v>
      </c>
      <c r="C75" s="12">
        <f t="shared" si="0"/>
        <v>-2.9124799972891587E-4</v>
      </c>
      <c r="E75" s="37">
        <v>20150202</v>
      </c>
      <c r="F75">
        <v>52.790039999999998</v>
      </c>
      <c r="G75" s="12">
        <f t="shared" si="1"/>
        <v>-3.82878543263366E-2</v>
      </c>
    </row>
    <row r="76" spans="1:7" x14ac:dyDescent="0.25">
      <c r="A76" s="37">
        <v>20150203</v>
      </c>
      <c r="B76">
        <v>33.65</v>
      </c>
      <c r="C76" s="12">
        <f t="shared" si="0"/>
        <v>-2.0006551378863917E-2</v>
      </c>
      <c r="E76" s="37">
        <v>20150203</v>
      </c>
      <c r="F76">
        <v>54.500050000000002</v>
      </c>
      <c r="G76" s="12">
        <f t="shared" si="1"/>
        <v>3.1879082545467424E-2</v>
      </c>
    </row>
    <row r="77" spans="1:7" x14ac:dyDescent="0.25">
      <c r="A77" s="37">
        <v>20150204</v>
      </c>
      <c r="B77">
        <v>33.909999999999997</v>
      </c>
      <c r="C77" s="12">
        <f t="shared" si="0"/>
        <v>7.6969000468104067E-3</v>
      </c>
      <c r="E77" s="37">
        <v>20150204</v>
      </c>
      <c r="F77">
        <v>54.930370000000003</v>
      </c>
      <c r="G77" s="12">
        <f t="shared" si="1"/>
        <v>7.8647640774949148E-3</v>
      </c>
    </row>
    <row r="78" spans="1:7" x14ac:dyDescent="0.25">
      <c r="A78" s="37">
        <v>20150205</v>
      </c>
      <c r="B78">
        <v>33.75</v>
      </c>
      <c r="C78" s="12">
        <f t="shared" si="0"/>
        <v>-4.7295388190083691E-3</v>
      </c>
      <c r="E78" s="37">
        <v>20150205</v>
      </c>
      <c r="F78">
        <v>54.399639999999998</v>
      </c>
      <c r="G78" s="12">
        <f t="shared" si="1"/>
        <v>-9.7088469845236867E-3</v>
      </c>
    </row>
    <row r="79" spans="1:7" x14ac:dyDescent="0.25">
      <c r="A79" s="37">
        <v>20150206</v>
      </c>
      <c r="B79">
        <v>33.409999999999997</v>
      </c>
      <c r="C79" s="12">
        <f t="shared" ref="C79:C142" si="2">LN(B79/B78)</f>
        <v>-1.0125160949873714E-2</v>
      </c>
      <c r="E79" s="37">
        <v>20150206</v>
      </c>
      <c r="F79">
        <v>55.3904</v>
      </c>
      <c r="G79" s="12">
        <f t="shared" ref="G79:G142" si="3">LN(F79/F78)</f>
        <v>1.8048757346126057E-2</v>
      </c>
    </row>
    <row r="80" spans="1:7" x14ac:dyDescent="0.25">
      <c r="A80" s="37">
        <v>20150209</v>
      </c>
      <c r="B80">
        <v>33.299999999999997</v>
      </c>
      <c r="C80" s="12">
        <f t="shared" si="2"/>
        <v>-3.2978593822670117E-3</v>
      </c>
      <c r="E80" s="37">
        <v>20150209</v>
      </c>
      <c r="F80">
        <v>55.000039999999998</v>
      </c>
      <c r="G80" s="12">
        <f t="shared" si="3"/>
        <v>-7.0723810341338008E-3</v>
      </c>
    </row>
    <row r="81" spans="1:7" x14ac:dyDescent="0.25">
      <c r="A81" s="37">
        <v>20150210</v>
      </c>
      <c r="B81">
        <v>33</v>
      </c>
      <c r="C81" s="12">
        <f t="shared" si="2"/>
        <v>-9.0498355199178145E-3</v>
      </c>
      <c r="E81" s="37">
        <v>20150210</v>
      </c>
      <c r="F81">
        <v>55.04</v>
      </c>
      <c r="G81" s="12">
        <f t="shared" si="3"/>
        <v>7.2628112015444559E-4</v>
      </c>
    </row>
    <row r="82" spans="1:7" x14ac:dyDescent="0.25">
      <c r="A82" s="37">
        <v>20150211</v>
      </c>
      <c r="B82">
        <v>32.4</v>
      </c>
      <c r="C82" s="12">
        <f t="shared" si="2"/>
        <v>-1.8349138668196541E-2</v>
      </c>
      <c r="E82" s="37">
        <v>20150211</v>
      </c>
      <c r="F82">
        <v>54.31973</v>
      </c>
      <c r="G82" s="12">
        <f t="shared" si="3"/>
        <v>-1.3172680931919768E-2</v>
      </c>
    </row>
    <row r="83" spans="1:7" x14ac:dyDescent="0.25">
      <c r="A83" s="37">
        <v>20150212</v>
      </c>
      <c r="B83">
        <v>32.53</v>
      </c>
      <c r="C83" s="12">
        <f t="shared" si="2"/>
        <v>4.0043176869764717E-3</v>
      </c>
      <c r="E83" s="37">
        <v>20150212</v>
      </c>
      <c r="F83">
        <v>55.939570000000003</v>
      </c>
      <c r="G83" s="12">
        <f t="shared" si="3"/>
        <v>2.9384488243808068E-2</v>
      </c>
    </row>
    <row r="84" spans="1:7" x14ac:dyDescent="0.25">
      <c r="A84" s="37">
        <v>20150213</v>
      </c>
      <c r="B84">
        <v>32.75</v>
      </c>
      <c r="C84" s="12">
        <f t="shared" si="2"/>
        <v>6.7402215960008036E-3</v>
      </c>
      <c r="E84" s="37">
        <v>20150213</v>
      </c>
      <c r="F84">
        <v>56.390389999999996</v>
      </c>
      <c r="G84" s="12">
        <f t="shared" si="3"/>
        <v>8.0267529780773481E-3</v>
      </c>
    </row>
    <row r="85" spans="1:7" x14ac:dyDescent="0.25">
      <c r="A85" s="37">
        <v>20150216</v>
      </c>
      <c r="B85">
        <v>33.299999999999997</v>
      </c>
      <c r="C85" s="12">
        <f t="shared" si="2"/>
        <v>1.6654434905137093E-2</v>
      </c>
      <c r="E85" s="37">
        <v>20150216</v>
      </c>
      <c r="F85">
        <v>56.449809999999999</v>
      </c>
      <c r="G85" s="12">
        <f t="shared" si="3"/>
        <v>1.0531708645010937E-3</v>
      </c>
    </row>
    <row r="86" spans="1:7" x14ac:dyDescent="0.25">
      <c r="A86" s="37">
        <v>20150217</v>
      </c>
      <c r="B86">
        <v>33.06</v>
      </c>
      <c r="C86" s="12">
        <f t="shared" si="2"/>
        <v>-7.2333045935198369E-3</v>
      </c>
      <c r="E86" s="37">
        <v>20150217</v>
      </c>
      <c r="F86">
        <v>56.500010000000003</v>
      </c>
      <c r="G86" s="12">
        <f t="shared" si="3"/>
        <v>8.8889036397521882E-4</v>
      </c>
    </row>
    <row r="87" spans="1:7" x14ac:dyDescent="0.25">
      <c r="A87" s="37">
        <v>20150218</v>
      </c>
      <c r="B87">
        <v>32.65</v>
      </c>
      <c r="C87" s="12">
        <f t="shared" si="2"/>
        <v>-1.2479236670438211E-2</v>
      </c>
      <c r="E87" s="37">
        <v>20150218</v>
      </c>
      <c r="F87">
        <v>55.409869999999998</v>
      </c>
      <c r="G87" s="12">
        <f t="shared" si="3"/>
        <v>-1.9483078413928927E-2</v>
      </c>
    </row>
    <row r="88" spans="1:7" x14ac:dyDescent="0.25">
      <c r="A88" s="37">
        <v>20150219</v>
      </c>
      <c r="B88">
        <v>32.64</v>
      </c>
      <c r="C88" s="12">
        <f t="shared" si="2"/>
        <v>-3.0632562653372055E-4</v>
      </c>
      <c r="E88" s="37">
        <v>20150219</v>
      </c>
      <c r="F88">
        <v>54.350459999999998</v>
      </c>
      <c r="G88" s="12">
        <f t="shared" si="3"/>
        <v>-1.9304659536745723E-2</v>
      </c>
    </row>
    <row r="89" spans="1:7" x14ac:dyDescent="0.25">
      <c r="A89" s="37">
        <v>20150220</v>
      </c>
      <c r="B89">
        <v>32.4</v>
      </c>
      <c r="C89" s="12">
        <f t="shared" si="2"/>
        <v>-7.3801072976226456E-3</v>
      </c>
      <c r="E89" s="37">
        <v>20150220</v>
      </c>
      <c r="F89">
        <v>55.000039999999998</v>
      </c>
      <c r="G89" s="12">
        <f t="shared" si="3"/>
        <v>1.1880835312078423E-2</v>
      </c>
    </row>
    <row r="90" spans="1:7" x14ac:dyDescent="0.25">
      <c r="A90" s="37">
        <v>20150223</v>
      </c>
      <c r="B90">
        <v>32.81</v>
      </c>
      <c r="C90" s="12">
        <f t="shared" si="2"/>
        <v>1.2574924174726641E-2</v>
      </c>
      <c r="E90" s="37">
        <v>20150223</v>
      </c>
      <c r="F90">
        <v>56.500010000000003</v>
      </c>
      <c r="G90" s="12">
        <f t="shared" si="3"/>
        <v>2.6906902638596384E-2</v>
      </c>
    </row>
    <row r="91" spans="1:7" x14ac:dyDescent="0.25">
      <c r="A91" s="37">
        <v>20150224</v>
      </c>
      <c r="B91">
        <v>33.33</v>
      </c>
      <c r="C91" s="12">
        <f t="shared" si="2"/>
        <v>1.5724545346637968E-2</v>
      </c>
      <c r="E91" s="37">
        <v>20150224</v>
      </c>
      <c r="F91">
        <v>56.399610000000003</v>
      </c>
      <c r="G91" s="12">
        <f t="shared" si="3"/>
        <v>-1.7785715570418669E-3</v>
      </c>
    </row>
    <row r="92" spans="1:7" x14ac:dyDescent="0.25">
      <c r="A92" s="37">
        <v>20150225</v>
      </c>
      <c r="B92">
        <v>32.840000000000003</v>
      </c>
      <c r="C92" s="12">
        <f t="shared" si="2"/>
        <v>-1.4810607735420648E-2</v>
      </c>
      <c r="E92" s="37">
        <v>20150225</v>
      </c>
      <c r="F92">
        <v>55.699820000000003</v>
      </c>
      <c r="G92" s="12">
        <f t="shared" si="3"/>
        <v>-1.2485328256317069E-2</v>
      </c>
    </row>
    <row r="93" spans="1:7" x14ac:dyDescent="0.25">
      <c r="A93" s="37">
        <v>20150226</v>
      </c>
      <c r="B93">
        <v>32.6</v>
      </c>
      <c r="C93" s="12">
        <f t="shared" si="2"/>
        <v>-7.3349962115655844E-3</v>
      </c>
      <c r="E93" s="37">
        <v>20150226</v>
      </c>
      <c r="F93">
        <v>55.350450000000002</v>
      </c>
      <c r="G93" s="12">
        <f t="shared" si="3"/>
        <v>-6.292126127273338E-3</v>
      </c>
    </row>
    <row r="94" spans="1:7" x14ac:dyDescent="0.25">
      <c r="A94" s="37">
        <v>20150227</v>
      </c>
      <c r="B94">
        <v>32.6</v>
      </c>
      <c r="C94" s="12">
        <f t="shared" si="2"/>
        <v>0</v>
      </c>
      <c r="E94" s="37">
        <v>20150227</v>
      </c>
      <c r="F94">
        <v>54.609679999999997</v>
      </c>
      <c r="G94" s="12">
        <f t="shared" si="3"/>
        <v>-1.347363278865355E-2</v>
      </c>
    </row>
    <row r="95" spans="1:7" x14ac:dyDescent="0.25">
      <c r="A95" s="37">
        <v>20150302</v>
      </c>
      <c r="B95">
        <v>32.54</v>
      </c>
      <c r="C95" s="12">
        <f t="shared" si="2"/>
        <v>-1.8421865817703201E-3</v>
      </c>
      <c r="E95" s="37">
        <v>20150302</v>
      </c>
      <c r="F95">
        <v>55.500030000000002</v>
      </c>
      <c r="G95" s="12">
        <f t="shared" si="3"/>
        <v>1.6172404878538979E-2</v>
      </c>
    </row>
    <row r="96" spans="1:7" x14ac:dyDescent="0.25">
      <c r="A96" s="37">
        <v>20150303</v>
      </c>
      <c r="B96">
        <v>32.200000000000003</v>
      </c>
      <c r="C96" s="12">
        <f t="shared" si="2"/>
        <v>-1.0503649240529061E-2</v>
      </c>
      <c r="E96" s="37">
        <v>20150303</v>
      </c>
      <c r="F96">
        <v>54.720329999999997</v>
      </c>
      <c r="G96" s="12">
        <f t="shared" si="3"/>
        <v>-1.4148257294918616E-2</v>
      </c>
    </row>
    <row r="97" spans="1:7" x14ac:dyDescent="0.25">
      <c r="A97" s="37">
        <v>20150304</v>
      </c>
      <c r="B97">
        <v>33.31</v>
      </c>
      <c r="C97" s="12">
        <f t="shared" si="2"/>
        <v>3.3891199655225732E-2</v>
      </c>
      <c r="E97" s="37">
        <v>20150304</v>
      </c>
      <c r="F97">
        <v>54.529760000000003</v>
      </c>
      <c r="G97" s="12">
        <f t="shared" si="3"/>
        <v>-3.4886963166000425E-3</v>
      </c>
    </row>
    <row r="98" spans="1:7" x14ac:dyDescent="0.25">
      <c r="A98" s="37">
        <v>20150305</v>
      </c>
      <c r="B98">
        <v>34.35</v>
      </c>
      <c r="C98" s="12">
        <f t="shared" si="2"/>
        <v>3.0744366462770099E-2</v>
      </c>
      <c r="E98" s="37">
        <v>20150305</v>
      </c>
      <c r="F98">
        <v>55.399619999999999</v>
      </c>
      <c r="G98" s="12">
        <f t="shared" si="3"/>
        <v>1.5826126842672775E-2</v>
      </c>
    </row>
    <row r="99" spans="1:7" x14ac:dyDescent="0.25">
      <c r="A99" s="37">
        <v>20150306</v>
      </c>
      <c r="B99">
        <v>33.99</v>
      </c>
      <c r="C99" s="12">
        <f t="shared" si="2"/>
        <v>-1.0535654960333643E-2</v>
      </c>
      <c r="E99" s="37">
        <v>20150306</v>
      </c>
      <c r="F99">
        <v>55.899619999999999</v>
      </c>
      <c r="G99" s="12">
        <f t="shared" si="3"/>
        <v>8.9848477607010098E-3</v>
      </c>
    </row>
    <row r="100" spans="1:7" x14ac:dyDescent="0.25">
      <c r="A100" s="37">
        <v>20150309</v>
      </c>
      <c r="B100">
        <v>34</v>
      </c>
      <c r="C100" s="12">
        <f t="shared" si="2"/>
        <v>2.9416090813663698E-4</v>
      </c>
      <c r="E100" s="37">
        <v>20150309</v>
      </c>
      <c r="F100">
        <v>56.500010000000003</v>
      </c>
      <c r="G100" s="12">
        <f t="shared" si="3"/>
        <v>1.0683232858891547E-2</v>
      </c>
    </row>
    <row r="101" spans="1:7" x14ac:dyDescent="0.25">
      <c r="A101" s="37">
        <v>20150310</v>
      </c>
      <c r="B101">
        <v>33.82</v>
      </c>
      <c r="C101" s="12">
        <f t="shared" si="2"/>
        <v>-5.3081811457271087E-3</v>
      </c>
      <c r="E101" s="37">
        <v>20150310</v>
      </c>
      <c r="F101">
        <v>55.260280000000002</v>
      </c>
      <c r="G101" s="12">
        <f t="shared" si="3"/>
        <v>-2.2186428704889589E-2</v>
      </c>
    </row>
    <row r="102" spans="1:7" x14ac:dyDescent="0.25">
      <c r="A102" s="37">
        <v>20150311</v>
      </c>
      <c r="B102">
        <v>34.200000000000003</v>
      </c>
      <c r="C102" s="12">
        <f t="shared" si="2"/>
        <v>1.1173300598125255E-2</v>
      </c>
      <c r="E102" s="37">
        <v>20150311</v>
      </c>
      <c r="F102">
        <v>54.189610000000002</v>
      </c>
      <c r="G102" s="12">
        <f t="shared" si="3"/>
        <v>-1.9565193786312492E-2</v>
      </c>
    </row>
    <row r="103" spans="1:7" x14ac:dyDescent="0.25">
      <c r="A103" s="37">
        <v>20150312</v>
      </c>
      <c r="B103">
        <v>34.5</v>
      </c>
      <c r="C103" s="12">
        <f t="shared" si="2"/>
        <v>8.7336799687544112E-3</v>
      </c>
      <c r="E103" s="37">
        <v>20150312</v>
      </c>
      <c r="F103">
        <v>54.019530000000003</v>
      </c>
      <c r="G103" s="12">
        <f t="shared" si="3"/>
        <v>-3.143544807011144E-3</v>
      </c>
    </row>
    <row r="104" spans="1:7" x14ac:dyDescent="0.25">
      <c r="A104" s="37">
        <v>20150313</v>
      </c>
      <c r="B104">
        <v>34.25</v>
      </c>
      <c r="C104" s="12">
        <f t="shared" si="2"/>
        <v>-7.2727593290798087E-3</v>
      </c>
      <c r="E104" s="37">
        <v>20150313</v>
      </c>
      <c r="F104">
        <v>52.69988</v>
      </c>
      <c r="G104" s="12">
        <f t="shared" si="3"/>
        <v>-2.4732469340440984E-2</v>
      </c>
    </row>
    <row r="105" spans="1:7" x14ac:dyDescent="0.25">
      <c r="A105" s="37">
        <v>20150316</v>
      </c>
      <c r="B105">
        <v>34.79</v>
      </c>
      <c r="C105" s="12">
        <f t="shared" si="2"/>
        <v>1.5643424455616339E-2</v>
      </c>
      <c r="E105" s="37">
        <v>20150316</v>
      </c>
      <c r="F105">
        <v>53.000079999999997</v>
      </c>
      <c r="G105" s="12">
        <f t="shared" si="3"/>
        <v>5.6802444800689543E-3</v>
      </c>
    </row>
    <row r="106" spans="1:7" x14ac:dyDescent="0.25">
      <c r="A106" s="37">
        <v>20150317</v>
      </c>
      <c r="B106">
        <v>34.85</v>
      </c>
      <c r="C106" s="12">
        <f t="shared" si="2"/>
        <v>1.7231480426822385E-3</v>
      </c>
      <c r="E106" s="37">
        <v>20150317</v>
      </c>
      <c r="F106">
        <v>54.510300000000001</v>
      </c>
      <c r="G106" s="12">
        <f t="shared" si="3"/>
        <v>2.8096251653425379E-2</v>
      </c>
    </row>
    <row r="107" spans="1:7" x14ac:dyDescent="0.25">
      <c r="A107" s="37">
        <v>20150318</v>
      </c>
      <c r="B107">
        <v>34.799999999999997</v>
      </c>
      <c r="C107" s="12">
        <f t="shared" si="2"/>
        <v>-1.4357504261043759E-3</v>
      </c>
      <c r="E107" s="37">
        <v>20150318</v>
      </c>
      <c r="F107">
        <v>56.000019999999999</v>
      </c>
      <c r="G107" s="12">
        <f t="shared" si="3"/>
        <v>2.6962373239572485E-2</v>
      </c>
    </row>
    <row r="108" spans="1:7" x14ac:dyDescent="0.25">
      <c r="A108" s="37">
        <v>20150319</v>
      </c>
      <c r="B108">
        <v>35.549999999999997</v>
      </c>
      <c r="C108" s="12">
        <f t="shared" si="2"/>
        <v>2.1322769468821244E-2</v>
      </c>
      <c r="E108" s="37">
        <v>20150319</v>
      </c>
      <c r="F108">
        <v>56.449809999999999</v>
      </c>
      <c r="G108" s="12">
        <f t="shared" si="3"/>
        <v>7.9998769016123798E-3</v>
      </c>
    </row>
    <row r="109" spans="1:7" x14ac:dyDescent="0.25">
      <c r="A109" s="37">
        <v>20150320</v>
      </c>
      <c r="B109">
        <v>35.75</v>
      </c>
      <c r="C109" s="12">
        <f t="shared" si="2"/>
        <v>5.6101128907667828E-3</v>
      </c>
      <c r="E109" s="37">
        <v>20150320</v>
      </c>
      <c r="F109">
        <v>57.000010000000003</v>
      </c>
      <c r="G109" s="12">
        <f t="shared" si="3"/>
        <v>9.6995184935762813E-3</v>
      </c>
    </row>
    <row r="110" spans="1:7" x14ac:dyDescent="0.25">
      <c r="A110" s="37">
        <v>20150323</v>
      </c>
      <c r="B110">
        <v>35.43</v>
      </c>
      <c r="C110" s="12">
        <f t="shared" si="2"/>
        <v>-8.9913502626360053E-3</v>
      </c>
      <c r="E110" s="37">
        <v>20150323</v>
      </c>
      <c r="F110">
        <v>57.000010000000003</v>
      </c>
      <c r="G110" s="12">
        <f t="shared" si="3"/>
        <v>0</v>
      </c>
    </row>
    <row r="111" spans="1:7" x14ac:dyDescent="0.25">
      <c r="A111" s="37">
        <v>20150324</v>
      </c>
      <c r="B111">
        <v>34.85</v>
      </c>
      <c r="C111" s="12">
        <f t="shared" si="2"/>
        <v>-1.6505781670847638E-2</v>
      </c>
      <c r="E111" s="37">
        <v>20150324</v>
      </c>
      <c r="F111">
        <v>57.5</v>
      </c>
      <c r="G111" s="12">
        <f t="shared" si="3"/>
        <v>8.733504530173377E-3</v>
      </c>
    </row>
    <row r="112" spans="1:7" x14ac:dyDescent="0.25">
      <c r="A112" s="37">
        <v>20150325</v>
      </c>
      <c r="B112">
        <v>34.049999999999997</v>
      </c>
      <c r="C112" s="12">
        <f t="shared" si="2"/>
        <v>-2.3223104611011625E-2</v>
      </c>
      <c r="E112" s="37">
        <v>20150325</v>
      </c>
      <c r="F112">
        <v>59.090130000000002</v>
      </c>
      <c r="G112" s="12">
        <f t="shared" si="3"/>
        <v>2.7278957585705029E-2</v>
      </c>
    </row>
    <row r="113" spans="1:7" x14ac:dyDescent="0.25">
      <c r="A113" s="37">
        <v>20150326</v>
      </c>
      <c r="B113">
        <v>33.57</v>
      </c>
      <c r="C113" s="12">
        <f t="shared" si="2"/>
        <v>-1.419722160357768E-2</v>
      </c>
      <c r="E113" s="37">
        <v>20150326</v>
      </c>
      <c r="F113">
        <v>57.999989999999997</v>
      </c>
      <c r="G113" s="12">
        <f t="shared" si="3"/>
        <v>-1.8621067256398536E-2</v>
      </c>
    </row>
    <row r="114" spans="1:7" x14ac:dyDescent="0.25">
      <c r="A114" s="37">
        <v>20150327</v>
      </c>
      <c r="B114">
        <v>33.619999999999997</v>
      </c>
      <c r="C114" s="12">
        <f t="shared" si="2"/>
        <v>1.4883169885260186E-3</v>
      </c>
      <c r="E114" s="37">
        <v>20150327</v>
      </c>
      <c r="F114">
        <v>58.119860000000003</v>
      </c>
      <c r="G114" s="12">
        <f t="shared" si="3"/>
        <v>2.0645917572097378E-3</v>
      </c>
    </row>
    <row r="115" spans="1:7" x14ac:dyDescent="0.25">
      <c r="A115" s="37">
        <v>20150330</v>
      </c>
      <c r="B115">
        <v>33.549999999999997</v>
      </c>
      <c r="C115" s="12">
        <f t="shared" si="2"/>
        <v>-2.084264562778711E-3</v>
      </c>
      <c r="E115" s="37">
        <v>20150330</v>
      </c>
      <c r="F115">
        <v>59.050170000000001</v>
      </c>
      <c r="G115" s="12">
        <f t="shared" si="3"/>
        <v>1.5879991665578855E-2</v>
      </c>
    </row>
    <row r="116" spans="1:7" x14ac:dyDescent="0.25">
      <c r="A116" s="37">
        <v>20150331</v>
      </c>
      <c r="B116">
        <v>34</v>
      </c>
      <c r="C116" s="12">
        <f t="shared" si="2"/>
        <v>1.3323661198470664E-2</v>
      </c>
      <c r="E116" s="37">
        <v>20150331</v>
      </c>
      <c r="F116">
        <v>59.249969999999998</v>
      </c>
      <c r="G116" s="12">
        <f t="shared" si="3"/>
        <v>3.3778521305985135E-3</v>
      </c>
    </row>
    <row r="117" spans="1:7" x14ac:dyDescent="0.25">
      <c r="A117" s="37">
        <v>20150401</v>
      </c>
      <c r="B117">
        <v>33.869999999999997</v>
      </c>
      <c r="C117" s="12">
        <f t="shared" si="2"/>
        <v>-3.8308577864811246E-3</v>
      </c>
      <c r="E117" s="37">
        <v>20150401</v>
      </c>
      <c r="F117">
        <v>58.649569999999997</v>
      </c>
      <c r="G117" s="12">
        <f t="shared" si="3"/>
        <v>-1.0185030241694048E-2</v>
      </c>
    </row>
    <row r="118" spans="1:7" x14ac:dyDescent="0.25">
      <c r="A118" s="37">
        <v>20150402</v>
      </c>
      <c r="B118">
        <v>33.99</v>
      </c>
      <c r="C118" s="12">
        <f t="shared" si="2"/>
        <v>3.5366968783444716E-3</v>
      </c>
      <c r="E118" s="37">
        <v>20150402</v>
      </c>
      <c r="F118">
        <v>60.350360000000002</v>
      </c>
      <c r="G118" s="12">
        <f t="shared" si="3"/>
        <v>2.858666928442706E-2</v>
      </c>
    </row>
    <row r="119" spans="1:7" x14ac:dyDescent="0.25">
      <c r="A119" s="37">
        <v>20150407</v>
      </c>
      <c r="B119">
        <v>34.19</v>
      </c>
      <c r="C119" s="12">
        <f t="shared" si="2"/>
        <v>5.8668399431852118E-3</v>
      </c>
      <c r="E119" s="37">
        <v>20150407</v>
      </c>
      <c r="F119">
        <v>61.249929999999999</v>
      </c>
      <c r="G119" s="12">
        <f t="shared" si="3"/>
        <v>1.4795793838309099E-2</v>
      </c>
    </row>
    <row r="120" spans="1:7" x14ac:dyDescent="0.25">
      <c r="A120" s="37">
        <v>20150408</v>
      </c>
      <c r="B120">
        <v>34.18</v>
      </c>
      <c r="C120" s="12">
        <f t="shared" si="2"/>
        <v>-2.9252596376503921E-4</v>
      </c>
      <c r="E120" s="37">
        <v>20150408</v>
      </c>
      <c r="F120">
        <v>61.499929999999999</v>
      </c>
      <c r="G120" s="12">
        <f t="shared" si="3"/>
        <v>4.0733300334019288E-3</v>
      </c>
    </row>
    <row r="121" spans="1:7" x14ac:dyDescent="0.25">
      <c r="A121" s="37">
        <v>20150409</v>
      </c>
      <c r="B121">
        <v>34.200000000000003</v>
      </c>
      <c r="C121" s="12">
        <f t="shared" si="2"/>
        <v>5.8496638111467771E-4</v>
      </c>
      <c r="E121" s="37">
        <v>20150409</v>
      </c>
      <c r="F121">
        <v>63.310339999999997</v>
      </c>
      <c r="G121" s="12">
        <f t="shared" si="3"/>
        <v>2.9012628340793184E-2</v>
      </c>
    </row>
    <row r="122" spans="1:7" x14ac:dyDescent="0.25">
      <c r="A122" s="37">
        <v>20150410</v>
      </c>
      <c r="B122">
        <v>33.99</v>
      </c>
      <c r="C122" s="12">
        <f t="shared" si="2"/>
        <v>-6.159280360534849E-3</v>
      </c>
      <c r="E122" s="37">
        <v>20150410</v>
      </c>
      <c r="F122">
        <v>62.999899999999997</v>
      </c>
      <c r="G122" s="12">
        <f t="shared" si="3"/>
        <v>-4.9155258525498593E-3</v>
      </c>
    </row>
    <row r="123" spans="1:7" x14ac:dyDescent="0.25">
      <c r="A123" s="37">
        <v>20150413</v>
      </c>
      <c r="B123">
        <v>34.28</v>
      </c>
      <c r="C123" s="12">
        <f t="shared" si="2"/>
        <v>8.495730021554411E-3</v>
      </c>
      <c r="E123" s="37">
        <v>20150413</v>
      </c>
      <c r="F123">
        <v>63.10031</v>
      </c>
      <c r="G123" s="12">
        <f t="shared" si="3"/>
        <v>1.592543283181059E-3</v>
      </c>
    </row>
    <row r="124" spans="1:7" x14ac:dyDescent="0.25">
      <c r="A124" s="37">
        <v>20150414</v>
      </c>
      <c r="B124">
        <v>34.130000000000003</v>
      </c>
      <c r="C124" s="12">
        <f t="shared" si="2"/>
        <v>-4.3853308109632781E-3</v>
      </c>
      <c r="E124" s="37">
        <v>20150414</v>
      </c>
      <c r="F124">
        <v>63.749890000000001</v>
      </c>
      <c r="G124" s="12">
        <f t="shared" si="3"/>
        <v>1.0241776174984193E-2</v>
      </c>
    </row>
    <row r="125" spans="1:7" x14ac:dyDescent="0.25">
      <c r="A125" s="37">
        <v>20150415</v>
      </c>
      <c r="B125">
        <v>35.450000000000003</v>
      </c>
      <c r="C125" s="12">
        <f t="shared" si="2"/>
        <v>3.7946490059520797E-2</v>
      </c>
      <c r="E125" s="37">
        <v>20150415</v>
      </c>
      <c r="F125">
        <v>62.819569999999999</v>
      </c>
      <c r="G125" s="12">
        <f t="shared" si="3"/>
        <v>-1.4700809413613443E-2</v>
      </c>
    </row>
    <row r="126" spans="1:7" x14ac:dyDescent="0.25">
      <c r="A126" s="37">
        <v>20150416</v>
      </c>
      <c r="B126">
        <v>36.130000000000003</v>
      </c>
      <c r="C126" s="12">
        <f t="shared" si="2"/>
        <v>1.9000292181412408E-2</v>
      </c>
      <c r="E126" s="37">
        <v>20150416</v>
      </c>
      <c r="F126">
        <v>61.209969999999998</v>
      </c>
      <c r="G126" s="12">
        <f t="shared" si="3"/>
        <v>-2.5956564386373067E-2</v>
      </c>
    </row>
    <row r="127" spans="1:7" x14ac:dyDescent="0.25">
      <c r="A127" s="37">
        <v>20150417</v>
      </c>
      <c r="B127">
        <v>36</v>
      </c>
      <c r="C127" s="12">
        <f t="shared" si="2"/>
        <v>-3.6046067034389605E-3</v>
      </c>
      <c r="E127" s="37">
        <v>20150417</v>
      </c>
      <c r="F127">
        <v>59.999949999999998</v>
      </c>
      <c r="G127" s="12">
        <f t="shared" si="3"/>
        <v>-1.9966355858444165E-2</v>
      </c>
    </row>
    <row r="128" spans="1:7" x14ac:dyDescent="0.25">
      <c r="A128" s="37">
        <v>20150420</v>
      </c>
      <c r="B128">
        <v>36.520000000000003</v>
      </c>
      <c r="C128" s="12">
        <f t="shared" si="2"/>
        <v>1.4341117270657754E-2</v>
      </c>
      <c r="E128" s="37">
        <v>20150420</v>
      </c>
      <c r="F128">
        <v>62.359540000000003</v>
      </c>
      <c r="G128" s="12">
        <f t="shared" si="3"/>
        <v>3.8572938750536495E-2</v>
      </c>
    </row>
    <row r="129" spans="1:7" x14ac:dyDescent="0.25">
      <c r="A129" s="37">
        <v>20150421</v>
      </c>
      <c r="B129">
        <v>36.28</v>
      </c>
      <c r="C129" s="12">
        <f t="shared" si="2"/>
        <v>-6.5934304798319571E-3</v>
      </c>
      <c r="E129" s="37">
        <v>20150421</v>
      </c>
      <c r="F129">
        <v>63.499890000000001</v>
      </c>
      <c r="G129" s="12">
        <f t="shared" si="3"/>
        <v>1.8121505974724245E-2</v>
      </c>
    </row>
    <row r="130" spans="1:7" x14ac:dyDescent="0.25">
      <c r="A130" s="37">
        <v>20150422</v>
      </c>
      <c r="B130">
        <v>36.25</v>
      </c>
      <c r="C130" s="12">
        <f t="shared" si="2"/>
        <v>-8.2724394625204815E-4</v>
      </c>
      <c r="E130" s="37">
        <v>20150422</v>
      </c>
      <c r="F130">
        <v>65.350269999999995</v>
      </c>
      <c r="G130" s="12">
        <f t="shared" si="3"/>
        <v>2.8723398047096782E-2</v>
      </c>
    </row>
    <row r="131" spans="1:7" x14ac:dyDescent="0.25">
      <c r="A131" s="37">
        <v>20150423</v>
      </c>
      <c r="B131">
        <v>36.01</v>
      </c>
      <c r="C131" s="12">
        <f t="shared" si="2"/>
        <v>-6.6427036398999861E-3</v>
      </c>
      <c r="E131" s="37">
        <v>20150423</v>
      </c>
      <c r="F131">
        <v>65.020349999999993</v>
      </c>
      <c r="G131" s="12">
        <f t="shared" si="3"/>
        <v>-5.0612738404170647E-3</v>
      </c>
    </row>
    <row r="132" spans="1:7" x14ac:dyDescent="0.25">
      <c r="A132" s="37">
        <v>20150424</v>
      </c>
      <c r="B132">
        <v>35.93</v>
      </c>
      <c r="C132" s="12">
        <f t="shared" si="2"/>
        <v>-2.224076535356469E-3</v>
      </c>
      <c r="E132" s="37">
        <v>20150424</v>
      </c>
      <c r="F132">
        <v>66.499840000000006</v>
      </c>
      <c r="G132" s="12">
        <f t="shared" si="3"/>
        <v>2.2499243823515792E-2</v>
      </c>
    </row>
    <row r="133" spans="1:7" x14ac:dyDescent="0.25">
      <c r="A133" s="37">
        <v>20150427</v>
      </c>
      <c r="B133">
        <v>35.75</v>
      </c>
      <c r="C133" s="12">
        <f t="shared" si="2"/>
        <v>-5.0223319854107466E-3</v>
      </c>
      <c r="E133" s="37">
        <v>20150427</v>
      </c>
      <c r="F133">
        <v>69.299989999999994</v>
      </c>
      <c r="G133" s="12">
        <f t="shared" si="3"/>
        <v>4.1245220251826288E-2</v>
      </c>
    </row>
    <row r="134" spans="1:7" x14ac:dyDescent="0.25">
      <c r="A134" s="37">
        <v>20150428</v>
      </c>
      <c r="B134">
        <v>36.200000000000003</v>
      </c>
      <c r="C134" s="12">
        <f t="shared" si="2"/>
        <v>1.2508849691708707E-2</v>
      </c>
      <c r="E134" s="37">
        <v>20150428</v>
      </c>
      <c r="F134">
        <v>69.749780000000001</v>
      </c>
      <c r="G134" s="12">
        <f t="shared" si="3"/>
        <v>6.4695046789342292E-3</v>
      </c>
    </row>
    <row r="135" spans="1:7" x14ac:dyDescent="0.25">
      <c r="A135" s="37">
        <v>20150429</v>
      </c>
      <c r="B135">
        <v>36.119999999999997</v>
      </c>
      <c r="C135" s="12">
        <f t="shared" si="2"/>
        <v>-2.2123902829408516E-3</v>
      </c>
      <c r="E135" s="37">
        <v>20150429</v>
      </c>
      <c r="F135">
        <v>67.600229999999996</v>
      </c>
      <c r="G135" s="12">
        <f t="shared" si="3"/>
        <v>-3.1302881164642742E-2</v>
      </c>
    </row>
    <row r="136" spans="1:7" x14ac:dyDescent="0.25">
      <c r="A136" s="37">
        <v>20150430</v>
      </c>
      <c r="B136">
        <v>36.1</v>
      </c>
      <c r="C136" s="12">
        <f t="shared" si="2"/>
        <v>-5.5386320994930884E-4</v>
      </c>
      <c r="E136" s="37">
        <v>20150430</v>
      </c>
      <c r="F136">
        <v>68.480329999999995</v>
      </c>
      <c r="G136" s="12">
        <f t="shared" si="3"/>
        <v>1.2935165337115051E-2</v>
      </c>
    </row>
    <row r="137" spans="1:7" x14ac:dyDescent="0.25">
      <c r="A137" s="37">
        <v>20150504</v>
      </c>
      <c r="B137">
        <v>36.590000000000003</v>
      </c>
      <c r="C137" s="12">
        <f t="shared" si="2"/>
        <v>1.3482113692280364E-2</v>
      </c>
      <c r="E137" s="37">
        <v>20150504</v>
      </c>
      <c r="F137">
        <v>69.789739999999995</v>
      </c>
      <c r="G137" s="12">
        <f t="shared" si="3"/>
        <v>1.8940456812910695E-2</v>
      </c>
    </row>
    <row r="138" spans="1:7" x14ac:dyDescent="0.25">
      <c r="A138" s="37">
        <v>20150505</v>
      </c>
      <c r="B138">
        <v>36.47</v>
      </c>
      <c r="C138" s="12">
        <f t="shared" si="2"/>
        <v>-3.284974210526708E-3</v>
      </c>
      <c r="E138" s="37">
        <v>20150505</v>
      </c>
      <c r="F138">
        <v>67.959850000000003</v>
      </c>
      <c r="G138" s="12">
        <f t="shared" si="3"/>
        <v>-2.6569917939419097E-2</v>
      </c>
    </row>
    <row r="139" spans="1:7" x14ac:dyDescent="0.25">
      <c r="A139" s="37">
        <v>20150506</v>
      </c>
      <c r="B139">
        <v>37.25</v>
      </c>
      <c r="C139" s="12">
        <f t="shared" si="2"/>
        <v>2.116194000497966E-2</v>
      </c>
      <c r="E139" s="37">
        <v>20150506</v>
      </c>
      <c r="F139">
        <v>65.999849999999995</v>
      </c>
      <c r="G139" s="12">
        <f t="shared" si="3"/>
        <v>-2.9264620324030884E-2</v>
      </c>
    </row>
    <row r="140" spans="1:7" x14ac:dyDescent="0.25">
      <c r="A140" s="37">
        <v>20150507</v>
      </c>
      <c r="B140">
        <v>37.270000000000003</v>
      </c>
      <c r="C140" s="12">
        <f t="shared" si="2"/>
        <v>5.3676866559855855E-4</v>
      </c>
      <c r="E140" s="37">
        <v>20150507</v>
      </c>
      <c r="F140">
        <v>66.400450000000006</v>
      </c>
      <c r="G140" s="12">
        <f t="shared" si="3"/>
        <v>6.0513642712873277E-3</v>
      </c>
    </row>
    <row r="141" spans="1:7" x14ac:dyDescent="0.25">
      <c r="A141" s="37">
        <v>20150508</v>
      </c>
      <c r="B141">
        <v>37.700000000000003</v>
      </c>
      <c r="C141" s="12">
        <f t="shared" si="2"/>
        <v>1.1471380962797928E-2</v>
      </c>
      <c r="E141" s="37">
        <v>20150508</v>
      </c>
      <c r="F141">
        <v>67.999809999999997</v>
      </c>
      <c r="G141" s="12">
        <f t="shared" si="3"/>
        <v>2.380107748669847E-2</v>
      </c>
    </row>
    <row r="142" spans="1:7" x14ac:dyDescent="0.25">
      <c r="A142" s="37">
        <v>20150511</v>
      </c>
      <c r="B142">
        <v>37.25</v>
      </c>
      <c r="C142" s="12">
        <f t="shared" si="2"/>
        <v>-1.2008149628396607E-2</v>
      </c>
      <c r="E142" s="37">
        <v>20150511</v>
      </c>
      <c r="F142">
        <v>69.799980000000005</v>
      </c>
      <c r="G142" s="12">
        <f t="shared" si="3"/>
        <v>2.6128812180778414E-2</v>
      </c>
    </row>
    <row r="143" spans="1:7" x14ac:dyDescent="0.25">
      <c r="A143" s="37">
        <v>20150512</v>
      </c>
      <c r="B143">
        <v>37.6</v>
      </c>
      <c r="C143" s="12">
        <f t="shared" ref="C143:C206" si="4">LN(B143/B142)</f>
        <v>9.3521055702803623E-3</v>
      </c>
      <c r="E143" s="37">
        <v>20150512</v>
      </c>
      <c r="F143">
        <v>69.799980000000005</v>
      </c>
      <c r="G143" s="12">
        <f t="shared" ref="G143:G206" si="5">LN(F143/F142)</f>
        <v>0</v>
      </c>
    </row>
    <row r="144" spans="1:7" x14ac:dyDescent="0.25">
      <c r="A144" s="37">
        <v>20150513</v>
      </c>
      <c r="B144">
        <v>35.659999999999997</v>
      </c>
      <c r="C144" s="12">
        <f t="shared" si="4"/>
        <v>-5.2974437960854576E-2</v>
      </c>
      <c r="E144" s="37">
        <v>20150513</v>
      </c>
      <c r="F144">
        <v>69.409620000000004</v>
      </c>
      <c r="G144" s="12">
        <f t="shared" si="5"/>
        <v>-5.6082486142872822E-3</v>
      </c>
    </row>
    <row r="145" spans="1:7" x14ac:dyDescent="0.25">
      <c r="A145" s="37">
        <v>20150514</v>
      </c>
      <c r="B145">
        <v>35.5</v>
      </c>
      <c r="C145" s="12">
        <f t="shared" si="4"/>
        <v>-4.4969159536241967E-3</v>
      </c>
      <c r="E145" s="37">
        <v>20150514</v>
      </c>
      <c r="F145">
        <v>67.430149999999998</v>
      </c>
      <c r="G145" s="12">
        <f t="shared" si="5"/>
        <v>-2.8933227347889591E-2</v>
      </c>
    </row>
    <row r="146" spans="1:7" x14ac:dyDescent="0.25">
      <c r="A146" s="37">
        <v>20150515</v>
      </c>
      <c r="B146">
        <v>35.200000000000003</v>
      </c>
      <c r="C146" s="12">
        <f t="shared" si="4"/>
        <v>-8.4866138773185811E-3</v>
      </c>
      <c r="E146" s="37">
        <v>20150515</v>
      </c>
      <c r="F146">
        <v>68.449600000000004</v>
      </c>
      <c r="G146" s="12">
        <f t="shared" si="5"/>
        <v>1.5005460762706648E-2</v>
      </c>
    </row>
    <row r="147" spans="1:7" x14ac:dyDescent="0.25">
      <c r="A147" s="37">
        <v>20150518</v>
      </c>
      <c r="B147">
        <v>35.4</v>
      </c>
      <c r="C147" s="12">
        <f t="shared" si="4"/>
        <v>5.6657375356772999E-3</v>
      </c>
      <c r="E147" s="37">
        <v>20150518</v>
      </c>
      <c r="F147">
        <v>69.600189999999998</v>
      </c>
      <c r="G147" s="12">
        <f t="shared" si="5"/>
        <v>1.6669589185841018E-2</v>
      </c>
    </row>
    <row r="148" spans="1:7" x14ac:dyDescent="0.25">
      <c r="A148" s="37">
        <v>20150519</v>
      </c>
      <c r="B148">
        <v>35.049999999999997</v>
      </c>
      <c r="C148" s="12">
        <f t="shared" si="4"/>
        <v>-9.9362066591297191E-3</v>
      </c>
      <c r="E148" s="37">
        <v>20150519</v>
      </c>
      <c r="F148">
        <v>73.249719999999996</v>
      </c>
      <c r="G148" s="12">
        <f t="shared" si="5"/>
        <v>5.1107128142568202E-2</v>
      </c>
    </row>
    <row r="149" spans="1:7" x14ac:dyDescent="0.25">
      <c r="A149" s="37">
        <v>20150520</v>
      </c>
      <c r="B149">
        <v>35.24</v>
      </c>
      <c r="C149" s="12">
        <f t="shared" si="4"/>
        <v>5.4061875873798364E-3</v>
      </c>
      <c r="E149" s="37">
        <v>20150520</v>
      </c>
      <c r="F149">
        <v>73.499709999999993</v>
      </c>
      <c r="G149" s="12">
        <f t="shared" si="5"/>
        <v>3.4070352685023793E-3</v>
      </c>
    </row>
    <row r="150" spans="1:7" x14ac:dyDescent="0.25">
      <c r="A150" s="37">
        <v>20150521</v>
      </c>
      <c r="B150">
        <v>35.75</v>
      </c>
      <c r="C150" s="12">
        <f t="shared" si="4"/>
        <v>1.4368468072037923E-2</v>
      </c>
      <c r="E150" s="37">
        <v>20150521</v>
      </c>
      <c r="F150">
        <v>72.49973</v>
      </c>
      <c r="G150" s="12">
        <f t="shared" si="5"/>
        <v>-1.3698622917012397E-2</v>
      </c>
    </row>
    <row r="151" spans="1:7" x14ac:dyDescent="0.25">
      <c r="A151" s="37">
        <v>20150522</v>
      </c>
      <c r="B151">
        <v>35.65</v>
      </c>
      <c r="C151" s="12">
        <f t="shared" si="4"/>
        <v>-2.801122279711779E-3</v>
      </c>
      <c r="E151" s="37">
        <v>20150522</v>
      </c>
      <c r="F151">
        <v>72.049940000000007</v>
      </c>
      <c r="G151" s="12">
        <f t="shared" si="5"/>
        <v>-6.2233480256101781E-3</v>
      </c>
    </row>
    <row r="152" spans="1:7" x14ac:dyDescent="0.25">
      <c r="A152" s="37">
        <v>20150525</v>
      </c>
      <c r="B152">
        <v>34</v>
      </c>
      <c r="C152" s="12">
        <f t="shared" si="4"/>
        <v>-4.7388622244143468E-2</v>
      </c>
      <c r="E152" s="37">
        <v>20150525</v>
      </c>
      <c r="F152">
        <v>70.499759999999995</v>
      </c>
      <c r="G152" s="12">
        <f t="shared" si="5"/>
        <v>-2.1750184133043988E-2</v>
      </c>
    </row>
    <row r="153" spans="1:7" x14ac:dyDescent="0.25">
      <c r="A153" s="37">
        <v>20150526</v>
      </c>
      <c r="B153">
        <v>33.06</v>
      </c>
      <c r="C153" s="12">
        <f t="shared" si="4"/>
        <v>-2.8036432223283215E-2</v>
      </c>
      <c r="E153" s="37">
        <v>20150526</v>
      </c>
      <c r="F153">
        <v>71.549949999999995</v>
      </c>
      <c r="G153" s="12">
        <f t="shared" si="5"/>
        <v>1.4786501633086924E-2</v>
      </c>
    </row>
    <row r="154" spans="1:7" x14ac:dyDescent="0.25">
      <c r="A154" s="37">
        <v>20150527</v>
      </c>
      <c r="B154">
        <v>33</v>
      </c>
      <c r="C154" s="12">
        <f t="shared" si="4"/>
        <v>-1.8165309263980052E-3</v>
      </c>
      <c r="E154" s="37">
        <v>20150527</v>
      </c>
      <c r="F154">
        <v>72.90034</v>
      </c>
      <c r="G154" s="12">
        <f t="shared" si="5"/>
        <v>1.8697495736722743E-2</v>
      </c>
    </row>
    <row r="155" spans="1:7" x14ac:dyDescent="0.25">
      <c r="A155" s="37">
        <v>20150528</v>
      </c>
      <c r="B155">
        <v>32.83</v>
      </c>
      <c r="C155" s="12">
        <f t="shared" si="4"/>
        <v>-5.1648299529790231E-3</v>
      </c>
      <c r="E155" s="37">
        <v>20150528</v>
      </c>
      <c r="F155">
        <v>72.699520000000007</v>
      </c>
      <c r="G155" s="12">
        <f t="shared" si="5"/>
        <v>-2.7585208851699924E-3</v>
      </c>
    </row>
    <row r="156" spans="1:7" x14ac:dyDescent="0.25">
      <c r="A156" s="37">
        <v>20150529</v>
      </c>
      <c r="B156">
        <v>32.68</v>
      </c>
      <c r="C156" s="12">
        <f t="shared" si="4"/>
        <v>-4.5794615216990762E-3</v>
      </c>
      <c r="E156" s="37">
        <v>20150529</v>
      </c>
      <c r="F156">
        <v>70.650379999999998</v>
      </c>
      <c r="G156" s="12">
        <f t="shared" si="5"/>
        <v>-2.8591294298642572E-2</v>
      </c>
    </row>
    <row r="157" spans="1:7" x14ac:dyDescent="0.25">
      <c r="A157" s="37">
        <v>20150601</v>
      </c>
      <c r="B157">
        <v>33.1</v>
      </c>
      <c r="C157" s="12">
        <f t="shared" si="4"/>
        <v>1.2770012391215163E-2</v>
      </c>
      <c r="E157" s="37">
        <v>20150601</v>
      </c>
      <c r="F157">
        <v>70.940330000000003</v>
      </c>
      <c r="G157" s="12">
        <f t="shared" si="5"/>
        <v>4.0956134099878784E-3</v>
      </c>
    </row>
    <row r="158" spans="1:7" x14ac:dyDescent="0.25">
      <c r="A158" s="37">
        <v>20150602</v>
      </c>
      <c r="B158">
        <v>33</v>
      </c>
      <c r="C158" s="12">
        <f t="shared" si="4"/>
        <v>-3.0257209165370676E-3</v>
      </c>
      <c r="E158" s="37">
        <v>20150602</v>
      </c>
      <c r="F158">
        <v>70.970039999999997</v>
      </c>
      <c r="G158" s="12">
        <f t="shared" si="5"/>
        <v>4.1871500206871527E-4</v>
      </c>
    </row>
    <row r="159" spans="1:7" x14ac:dyDescent="0.25">
      <c r="A159" s="37">
        <v>20150603</v>
      </c>
      <c r="B159">
        <v>32.65</v>
      </c>
      <c r="C159" s="12">
        <f t="shared" si="4"/>
        <v>-1.066270574404018E-2</v>
      </c>
      <c r="E159" s="37">
        <v>20150603</v>
      </c>
      <c r="F159">
        <v>70.999759999999995</v>
      </c>
      <c r="G159" s="12">
        <f t="shared" si="5"/>
        <v>4.1868059874899076E-4</v>
      </c>
    </row>
    <row r="160" spans="1:7" x14ac:dyDescent="0.25">
      <c r="A160" s="37">
        <v>20150605</v>
      </c>
      <c r="B160">
        <v>32.380000000000003</v>
      </c>
      <c r="C160" s="12">
        <f t="shared" si="4"/>
        <v>-8.3039074729508583E-3</v>
      </c>
      <c r="E160" s="37">
        <v>20150605</v>
      </c>
      <c r="F160">
        <v>70.169849999999997</v>
      </c>
      <c r="G160" s="12">
        <f t="shared" si="5"/>
        <v>-1.1757765157668684E-2</v>
      </c>
    </row>
    <row r="161" spans="1:7" x14ac:dyDescent="0.25">
      <c r="A161" s="37">
        <v>20150608</v>
      </c>
      <c r="B161">
        <v>32.49</v>
      </c>
      <c r="C161" s="12">
        <f t="shared" si="4"/>
        <v>3.3914014315197479E-3</v>
      </c>
      <c r="E161" s="37">
        <v>20150608</v>
      </c>
      <c r="F161">
        <v>69.379909999999995</v>
      </c>
      <c r="G161" s="12">
        <f t="shared" si="5"/>
        <v>-1.1321387259286358E-2</v>
      </c>
    </row>
    <row r="162" spans="1:7" x14ac:dyDescent="0.25">
      <c r="A162" s="37">
        <v>20150609</v>
      </c>
      <c r="B162">
        <v>32.46</v>
      </c>
      <c r="C162" s="12">
        <f t="shared" si="4"/>
        <v>-9.2378759456377161E-4</v>
      </c>
      <c r="E162" s="37">
        <v>20150609</v>
      </c>
      <c r="F162">
        <v>69.299989999999994</v>
      </c>
      <c r="G162" s="12">
        <f t="shared" si="5"/>
        <v>-1.1525824412543005E-3</v>
      </c>
    </row>
    <row r="163" spans="1:7" x14ac:dyDescent="0.25">
      <c r="A163" s="37">
        <v>20150610</v>
      </c>
      <c r="B163">
        <v>33.51</v>
      </c>
      <c r="C163" s="12">
        <f t="shared" si="4"/>
        <v>3.1835339662773736E-2</v>
      </c>
      <c r="E163" s="37">
        <v>20150610</v>
      </c>
      <c r="F163">
        <v>67.999809999999997</v>
      </c>
      <c r="G163" s="12">
        <f t="shared" si="5"/>
        <v>-1.8939850841146751E-2</v>
      </c>
    </row>
    <row r="164" spans="1:7" x14ac:dyDescent="0.25">
      <c r="A164" s="37">
        <v>20150611</v>
      </c>
      <c r="B164">
        <v>33.17</v>
      </c>
      <c r="C164" s="12">
        <f t="shared" si="4"/>
        <v>-1.0198048790257838E-2</v>
      </c>
      <c r="E164" s="37">
        <v>20150611</v>
      </c>
      <c r="F164">
        <v>69.430109999999999</v>
      </c>
      <c r="G164" s="12">
        <f t="shared" si="5"/>
        <v>2.0815724038911517E-2</v>
      </c>
    </row>
    <row r="165" spans="1:7" x14ac:dyDescent="0.25">
      <c r="A165" s="37">
        <v>20150612</v>
      </c>
      <c r="B165">
        <v>32.74</v>
      </c>
      <c r="C165" s="12">
        <f t="shared" si="4"/>
        <v>-1.3048281015972244E-2</v>
      </c>
      <c r="E165" s="37">
        <v>20150612</v>
      </c>
      <c r="F165">
        <v>68.8</v>
      </c>
      <c r="G165" s="12">
        <f t="shared" si="5"/>
        <v>-9.1168901541695824E-3</v>
      </c>
    </row>
    <row r="166" spans="1:7" x14ac:dyDescent="0.25">
      <c r="A166" s="37">
        <v>20150615</v>
      </c>
      <c r="B166">
        <v>32.4</v>
      </c>
      <c r="C166" s="12">
        <f t="shared" si="4"/>
        <v>-1.0439149144705272E-2</v>
      </c>
      <c r="E166" s="37">
        <v>20150615</v>
      </c>
      <c r="F166">
        <v>67.72</v>
      </c>
      <c r="G166" s="12">
        <f t="shared" si="5"/>
        <v>-1.5822187674363348E-2</v>
      </c>
    </row>
    <row r="167" spans="1:7" x14ac:dyDescent="0.25">
      <c r="A167" s="37">
        <v>20150616</v>
      </c>
      <c r="B167">
        <v>31.9</v>
      </c>
      <c r="C167" s="12">
        <f t="shared" si="4"/>
        <v>-1.5552413007484771E-2</v>
      </c>
      <c r="E167" s="37">
        <v>20150616</v>
      </c>
      <c r="F167">
        <v>68.349999999999994</v>
      </c>
      <c r="G167" s="12">
        <f t="shared" si="5"/>
        <v>9.2600059050240036E-3</v>
      </c>
    </row>
    <row r="168" spans="1:7" x14ac:dyDescent="0.25">
      <c r="A168" s="37">
        <v>20150617</v>
      </c>
      <c r="B168">
        <v>31.11</v>
      </c>
      <c r="C168" s="12">
        <f t="shared" si="4"/>
        <v>-2.5076698881253266E-2</v>
      </c>
      <c r="E168" s="37">
        <v>20150617</v>
      </c>
      <c r="F168">
        <v>67.650000000000006</v>
      </c>
      <c r="G168" s="12">
        <f t="shared" si="5"/>
        <v>-1.0294208553161316E-2</v>
      </c>
    </row>
    <row r="169" spans="1:7" x14ac:dyDescent="0.25">
      <c r="A169" s="37">
        <v>20150618</v>
      </c>
      <c r="B169">
        <v>31</v>
      </c>
      <c r="C169" s="12">
        <f t="shared" si="4"/>
        <v>-3.5421064243994433E-3</v>
      </c>
      <c r="E169" s="37">
        <v>20150618</v>
      </c>
      <c r="F169">
        <v>70.150000000000006</v>
      </c>
      <c r="G169" s="12">
        <f t="shared" si="5"/>
        <v>3.6288451931672822E-2</v>
      </c>
    </row>
    <row r="170" spans="1:7" x14ac:dyDescent="0.25">
      <c r="A170" s="37">
        <v>20150619</v>
      </c>
      <c r="B170">
        <v>30.96</v>
      </c>
      <c r="C170" s="12">
        <f t="shared" si="4"/>
        <v>-1.291155763619816E-3</v>
      </c>
      <c r="E170" s="37">
        <v>20150619</v>
      </c>
      <c r="F170">
        <v>70.55</v>
      </c>
      <c r="G170" s="12">
        <f t="shared" si="5"/>
        <v>5.6858717503529268E-3</v>
      </c>
    </row>
    <row r="171" spans="1:7" x14ac:dyDescent="0.25">
      <c r="A171" s="37">
        <v>20150622</v>
      </c>
      <c r="B171">
        <v>31.82</v>
      </c>
      <c r="C171" s="12">
        <f t="shared" si="4"/>
        <v>2.7398974188114347E-2</v>
      </c>
      <c r="E171" s="37">
        <v>20150622</v>
      </c>
      <c r="F171">
        <v>72.569999999999993</v>
      </c>
      <c r="G171" s="12">
        <f t="shared" si="5"/>
        <v>2.8229934991222602E-2</v>
      </c>
    </row>
    <row r="172" spans="1:7" x14ac:dyDescent="0.25">
      <c r="A172" s="37">
        <v>20150623</v>
      </c>
      <c r="B172">
        <v>31.61</v>
      </c>
      <c r="C172" s="12">
        <f t="shared" si="4"/>
        <v>-6.6214966821144493E-3</v>
      </c>
      <c r="E172" s="37">
        <v>20150623</v>
      </c>
      <c r="F172">
        <v>72.44</v>
      </c>
      <c r="G172" s="12">
        <f t="shared" si="5"/>
        <v>-1.7929802748328418E-3</v>
      </c>
    </row>
    <row r="173" spans="1:7" x14ac:dyDescent="0.25">
      <c r="A173" s="37">
        <v>20150624</v>
      </c>
      <c r="B173">
        <v>32</v>
      </c>
      <c r="C173" s="12">
        <f t="shared" si="4"/>
        <v>1.2262376572200258E-2</v>
      </c>
      <c r="E173" s="37">
        <v>20150624</v>
      </c>
      <c r="F173">
        <v>72.5</v>
      </c>
      <c r="G173" s="12">
        <f t="shared" si="5"/>
        <v>8.2792884541640693E-4</v>
      </c>
    </row>
    <row r="174" spans="1:7" x14ac:dyDescent="0.25">
      <c r="A174" s="37">
        <v>20150625</v>
      </c>
      <c r="B174">
        <v>32.24</v>
      </c>
      <c r="C174" s="12">
        <f t="shared" si="4"/>
        <v>7.4720148387010564E-3</v>
      </c>
      <c r="E174" s="37">
        <v>20150625</v>
      </c>
      <c r="F174">
        <v>72.14</v>
      </c>
      <c r="G174" s="12">
        <f t="shared" si="5"/>
        <v>-4.9778863852361277E-3</v>
      </c>
    </row>
    <row r="175" spans="1:7" x14ac:dyDescent="0.25">
      <c r="A175" s="37">
        <v>20150626</v>
      </c>
      <c r="B175">
        <v>31.5</v>
      </c>
      <c r="C175" s="12">
        <f t="shared" si="4"/>
        <v>-2.3220371806840185E-2</v>
      </c>
      <c r="E175" s="37">
        <v>20150626</v>
      </c>
      <c r="F175">
        <v>73</v>
      </c>
      <c r="G175" s="12">
        <f t="shared" si="5"/>
        <v>1.1850765672998295E-2</v>
      </c>
    </row>
    <row r="176" spans="1:7" x14ac:dyDescent="0.25">
      <c r="A176" s="37">
        <v>20150629</v>
      </c>
      <c r="B176">
        <v>30.75</v>
      </c>
      <c r="C176" s="12">
        <f t="shared" si="4"/>
        <v>-2.409755157906053E-2</v>
      </c>
      <c r="E176" s="37">
        <v>20150629</v>
      </c>
      <c r="F176">
        <v>72</v>
      </c>
      <c r="G176" s="12">
        <f t="shared" si="5"/>
        <v>-1.3793322132335873E-2</v>
      </c>
    </row>
    <row r="177" spans="1:7" x14ac:dyDescent="0.25">
      <c r="A177" s="37">
        <v>20150630</v>
      </c>
      <c r="B177">
        <v>31.12</v>
      </c>
      <c r="C177" s="12">
        <f t="shared" si="4"/>
        <v>1.1960705057663914E-2</v>
      </c>
      <c r="E177" s="37">
        <v>20150630</v>
      </c>
      <c r="F177">
        <v>73.83</v>
      </c>
      <c r="G177" s="12">
        <f t="shared" si="5"/>
        <v>2.5099034055018853E-2</v>
      </c>
    </row>
    <row r="178" spans="1:7" x14ac:dyDescent="0.25">
      <c r="A178" s="37">
        <v>20150701</v>
      </c>
      <c r="B178">
        <v>30.74</v>
      </c>
      <c r="C178" s="12">
        <f t="shared" si="4"/>
        <v>-1.2285961199741088E-2</v>
      </c>
      <c r="E178" s="37">
        <v>20150701</v>
      </c>
      <c r="F178">
        <v>70.599999999999994</v>
      </c>
      <c r="G178" s="12">
        <f t="shared" si="5"/>
        <v>-4.4735008571877836E-2</v>
      </c>
    </row>
    <row r="179" spans="1:7" x14ac:dyDescent="0.25">
      <c r="A179" s="37">
        <v>20150702</v>
      </c>
      <c r="B179">
        <v>30.25</v>
      </c>
      <c r="C179" s="12">
        <f t="shared" si="4"/>
        <v>-1.6068553633599287E-2</v>
      </c>
      <c r="E179" s="37">
        <v>20150702</v>
      </c>
      <c r="F179">
        <v>71.150000000000006</v>
      </c>
      <c r="G179" s="12">
        <f t="shared" si="5"/>
        <v>7.7601800366652023E-3</v>
      </c>
    </row>
    <row r="180" spans="1:7" x14ac:dyDescent="0.25">
      <c r="A180" s="37">
        <v>20150703</v>
      </c>
      <c r="B180">
        <v>30</v>
      </c>
      <c r="C180" s="12">
        <f t="shared" si="4"/>
        <v>-8.2988028146950658E-3</v>
      </c>
      <c r="E180" s="37">
        <v>20150703</v>
      </c>
      <c r="F180">
        <v>70.95</v>
      </c>
      <c r="G180" s="12">
        <f t="shared" si="5"/>
        <v>-2.8149209298097841E-3</v>
      </c>
    </row>
    <row r="181" spans="1:7" x14ac:dyDescent="0.25">
      <c r="A181" s="37">
        <v>20150706</v>
      </c>
      <c r="B181">
        <v>30.2</v>
      </c>
      <c r="C181" s="12">
        <f t="shared" si="4"/>
        <v>6.6445427186685108E-3</v>
      </c>
      <c r="E181" s="37">
        <v>20150706</v>
      </c>
      <c r="F181">
        <v>71.41</v>
      </c>
      <c r="G181" s="12">
        <f t="shared" si="5"/>
        <v>6.4625119549668293E-3</v>
      </c>
    </row>
    <row r="182" spans="1:7" x14ac:dyDescent="0.25">
      <c r="A182" s="37">
        <v>20150707</v>
      </c>
      <c r="B182">
        <v>29.63</v>
      </c>
      <c r="C182" s="12">
        <f t="shared" si="4"/>
        <v>-1.9054562795350144E-2</v>
      </c>
      <c r="E182" s="37">
        <v>20150707</v>
      </c>
      <c r="F182">
        <v>71.09</v>
      </c>
      <c r="G182" s="12">
        <f t="shared" si="5"/>
        <v>-4.4912356196267541E-3</v>
      </c>
    </row>
    <row r="183" spans="1:7" x14ac:dyDescent="0.25">
      <c r="A183" s="37">
        <v>20150708</v>
      </c>
      <c r="B183">
        <v>29.9</v>
      </c>
      <c r="C183" s="12">
        <f t="shared" si="4"/>
        <v>9.0711188111669006E-3</v>
      </c>
      <c r="E183" s="37">
        <v>20150708</v>
      </c>
      <c r="F183">
        <v>71.88</v>
      </c>
      <c r="G183" s="12">
        <f t="shared" si="5"/>
        <v>1.1051381973966467E-2</v>
      </c>
    </row>
    <row r="184" spans="1:7" x14ac:dyDescent="0.25">
      <c r="A184" s="37">
        <v>20150709</v>
      </c>
      <c r="B184">
        <v>30.35</v>
      </c>
      <c r="C184" s="12">
        <f t="shared" si="4"/>
        <v>1.4938037108866625E-2</v>
      </c>
      <c r="E184" s="37">
        <v>20150709</v>
      </c>
      <c r="F184">
        <v>72</v>
      </c>
      <c r="G184" s="12">
        <f t="shared" si="5"/>
        <v>1.6680571006970134E-3</v>
      </c>
    </row>
    <row r="185" spans="1:7" x14ac:dyDescent="0.25">
      <c r="A185" s="37">
        <v>20150710</v>
      </c>
      <c r="B185">
        <v>31.02</v>
      </c>
      <c r="C185" s="12">
        <f t="shared" si="4"/>
        <v>2.1835640242885385E-2</v>
      </c>
      <c r="E185" s="37">
        <v>20150710</v>
      </c>
      <c r="F185">
        <v>72.81</v>
      </c>
      <c r="G185" s="12">
        <f t="shared" si="5"/>
        <v>1.1187189390564376E-2</v>
      </c>
    </row>
    <row r="186" spans="1:7" x14ac:dyDescent="0.25">
      <c r="A186" s="37">
        <v>20150713</v>
      </c>
      <c r="B186">
        <v>30.84</v>
      </c>
      <c r="C186" s="12">
        <f t="shared" si="4"/>
        <v>-5.8196090532640415E-3</v>
      </c>
      <c r="E186" s="37">
        <v>20150713</v>
      </c>
      <c r="F186">
        <v>73.08</v>
      </c>
      <c r="G186" s="12">
        <f t="shared" si="5"/>
        <v>3.7014231031861841E-3</v>
      </c>
    </row>
    <row r="187" spans="1:7" x14ac:dyDescent="0.25">
      <c r="A187" s="37">
        <v>20150714</v>
      </c>
      <c r="B187">
        <v>30.63</v>
      </c>
      <c r="C187" s="12">
        <f t="shared" si="4"/>
        <v>-6.8326278504448369E-3</v>
      </c>
      <c r="E187" s="37">
        <v>20150714</v>
      </c>
      <c r="F187">
        <v>73.790000000000006</v>
      </c>
      <c r="G187" s="12">
        <f t="shared" si="5"/>
        <v>9.6684895604693451E-3</v>
      </c>
    </row>
    <row r="188" spans="1:7" x14ac:dyDescent="0.25">
      <c r="A188" s="37">
        <v>20150715</v>
      </c>
      <c r="B188">
        <v>31.01</v>
      </c>
      <c r="C188" s="12">
        <f t="shared" si="4"/>
        <v>1.2329812267673757E-2</v>
      </c>
      <c r="E188" s="37">
        <v>20150715</v>
      </c>
      <c r="F188">
        <v>73.400000000000006</v>
      </c>
      <c r="G188" s="12">
        <f t="shared" si="5"/>
        <v>-5.2992854498054159E-3</v>
      </c>
    </row>
    <row r="189" spans="1:7" x14ac:dyDescent="0.25">
      <c r="A189" s="37">
        <v>20150716</v>
      </c>
      <c r="B189">
        <v>31.32</v>
      </c>
      <c r="C189" s="12">
        <f t="shared" si="4"/>
        <v>9.9471380102447247E-3</v>
      </c>
      <c r="E189" s="37">
        <v>20150716</v>
      </c>
      <c r="F189">
        <v>73</v>
      </c>
      <c r="G189" s="12">
        <f t="shared" si="5"/>
        <v>-5.4644944720788485E-3</v>
      </c>
    </row>
    <row r="190" spans="1:7" x14ac:dyDescent="0.25">
      <c r="A190" s="37">
        <v>20150717</v>
      </c>
      <c r="B190">
        <v>30.9</v>
      </c>
      <c r="C190" s="12">
        <f t="shared" si="4"/>
        <v>-1.3500687218902576E-2</v>
      </c>
      <c r="E190" s="37">
        <v>20150717</v>
      </c>
      <c r="F190">
        <v>72.75</v>
      </c>
      <c r="G190" s="12">
        <f t="shared" si="5"/>
        <v>-3.4305350967892482E-3</v>
      </c>
    </row>
    <row r="191" spans="1:7" x14ac:dyDescent="0.25">
      <c r="A191" s="37">
        <v>20150720</v>
      </c>
      <c r="B191">
        <v>29.9</v>
      </c>
      <c r="C191" s="12">
        <f t="shared" si="4"/>
        <v>-3.2897703507058985E-2</v>
      </c>
      <c r="E191" s="37">
        <v>20150720</v>
      </c>
      <c r="F191">
        <v>75.349999999999994</v>
      </c>
      <c r="G191" s="12">
        <f t="shared" si="5"/>
        <v>3.5115019020902451E-2</v>
      </c>
    </row>
    <row r="192" spans="1:7" x14ac:dyDescent="0.25">
      <c r="A192" s="37">
        <v>20150721</v>
      </c>
      <c r="B192">
        <v>30.04</v>
      </c>
      <c r="C192" s="12">
        <f t="shared" si="4"/>
        <v>4.6713464992932932E-3</v>
      </c>
      <c r="E192" s="37">
        <v>20150721</v>
      </c>
      <c r="F192">
        <v>78.91</v>
      </c>
      <c r="G192" s="12">
        <f t="shared" si="5"/>
        <v>4.6164037460439192E-2</v>
      </c>
    </row>
    <row r="193" spans="1:7" x14ac:dyDescent="0.25">
      <c r="A193" s="37">
        <v>20150722</v>
      </c>
      <c r="B193">
        <v>28.81</v>
      </c>
      <c r="C193" s="12">
        <f t="shared" si="4"/>
        <v>-4.1807277799496945E-2</v>
      </c>
      <c r="E193" s="37">
        <v>20150722</v>
      </c>
      <c r="F193">
        <v>78.599999999999994</v>
      </c>
      <c r="G193" s="12">
        <f t="shared" si="5"/>
        <v>-3.9362630977827877E-3</v>
      </c>
    </row>
    <row r="194" spans="1:7" x14ac:dyDescent="0.25">
      <c r="A194" s="37">
        <v>20150723</v>
      </c>
      <c r="B194">
        <v>29.46</v>
      </c>
      <c r="C194" s="12">
        <f t="shared" si="4"/>
        <v>2.2310861938047155E-2</v>
      </c>
      <c r="E194" s="37">
        <v>20150723</v>
      </c>
      <c r="F194">
        <v>75</v>
      </c>
      <c r="G194" s="12">
        <f t="shared" si="5"/>
        <v>-4.6883585898850381E-2</v>
      </c>
    </row>
    <row r="195" spans="1:7" x14ac:dyDescent="0.25">
      <c r="A195" s="37">
        <v>20150724</v>
      </c>
      <c r="B195">
        <v>28.67</v>
      </c>
      <c r="C195" s="12">
        <f t="shared" si="4"/>
        <v>-2.7182131139205742E-2</v>
      </c>
      <c r="E195" s="37">
        <v>20150724</v>
      </c>
      <c r="F195">
        <v>77.12</v>
      </c>
      <c r="G195" s="12">
        <f t="shared" si="5"/>
        <v>2.7874536765979729E-2</v>
      </c>
    </row>
    <row r="196" spans="1:7" x14ac:dyDescent="0.25">
      <c r="A196" s="37">
        <v>20150727</v>
      </c>
      <c r="B196">
        <v>28.47</v>
      </c>
      <c r="C196" s="12">
        <f t="shared" si="4"/>
        <v>-7.0003786053324246E-3</v>
      </c>
      <c r="E196" s="37">
        <v>20150727</v>
      </c>
      <c r="F196">
        <v>76.5</v>
      </c>
      <c r="G196" s="12">
        <f t="shared" si="5"/>
        <v>-8.0719094698001037E-3</v>
      </c>
    </row>
    <row r="197" spans="1:7" x14ac:dyDescent="0.25">
      <c r="A197" s="37">
        <v>20150728</v>
      </c>
      <c r="B197">
        <v>29</v>
      </c>
      <c r="C197" s="12">
        <f t="shared" si="4"/>
        <v>1.8444928696527835E-2</v>
      </c>
      <c r="E197" s="37">
        <v>20150728</v>
      </c>
      <c r="F197">
        <v>74.95</v>
      </c>
      <c r="G197" s="12">
        <f t="shared" si="5"/>
        <v>-2.0469516283883368E-2</v>
      </c>
    </row>
    <row r="198" spans="1:7" x14ac:dyDescent="0.25">
      <c r="A198" s="37">
        <v>20150729</v>
      </c>
      <c r="B198">
        <v>28.97</v>
      </c>
      <c r="C198" s="12">
        <f t="shared" si="4"/>
        <v>-1.0350182052150316E-3</v>
      </c>
      <c r="E198" s="37">
        <v>20150729</v>
      </c>
      <c r="F198">
        <v>76.900000000000006</v>
      </c>
      <c r="G198" s="12">
        <f t="shared" si="5"/>
        <v>2.5684651962991533E-2</v>
      </c>
    </row>
    <row r="199" spans="1:7" x14ac:dyDescent="0.25">
      <c r="A199" s="37">
        <v>20150730</v>
      </c>
      <c r="B199">
        <v>28.89</v>
      </c>
      <c r="C199" s="12">
        <f t="shared" si="4"/>
        <v>-2.7652973031150625E-3</v>
      </c>
      <c r="E199" s="37">
        <v>20150730</v>
      </c>
      <c r="F199">
        <v>75.5</v>
      </c>
      <c r="G199" s="12">
        <f t="shared" si="5"/>
        <v>-1.8373220256619294E-2</v>
      </c>
    </row>
    <row r="200" spans="1:7" x14ac:dyDescent="0.25">
      <c r="A200" s="37">
        <v>20150731</v>
      </c>
      <c r="B200">
        <v>29.22</v>
      </c>
      <c r="C200" s="12">
        <f t="shared" si="4"/>
        <v>1.1357891844409582E-2</v>
      </c>
      <c r="E200" s="37">
        <v>20150731</v>
      </c>
      <c r="F200">
        <v>76.14</v>
      </c>
      <c r="G200" s="12">
        <f t="shared" si="5"/>
        <v>8.4410946993722473E-3</v>
      </c>
    </row>
    <row r="201" spans="1:7" x14ac:dyDescent="0.25">
      <c r="A201" s="37">
        <v>20150803</v>
      </c>
      <c r="B201">
        <v>29.7</v>
      </c>
      <c r="C201" s="12">
        <f t="shared" si="4"/>
        <v>1.6293639486100533E-2</v>
      </c>
      <c r="E201" s="37">
        <v>20150803</v>
      </c>
      <c r="F201">
        <v>75.8</v>
      </c>
      <c r="G201" s="12">
        <f t="shared" si="5"/>
        <v>-4.4754583060253646E-3</v>
      </c>
    </row>
    <row r="202" spans="1:7" x14ac:dyDescent="0.25">
      <c r="A202" s="37">
        <v>20150804</v>
      </c>
      <c r="B202">
        <v>29.21</v>
      </c>
      <c r="C202" s="12">
        <f t="shared" si="4"/>
        <v>-1.6635929409004296E-2</v>
      </c>
      <c r="E202" s="37">
        <v>20150804</v>
      </c>
      <c r="F202">
        <v>77</v>
      </c>
      <c r="G202" s="12">
        <f t="shared" si="5"/>
        <v>1.5707129205357877E-2</v>
      </c>
    </row>
    <row r="203" spans="1:7" x14ac:dyDescent="0.25">
      <c r="A203" s="37">
        <v>20150805</v>
      </c>
      <c r="B203">
        <v>29.79</v>
      </c>
      <c r="C203" s="12">
        <f t="shared" si="4"/>
        <v>1.9661650325541333E-2</v>
      </c>
      <c r="E203" s="37">
        <v>20150805</v>
      </c>
      <c r="F203">
        <v>79.19</v>
      </c>
      <c r="G203" s="12">
        <f t="shared" si="5"/>
        <v>2.8044606368637315E-2</v>
      </c>
    </row>
    <row r="204" spans="1:7" x14ac:dyDescent="0.25">
      <c r="A204" s="37">
        <v>20150806</v>
      </c>
      <c r="B204">
        <v>27.61</v>
      </c>
      <c r="C204" s="12">
        <f t="shared" si="4"/>
        <v>-7.5994740783127818E-2</v>
      </c>
      <c r="E204" s="37">
        <v>20150806</v>
      </c>
      <c r="F204">
        <v>82.16</v>
      </c>
      <c r="G204" s="12">
        <f t="shared" si="5"/>
        <v>3.6818537397981584E-2</v>
      </c>
    </row>
    <row r="205" spans="1:7" x14ac:dyDescent="0.25">
      <c r="A205" s="37">
        <v>20150807</v>
      </c>
      <c r="B205">
        <v>27</v>
      </c>
      <c r="C205" s="12">
        <f t="shared" si="4"/>
        <v>-2.234115993773397E-2</v>
      </c>
      <c r="E205" s="37">
        <v>20150807</v>
      </c>
      <c r="F205">
        <v>83.1</v>
      </c>
      <c r="G205" s="12">
        <f t="shared" si="5"/>
        <v>1.1376136241099743E-2</v>
      </c>
    </row>
    <row r="206" spans="1:7" x14ac:dyDescent="0.25">
      <c r="A206" s="37">
        <v>20150810</v>
      </c>
      <c r="B206">
        <v>28.2</v>
      </c>
      <c r="C206" s="12">
        <f t="shared" si="4"/>
        <v>4.3485111939738891E-2</v>
      </c>
      <c r="E206" s="37">
        <v>20150810</v>
      </c>
      <c r="F206">
        <v>83.05</v>
      </c>
      <c r="G206" s="12">
        <f t="shared" si="5"/>
        <v>-6.018658020985623E-4</v>
      </c>
    </row>
    <row r="207" spans="1:7" x14ac:dyDescent="0.25">
      <c r="A207" s="37">
        <v>20150811</v>
      </c>
      <c r="B207">
        <v>28.09</v>
      </c>
      <c r="C207" s="12">
        <f t="shared" ref="C207:C261" si="6">LN(B207/B206)</f>
        <v>-3.9083368279156372E-3</v>
      </c>
      <c r="E207" s="37">
        <v>20150811</v>
      </c>
      <c r="F207">
        <v>84.77</v>
      </c>
      <c r="G207" s="12">
        <f t="shared" ref="G207:G261" si="7">LN(F207/F206)</f>
        <v>2.04988705610104E-2</v>
      </c>
    </row>
    <row r="208" spans="1:7" x14ac:dyDescent="0.25">
      <c r="A208" s="37">
        <v>20150812</v>
      </c>
      <c r="B208">
        <v>27.98</v>
      </c>
      <c r="C208" s="12">
        <f t="shared" si="6"/>
        <v>-3.9236718788171893E-3</v>
      </c>
      <c r="E208" s="37">
        <v>20150812</v>
      </c>
      <c r="F208">
        <v>83.08</v>
      </c>
      <c r="G208" s="12">
        <f t="shared" si="7"/>
        <v>-2.0137707612402644E-2</v>
      </c>
    </row>
    <row r="209" spans="1:7" x14ac:dyDescent="0.25">
      <c r="A209" s="37">
        <v>20150813</v>
      </c>
      <c r="B209">
        <v>28.75</v>
      </c>
      <c r="C209" s="12">
        <f t="shared" si="6"/>
        <v>2.714779800602422E-2</v>
      </c>
      <c r="E209" s="37">
        <v>20150813</v>
      </c>
      <c r="F209">
        <v>81</v>
      </c>
      <c r="G209" s="12">
        <f t="shared" si="7"/>
        <v>-2.5354844335472772E-2</v>
      </c>
    </row>
    <row r="210" spans="1:7" x14ac:dyDescent="0.25">
      <c r="A210" s="37">
        <v>20150814</v>
      </c>
      <c r="B210">
        <v>27.95</v>
      </c>
      <c r="C210" s="12">
        <f t="shared" si="6"/>
        <v>-2.822056764225132E-2</v>
      </c>
      <c r="E210" s="37">
        <v>20150814</v>
      </c>
      <c r="F210">
        <v>79.790000000000006</v>
      </c>
      <c r="G210" s="12">
        <f t="shared" si="7"/>
        <v>-1.5050971352249129E-2</v>
      </c>
    </row>
    <row r="211" spans="1:7" x14ac:dyDescent="0.25">
      <c r="A211" s="37">
        <v>20150817</v>
      </c>
      <c r="B211">
        <v>27.9</v>
      </c>
      <c r="C211" s="12">
        <f t="shared" si="6"/>
        <v>-1.7905107737882331E-3</v>
      </c>
      <c r="E211" s="37">
        <v>20150817</v>
      </c>
      <c r="F211">
        <v>81.25</v>
      </c>
      <c r="G211" s="12">
        <f t="shared" si="7"/>
        <v>1.8132637889657157E-2</v>
      </c>
    </row>
    <row r="212" spans="1:7" x14ac:dyDescent="0.25">
      <c r="A212" s="37">
        <v>20150818</v>
      </c>
      <c r="B212">
        <v>27.71</v>
      </c>
      <c r="C212" s="12">
        <f t="shared" si="6"/>
        <v>-6.8333299524327732E-3</v>
      </c>
      <c r="E212" s="37">
        <v>20150818</v>
      </c>
      <c r="F212">
        <v>81.66</v>
      </c>
      <c r="G212" s="12">
        <f t="shared" si="7"/>
        <v>5.0334646815826927E-3</v>
      </c>
    </row>
    <row r="213" spans="1:7" x14ac:dyDescent="0.25">
      <c r="A213" s="37">
        <v>20150819</v>
      </c>
      <c r="B213">
        <v>28.65</v>
      </c>
      <c r="C213" s="12">
        <f t="shared" si="6"/>
        <v>3.3360084285861451E-2</v>
      </c>
      <c r="E213" s="37">
        <v>20150819</v>
      </c>
      <c r="F213">
        <v>83.4</v>
      </c>
      <c r="G213" s="12">
        <f t="shared" si="7"/>
        <v>2.1084023473271547E-2</v>
      </c>
    </row>
    <row r="214" spans="1:7" x14ac:dyDescent="0.25">
      <c r="A214" s="37">
        <v>20150820</v>
      </c>
      <c r="B214">
        <v>28.75</v>
      </c>
      <c r="C214" s="12">
        <f t="shared" si="6"/>
        <v>3.4843240826108427E-3</v>
      </c>
      <c r="E214" s="37">
        <v>20150820</v>
      </c>
      <c r="F214">
        <v>85.25</v>
      </c>
      <c r="G214" s="12">
        <f t="shared" si="7"/>
        <v>2.1939806798924964E-2</v>
      </c>
    </row>
    <row r="215" spans="1:7" x14ac:dyDescent="0.25">
      <c r="A215" s="37">
        <v>20150821</v>
      </c>
      <c r="B215">
        <v>28.62</v>
      </c>
      <c r="C215" s="12">
        <f t="shared" si="6"/>
        <v>-4.5319931150545577E-3</v>
      </c>
      <c r="E215" s="37">
        <v>20150821</v>
      </c>
      <c r="F215">
        <v>84</v>
      </c>
      <c r="G215" s="12">
        <f t="shared" si="7"/>
        <v>-1.4771317320312543E-2</v>
      </c>
    </row>
    <row r="216" spans="1:7" x14ac:dyDescent="0.25">
      <c r="A216" s="37">
        <v>20150824</v>
      </c>
      <c r="B216">
        <v>27.2</v>
      </c>
      <c r="C216" s="12">
        <f t="shared" si="6"/>
        <v>-5.0888800826353268E-2</v>
      </c>
      <c r="E216" s="37">
        <v>20150824</v>
      </c>
      <c r="F216">
        <v>78.650000000000006</v>
      </c>
      <c r="G216" s="12">
        <f t="shared" si="7"/>
        <v>-6.5809169339026655E-2</v>
      </c>
    </row>
    <row r="217" spans="1:7" x14ac:dyDescent="0.25">
      <c r="A217" s="37">
        <v>20150825</v>
      </c>
      <c r="B217">
        <v>27.68</v>
      </c>
      <c r="C217" s="12">
        <f t="shared" si="6"/>
        <v>1.7493157447517119E-2</v>
      </c>
      <c r="E217" s="37">
        <v>20150825</v>
      </c>
      <c r="F217">
        <v>77.709999999999994</v>
      </c>
      <c r="G217" s="12">
        <f t="shared" si="7"/>
        <v>-1.2023680283136164E-2</v>
      </c>
    </row>
    <row r="218" spans="1:7" x14ac:dyDescent="0.25">
      <c r="A218" s="37">
        <v>20150826</v>
      </c>
      <c r="B218">
        <v>28.14</v>
      </c>
      <c r="C218" s="12">
        <f t="shared" si="6"/>
        <v>1.6481920936774249E-2</v>
      </c>
      <c r="E218" s="37">
        <v>20150826</v>
      </c>
      <c r="F218">
        <v>77.55</v>
      </c>
      <c r="G218" s="12">
        <f t="shared" si="7"/>
        <v>-2.0610595986029364E-3</v>
      </c>
    </row>
    <row r="219" spans="1:7" x14ac:dyDescent="0.25">
      <c r="A219" s="37">
        <v>20150827</v>
      </c>
      <c r="B219">
        <v>28.85</v>
      </c>
      <c r="C219" s="12">
        <f t="shared" si="6"/>
        <v>2.4917941267865666E-2</v>
      </c>
      <c r="E219" s="37">
        <v>20150827</v>
      </c>
      <c r="F219">
        <v>75.5</v>
      </c>
      <c r="G219" s="12">
        <f t="shared" si="7"/>
        <v>-2.6790233367568809E-2</v>
      </c>
    </row>
    <row r="220" spans="1:7" x14ac:dyDescent="0.25">
      <c r="A220" s="37">
        <v>20150828</v>
      </c>
      <c r="B220">
        <v>29.52</v>
      </c>
      <c r="C220" s="12">
        <f t="shared" si="6"/>
        <v>2.2958006778163075E-2</v>
      </c>
      <c r="E220" s="37">
        <v>20150828</v>
      </c>
      <c r="F220">
        <v>72.430000000000007</v>
      </c>
      <c r="G220" s="12">
        <f t="shared" si="7"/>
        <v>-4.1512078047744282E-2</v>
      </c>
    </row>
    <row r="221" spans="1:7" x14ac:dyDescent="0.25">
      <c r="A221" s="37">
        <v>20150831</v>
      </c>
      <c r="B221">
        <v>29.74</v>
      </c>
      <c r="C221" s="12">
        <f t="shared" si="6"/>
        <v>7.4249412997372255E-3</v>
      </c>
      <c r="E221" s="37">
        <v>20150831</v>
      </c>
      <c r="F221">
        <v>73.83</v>
      </c>
      <c r="G221" s="12">
        <f t="shared" si="7"/>
        <v>1.914457486383931E-2</v>
      </c>
    </row>
    <row r="222" spans="1:7" x14ac:dyDescent="0.25">
      <c r="A222" s="37">
        <v>20150901</v>
      </c>
      <c r="B222">
        <v>28.8</v>
      </c>
      <c r="C222" s="12">
        <f t="shared" si="6"/>
        <v>-3.2117553890108709E-2</v>
      </c>
      <c r="E222" s="37">
        <v>20150901</v>
      </c>
      <c r="F222">
        <v>71.489999999999995</v>
      </c>
      <c r="G222" s="12">
        <f t="shared" si="7"/>
        <v>-3.2207573292313767E-2</v>
      </c>
    </row>
    <row r="223" spans="1:7" x14ac:dyDescent="0.25">
      <c r="A223" s="37">
        <v>20150902</v>
      </c>
      <c r="B223">
        <v>28.75</v>
      </c>
      <c r="C223" s="12">
        <f t="shared" si="6"/>
        <v>-1.7376198985408486E-3</v>
      </c>
      <c r="E223" s="37">
        <v>20150902</v>
      </c>
      <c r="F223">
        <v>70.150000000000006</v>
      </c>
      <c r="G223" s="12">
        <f t="shared" si="7"/>
        <v>-1.8921773230290345E-2</v>
      </c>
    </row>
    <row r="224" spans="1:7" x14ac:dyDescent="0.25">
      <c r="A224" s="37">
        <v>20150903</v>
      </c>
      <c r="B224">
        <v>29.91</v>
      </c>
      <c r="C224" s="12">
        <f t="shared" si="6"/>
        <v>3.9555105398497215E-2</v>
      </c>
      <c r="E224" s="37">
        <v>20150903</v>
      </c>
      <c r="F224">
        <v>70.599999999999994</v>
      </c>
      <c r="G224" s="12">
        <f t="shared" si="7"/>
        <v>6.3943379507263197E-3</v>
      </c>
    </row>
    <row r="225" spans="1:7" x14ac:dyDescent="0.25">
      <c r="A225" s="37">
        <v>20150904</v>
      </c>
      <c r="B225">
        <v>29.41</v>
      </c>
      <c r="C225" s="12">
        <f t="shared" si="6"/>
        <v>-1.6858120075953022E-2</v>
      </c>
      <c r="E225" s="37">
        <v>20150904</v>
      </c>
      <c r="F225">
        <v>73.510000000000005</v>
      </c>
      <c r="G225" s="12">
        <f t="shared" si="7"/>
        <v>4.0391306886799948E-2</v>
      </c>
    </row>
    <row r="226" spans="1:7" x14ac:dyDescent="0.25">
      <c r="A226" s="37">
        <v>20150907</v>
      </c>
      <c r="B226">
        <v>29.17</v>
      </c>
      <c r="C226" s="12">
        <f t="shared" si="6"/>
        <v>-8.1939686862734992E-3</v>
      </c>
      <c r="E226" s="37">
        <v>20150907</v>
      </c>
      <c r="F226">
        <v>72.72</v>
      </c>
      <c r="G226" s="12">
        <f t="shared" si="7"/>
        <v>-1.0805001516772989E-2</v>
      </c>
    </row>
    <row r="227" spans="1:7" x14ac:dyDescent="0.25">
      <c r="A227" s="37">
        <v>20150908</v>
      </c>
      <c r="B227">
        <v>29.05</v>
      </c>
      <c r="C227" s="12">
        <f t="shared" si="6"/>
        <v>-4.1223005817097955E-3</v>
      </c>
      <c r="E227" s="37">
        <v>20150908</v>
      </c>
      <c r="F227">
        <v>70.319999999999993</v>
      </c>
      <c r="G227" s="12">
        <f t="shared" si="7"/>
        <v>-3.3560196492301908E-2</v>
      </c>
    </row>
    <row r="228" spans="1:7" x14ac:dyDescent="0.25">
      <c r="A228" s="37">
        <v>20150909</v>
      </c>
      <c r="B228">
        <v>28.65</v>
      </c>
      <c r="C228" s="12">
        <f t="shared" si="6"/>
        <v>-1.386504013717179E-2</v>
      </c>
      <c r="E228" s="37">
        <v>20150909</v>
      </c>
      <c r="F228">
        <v>71.3</v>
      </c>
      <c r="G228" s="12">
        <f t="shared" si="7"/>
        <v>1.3840074043328772E-2</v>
      </c>
    </row>
    <row r="229" spans="1:7" x14ac:dyDescent="0.25">
      <c r="A229" s="37">
        <v>20150910</v>
      </c>
      <c r="B229">
        <v>29.54</v>
      </c>
      <c r="C229" s="12">
        <f t="shared" si="6"/>
        <v>3.0591833942485141E-2</v>
      </c>
      <c r="E229" s="37">
        <v>20150910</v>
      </c>
      <c r="F229">
        <v>72.44</v>
      </c>
      <c r="G229" s="12">
        <f t="shared" si="7"/>
        <v>1.5862305594962472E-2</v>
      </c>
    </row>
    <row r="230" spans="1:7" x14ac:dyDescent="0.25">
      <c r="A230" s="37">
        <v>20150911</v>
      </c>
      <c r="B230">
        <v>30.06</v>
      </c>
      <c r="C230" s="12">
        <f t="shared" si="6"/>
        <v>1.7450107221594617E-2</v>
      </c>
      <c r="E230" s="37">
        <v>20150911</v>
      </c>
      <c r="F230">
        <v>72.040000000000006</v>
      </c>
      <c r="G230" s="12">
        <f t="shared" si="7"/>
        <v>-5.5371127074571366E-3</v>
      </c>
    </row>
    <row r="231" spans="1:7" x14ac:dyDescent="0.25">
      <c r="A231" s="37">
        <v>20150914</v>
      </c>
      <c r="B231">
        <v>29.54</v>
      </c>
      <c r="C231" s="12">
        <f t="shared" si="6"/>
        <v>-1.7450107221594704E-2</v>
      </c>
      <c r="E231" s="37">
        <v>20150914</v>
      </c>
      <c r="F231">
        <v>73</v>
      </c>
      <c r="G231" s="12">
        <f t="shared" si="7"/>
        <v>1.3237920840635789E-2</v>
      </c>
    </row>
    <row r="232" spans="1:7" x14ac:dyDescent="0.25">
      <c r="A232" s="37">
        <v>20150915</v>
      </c>
      <c r="B232">
        <v>29.7</v>
      </c>
      <c r="C232" s="12">
        <f t="shared" si="6"/>
        <v>5.4017687054201532E-3</v>
      </c>
      <c r="E232" s="37">
        <v>20150915</v>
      </c>
      <c r="F232">
        <v>71.78</v>
      </c>
      <c r="G232" s="12">
        <f t="shared" si="7"/>
        <v>-1.6853555428929884E-2</v>
      </c>
    </row>
    <row r="233" spans="1:7" x14ac:dyDescent="0.25">
      <c r="A233" s="37">
        <v>20150916</v>
      </c>
      <c r="B233">
        <v>30.05</v>
      </c>
      <c r="C233" s="12">
        <f t="shared" si="6"/>
        <v>1.1715615172562763E-2</v>
      </c>
      <c r="E233" s="37">
        <v>20150916</v>
      </c>
      <c r="F233">
        <v>70.099999999999994</v>
      </c>
      <c r="G233" s="12">
        <f t="shared" si="7"/>
        <v>-2.3683091678916912E-2</v>
      </c>
    </row>
    <row r="234" spans="1:7" x14ac:dyDescent="0.25">
      <c r="A234" s="37">
        <v>20150917</v>
      </c>
      <c r="B234">
        <v>30.5</v>
      </c>
      <c r="C234" s="12">
        <f t="shared" si="6"/>
        <v>1.4864022632149341E-2</v>
      </c>
      <c r="E234" s="37">
        <v>20150917</v>
      </c>
      <c r="F234">
        <v>70.930000000000007</v>
      </c>
      <c r="G234" s="12">
        <f t="shared" si="7"/>
        <v>1.1770681173451222E-2</v>
      </c>
    </row>
    <row r="235" spans="1:7" x14ac:dyDescent="0.25">
      <c r="A235" s="37">
        <v>20150918</v>
      </c>
      <c r="B235">
        <v>30.16</v>
      </c>
      <c r="C235" s="12">
        <f t="shared" si="6"/>
        <v>-1.1210140473610655E-2</v>
      </c>
      <c r="E235" s="37">
        <v>20150918</v>
      </c>
      <c r="F235">
        <v>71</v>
      </c>
      <c r="G235" s="12">
        <f t="shared" si="7"/>
        <v>9.8640182732001504E-4</v>
      </c>
    </row>
    <row r="236" spans="1:7" x14ac:dyDescent="0.25">
      <c r="A236" s="37">
        <v>20150921</v>
      </c>
      <c r="B236">
        <v>29.96</v>
      </c>
      <c r="C236" s="12">
        <f t="shared" si="6"/>
        <v>-6.6533844907365478E-3</v>
      </c>
      <c r="E236" s="37">
        <v>20150921</v>
      </c>
      <c r="F236">
        <v>72.05</v>
      </c>
      <c r="G236" s="12">
        <f t="shared" si="7"/>
        <v>1.4680445404215545E-2</v>
      </c>
    </row>
    <row r="237" spans="1:7" x14ac:dyDescent="0.25">
      <c r="A237" s="37">
        <v>20150922</v>
      </c>
      <c r="B237">
        <v>29.28</v>
      </c>
      <c r="C237" s="12">
        <f t="shared" si="6"/>
        <v>-2.2958469555907857E-2</v>
      </c>
      <c r="E237" s="37">
        <v>20150922</v>
      </c>
      <c r="F237">
        <v>69.05</v>
      </c>
      <c r="G237" s="12">
        <f t="shared" si="7"/>
        <v>-4.2529442590229977E-2</v>
      </c>
    </row>
    <row r="238" spans="1:7" x14ac:dyDescent="0.25">
      <c r="A238" s="37">
        <v>20150923</v>
      </c>
      <c r="B238">
        <v>29.18</v>
      </c>
      <c r="C238" s="12">
        <f t="shared" si="6"/>
        <v>-3.421145998471254E-3</v>
      </c>
      <c r="E238" s="37">
        <v>20150923</v>
      </c>
      <c r="F238">
        <v>68.5</v>
      </c>
      <c r="G238" s="12">
        <f t="shared" si="7"/>
        <v>-7.9971345871215228E-3</v>
      </c>
    </row>
    <row r="239" spans="1:7" x14ac:dyDescent="0.25">
      <c r="A239" s="37">
        <v>20150924</v>
      </c>
      <c r="B239">
        <v>28.8</v>
      </c>
      <c r="C239" s="12">
        <f t="shared" si="6"/>
        <v>-1.3108155952739323E-2</v>
      </c>
      <c r="E239" s="37">
        <v>20150924</v>
      </c>
      <c r="F239">
        <v>66.849999999999994</v>
      </c>
      <c r="G239" s="12">
        <f t="shared" si="7"/>
        <v>-2.4382441720227518E-2</v>
      </c>
    </row>
    <row r="240" spans="1:7" x14ac:dyDescent="0.25">
      <c r="A240" s="37">
        <v>20150925</v>
      </c>
      <c r="B240">
        <v>29.05</v>
      </c>
      <c r="C240" s="12">
        <f t="shared" si="6"/>
        <v>8.643096156020014E-3</v>
      </c>
      <c r="E240" s="37">
        <v>20150925</v>
      </c>
      <c r="F240">
        <v>66.349999999999994</v>
      </c>
      <c r="G240" s="12">
        <f t="shared" si="7"/>
        <v>-7.5075427697356605E-3</v>
      </c>
    </row>
    <row r="241" spans="1:7" x14ac:dyDescent="0.25">
      <c r="A241" s="37">
        <v>20150928</v>
      </c>
      <c r="B241">
        <v>28.56</v>
      </c>
      <c r="C241" s="12">
        <f t="shared" si="6"/>
        <v>-1.7011345826536677E-2</v>
      </c>
      <c r="E241" s="37">
        <v>20150928</v>
      </c>
      <c r="F241">
        <v>66</v>
      </c>
      <c r="G241" s="12">
        <f t="shared" si="7"/>
        <v>-5.289018751790879E-3</v>
      </c>
    </row>
    <row r="242" spans="1:7" x14ac:dyDescent="0.25">
      <c r="A242" s="37">
        <v>20150929</v>
      </c>
      <c r="B242">
        <v>28.64</v>
      </c>
      <c r="C242" s="12">
        <f t="shared" si="6"/>
        <v>2.7972046210612191E-3</v>
      </c>
      <c r="E242" s="37">
        <v>20150929</v>
      </c>
      <c r="F242">
        <v>66.25</v>
      </c>
      <c r="G242" s="12">
        <f t="shared" si="7"/>
        <v>3.7807228399061523E-3</v>
      </c>
    </row>
    <row r="243" spans="1:7" x14ac:dyDescent="0.25">
      <c r="A243" s="37">
        <v>20150930</v>
      </c>
      <c r="B243">
        <v>29.43</v>
      </c>
      <c r="C243" s="12">
        <f t="shared" si="6"/>
        <v>2.7210220152936455E-2</v>
      </c>
      <c r="E243" s="37">
        <v>20150930</v>
      </c>
      <c r="F243">
        <v>66.2</v>
      </c>
      <c r="G243" s="12">
        <f t="shared" si="7"/>
        <v>-7.5500192336904132E-4</v>
      </c>
    </row>
    <row r="244" spans="1:7" x14ac:dyDescent="0.25">
      <c r="A244" s="37">
        <v>20151001</v>
      </c>
      <c r="B244">
        <v>29.26</v>
      </c>
      <c r="C244" s="12">
        <f t="shared" si="6"/>
        <v>-5.7931666534031421E-3</v>
      </c>
      <c r="E244" s="37">
        <v>20151001</v>
      </c>
      <c r="F244">
        <v>66.39</v>
      </c>
      <c r="G244" s="12">
        <f t="shared" si="7"/>
        <v>2.8659797881053599E-3</v>
      </c>
    </row>
    <row r="245" spans="1:7" x14ac:dyDescent="0.25">
      <c r="A245" s="37">
        <v>20151002</v>
      </c>
      <c r="B245">
        <v>29.08</v>
      </c>
      <c r="C245" s="12">
        <f t="shared" si="6"/>
        <v>-6.1707429266597297E-3</v>
      </c>
      <c r="E245" s="37">
        <v>20151002</v>
      </c>
      <c r="F245">
        <v>66.75</v>
      </c>
      <c r="G245" s="12">
        <f t="shared" si="7"/>
        <v>5.4078545492910026E-3</v>
      </c>
    </row>
    <row r="246" spans="1:7" x14ac:dyDescent="0.25">
      <c r="A246" s="37">
        <v>20151005</v>
      </c>
      <c r="B246">
        <v>29.9</v>
      </c>
      <c r="C246" s="12">
        <f t="shared" si="6"/>
        <v>2.7807827731322187E-2</v>
      </c>
      <c r="E246" s="37">
        <v>20151005</v>
      </c>
      <c r="F246">
        <v>68</v>
      </c>
      <c r="G246" s="12">
        <f t="shared" si="7"/>
        <v>1.8553407895747834E-2</v>
      </c>
    </row>
    <row r="247" spans="1:7" x14ac:dyDescent="0.25">
      <c r="A247" s="37">
        <v>20151006</v>
      </c>
      <c r="B247">
        <v>30.04</v>
      </c>
      <c r="C247" s="12">
        <f t="shared" si="6"/>
        <v>4.6713464992932932E-3</v>
      </c>
      <c r="E247" s="37">
        <v>20151006</v>
      </c>
      <c r="F247">
        <v>67.67</v>
      </c>
      <c r="G247" s="12">
        <f t="shared" si="7"/>
        <v>-4.864754931972584E-3</v>
      </c>
    </row>
    <row r="248" spans="1:7" x14ac:dyDescent="0.25">
      <c r="A248" s="37">
        <v>20151007</v>
      </c>
      <c r="B248">
        <v>30.6</v>
      </c>
      <c r="C248" s="12">
        <f t="shared" si="6"/>
        <v>1.847018206240127E-2</v>
      </c>
      <c r="E248" s="37">
        <v>20151007</v>
      </c>
      <c r="F248">
        <v>66.11</v>
      </c>
      <c r="G248" s="12">
        <f t="shared" si="7"/>
        <v>-2.3322928898647389E-2</v>
      </c>
    </row>
    <row r="249" spans="1:7" x14ac:dyDescent="0.25">
      <c r="A249" s="37">
        <v>20151008</v>
      </c>
      <c r="B249">
        <v>31.3</v>
      </c>
      <c r="C249" s="12">
        <f t="shared" si="6"/>
        <v>2.2618088587772364E-2</v>
      </c>
      <c r="E249" s="37">
        <v>20151008</v>
      </c>
      <c r="F249">
        <v>64.5</v>
      </c>
      <c r="G249" s="12">
        <f t="shared" si="7"/>
        <v>-2.4654797543759929E-2</v>
      </c>
    </row>
    <row r="250" spans="1:7" x14ac:dyDescent="0.25">
      <c r="A250" s="37">
        <v>20151009</v>
      </c>
      <c r="B250">
        <v>31.3</v>
      </c>
      <c r="C250" s="12">
        <f t="shared" si="6"/>
        <v>0</v>
      </c>
      <c r="E250" s="37">
        <v>20151009</v>
      </c>
      <c r="F250">
        <v>64.8</v>
      </c>
      <c r="G250" s="12">
        <f t="shared" si="7"/>
        <v>4.6403795565020797E-3</v>
      </c>
    </row>
    <row r="251" spans="1:7" x14ac:dyDescent="0.25">
      <c r="A251" s="37">
        <v>20151012</v>
      </c>
      <c r="B251">
        <v>31.1</v>
      </c>
      <c r="C251" s="12">
        <f t="shared" si="6"/>
        <v>-6.4102783609190543E-3</v>
      </c>
      <c r="E251" s="37">
        <v>20151012</v>
      </c>
      <c r="F251">
        <v>64.53</v>
      </c>
      <c r="G251" s="12">
        <f t="shared" si="7"/>
        <v>-4.1753714104806215E-3</v>
      </c>
    </row>
    <row r="252" spans="1:7" x14ac:dyDescent="0.25">
      <c r="A252" s="37">
        <v>20151013</v>
      </c>
      <c r="B252">
        <v>30.98</v>
      </c>
      <c r="C252" s="12">
        <f t="shared" si="6"/>
        <v>-3.8659841964659059E-3</v>
      </c>
      <c r="E252" s="37">
        <v>20151013</v>
      </c>
      <c r="F252">
        <v>62.07</v>
      </c>
      <c r="G252" s="12">
        <f t="shared" si="7"/>
        <v>-3.8867451522187083E-2</v>
      </c>
    </row>
    <row r="253" spans="1:7" x14ac:dyDescent="0.25">
      <c r="A253" s="37">
        <v>20151014</v>
      </c>
      <c r="B253">
        <v>31.05</v>
      </c>
      <c r="C253" s="12">
        <f t="shared" si="6"/>
        <v>2.2569733907651271E-3</v>
      </c>
      <c r="E253" s="37">
        <v>20151014</v>
      </c>
      <c r="F253">
        <v>63</v>
      </c>
      <c r="G253" s="12">
        <f t="shared" si="7"/>
        <v>1.4871945965971373E-2</v>
      </c>
    </row>
    <row r="254" spans="1:7" x14ac:dyDescent="0.25">
      <c r="A254" s="37">
        <v>20151015</v>
      </c>
      <c r="B254">
        <v>30.74</v>
      </c>
      <c r="C254" s="12">
        <f t="shared" si="6"/>
        <v>-1.0034070269038081E-2</v>
      </c>
      <c r="E254" s="37">
        <v>20151015</v>
      </c>
      <c r="F254">
        <v>65.599999999999994</v>
      </c>
      <c r="G254" s="12">
        <f t="shared" si="7"/>
        <v>4.044096955851053E-2</v>
      </c>
    </row>
    <row r="255" spans="1:7" x14ac:dyDescent="0.25">
      <c r="A255" s="37">
        <v>20151016</v>
      </c>
      <c r="B255">
        <v>30.16</v>
      </c>
      <c r="C255" s="12">
        <f t="shared" si="6"/>
        <v>-1.9048194970694474E-2</v>
      </c>
      <c r="E255" s="37">
        <v>20151016</v>
      </c>
      <c r="F255">
        <v>64.5</v>
      </c>
      <c r="G255" s="12">
        <f t="shared" si="7"/>
        <v>-1.6910472148316511E-2</v>
      </c>
    </row>
    <row r="256" spans="1:7" x14ac:dyDescent="0.25">
      <c r="A256" s="37">
        <v>20151019</v>
      </c>
      <c r="B256">
        <v>29.9</v>
      </c>
      <c r="C256" s="12">
        <f t="shared" si="6"/>
        <v>-8.6580627431146542E-3</v>
      </c>
      <c r="E256" s="37">
        <v>20151019</v>
      </c>
      <c r="F256">
        <v>64.75</v>
      </c>
      <c r="G256" s="12">
        <f t="shared" si="7"/>
        <v>3.8684767779203319E-3</v>
      </c>
    </row>
    <row r="257" spans="1:7" x14ac:dyDescent="0.25">
      <c r="A257" s="37">
        <v>20151020</v>
      </c>
      <c r="B257">
        <v>30.15</v>
      </c>
      <c r="C257" s="12">
        <f t="shared" si="6"/>
        <v>8.3264427765538107E-3</v>
      </c>
      <c r="E257" s="37">
        <v>20151020</v>
      </c>
      <c r="F257">
        <v>64.8</v>
      </c>
      <c r="G257" s="12">
        <f t="shared" si="7"/>
        <v>7.7190277858174452E-4</v>
      </c>
    </row>
    <row r="258" spans="1:7" x14ac:dyDescent="0.25">
      <c r="A258" s="37">
        <v>20151021</v>
      </c>
      <c r="B258">
        <v>30.8</v>
      </c>
      <c r="C258" s="12">
        <f t="shared" si="6"/>
        <v>2.1329766806334347E-2</v>
      </c>
      <c r="E258" s="37">
        <v>20151021</v>
      </c>
      <c r="F258">
        <v>63.33</v>
      </c>
      <c r="G258" s="12">
        <f t="shared" si="7"/>
        <v>-2.2946452829890031E-2</v>
      </c>
    </row>
    <row r="259" spans="1:7" x14ac:dyDescent="0.25">
      <c r="A259" s="37">
        <v>20151022</v>
      </c>
      <c r="B259">
        <v>30.3</v>
      </c>
      <c r="C259" s="12">
        <f t="shared" si="6"/>
        <v>-1.6366977464205359E-2</v>
      </c>
      <c r="E259" s="37">
        <v>20151022</v>
      </c>
      <c r="F259">
        <v>62.8</v>
      </c>
      <c r="G259" s="12">
        <f t="shared" si="7"/>
        <v>-8.4040770541860058E-3</v>
      </c>
    </row>
    <row r="260" spans="1:7" x14ac:dyDescent="0.25">
      <c r="A260" s="37">
        <v>20151023</v>
      </c>
      <c r="B260">
        <v>30.1</v>
      </c>
      <c r="C260" s="12">
        <f t="shared" si="6"/>
        <v>-6.6225407604933824E-3</v>
      </c>
      <c r="E260" s="37">
        <v>20151023</v>
      </c>
      <c r="F260">
        <v>64</v>
      </c>
      <c r="G260" s="12">
        <f t="shared" si="7"/>
        <v>1.8928009885518859E-2</v>
      </c>
    </row>
    <row r="261" spans="1:7" x14ac:dyDescent="0.25">
      <c r="A261" s="37">
        <v>20151026</v>
      </c>
      <c r="B261">
        <v>29.47</v>
      </c>
      <c r="C261" s="12">
        <f t="shared" si="6"/>
        <v>-2.1152375005226796E-2</v>
      </c>
      <c r="E261" s="37">
        <v>20151026</v>
      </c>
      <c r="F261">
        <v>64.739999999999995</v>
      </c>
      <c r="G261" s="12">
        <f t="shared" si="7"/>
        <v>1.1496165138426356E-2</v>
      </c>
    </row>
  </sheetData>
  <mergeCells count="1">
    <mergeCell ref="K11:L11"/>
  </mergeCells>
  <pageMargins left="0.75" right="0.75" top="1" bottom="1" header="0.51180555555555562" footer="0.51180555555555562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M1" sqref="M1"/>
    </sheetView>
  </sheetViews>
  <sheetFormatPr defaultRowHeight="12.75" x14ac:dyDescent="0.2"/>
  <cols>
    <col min="1" max="1" width="10.5703125" bestFit="1" customWidth="1"/>
    <col min="2" max="2" width="9.7109375" bestFit="1" customWidth="1"/>
  </cols>
  <sheetData>
    <row r="1" spans="1:22" x14ac:dyDescent="0.2">
      <c r="A1" t="s">
        <v>29</v>
      </c>
      <c r="B1">
        <v>0</v>
      </c>
      <c r="C1">
        <v>0.05</v>
      </c>
      <c r="D1">
        <v>0.1</v>
      </c>
      <c r="E1">
        <v>0.15</v>
      </c>
      <c r="F1">
        <v>0.2</v>
      </c>
      <c r="G1">
        <v>0.25</v>
      </c>
      <c r="H1">
        <v>0.3</v>
      </c>
      <c r="I1">
        <v>0.35</v>
      </c>
      <c r="J1">
        <v>0.4</v>
      </c>
      <c r="K1">
        <v>0.45</v>
      </c>
      <c r="L1">
        <v>0.5</v>
      </c>
      <c r="M1">
        <v>0.57086239684237317</v>
      </c>
      <c r="N1">
        <v>0.6</v>
      </c>
      <c r="O1">
        <v>0.65</v>
      </c>
      <c r="P1">
        <v>0.7</v>
      </c>
      <c r="Q1">
        <v>0.75</v>
      </c>
      <c r="R1">
        <v>0.8</v>
      </c>
      <c r="S1">
        <v>0.85</v>
      </c>
      <c r="T1">
        <v>0.9</v>
      </c>
      <c r="U1">
        <v>0.95</v>
      </c>
      <c r="V1">
        <v>1</v>
      </c>
    </row>
    <row r="2" spans="1:22" x14ac:dyDescent="0.2">
      <c r="A2" t="s">
        <v>30</v>
      </c>
      <c r="B2">
        <f>1-B1</f>
        <v>1</v>
      </c>
      <c r="C2">
        <f t="shared" ref="C2:V2" si="0">1-C1</f>
        <v>0.95</v>
      </c>
      <c r="D2">
        <f t="shared" si="0"/>
        <v>0.9</v>
      </c>
      <c r="E2">
        <f t="shared" si="0"/>
        <v>0.85</v>
      </c>
      <c r="F2">
        <f t="shared" si="0"/>
        <v>0.8</v>
      </c>
      <c r="G2">
        <f t="shared" si="0"/>
        <v>0.75</v>
      </c>
      <c r="H2">
        <f t="shared" si="0"/>
        <v>0.7</v>
      </c>
      <c r="I2">
        <f t="shared" si="0"/>
        <v>0.65</v>
      </c>
      <c r="J2">
        <f t="shared" si="0"/>
        <v>0.6</v>
      </c>
      <c r="K2">
        <f t="shared" si="0"/>
        <v>0.55000000000000004</v>
      </c>
      <c r="L2">
        <f t="shared" si="0"/>
        <v>0.5</v>
      </c>
      <c r="M2">
        <f t="shared" si="0"/>
        <v>0.42913760315762683</v>
      </c>
      <c r="N2">
        <f t="shared" si="0"/>
        <v>0.4</v>
      </c>
      <c r="O2">
        <f t="shared" si="0"/>
        <v>0.35</v>
      </c>
      <c r="P2">
        <f t="shared" si="0"/>
        <v>0.30000000000000004</v>
      </c>
      <c r="Q2">
        <f t="shared" si="0"/>
        <v>0.25</v>
      </c>
      <c r="R2">
        <f t="shared" si="0"/>
        <v>0.19999999999999996</v>
      </c>
      <c r="S2">
        <f t="shared" si="0"/>
        <v>0.15000000000000002</v>
      </c>
      <c r="T2">
        <f t="shared" si="0"/>
        <v>9.9999999999999978E-2</v>
      </c>
      <c r="U2">
        <f t="shared" si="0"/>
        <v>5.0000000000000044E-2</v>
      </c>
      <c r="V2">
        <f t="shared" si="0"/>
        <v>0</v>
      </c>
    </row>
    <row r="5" spans="1:22" x14ac:dyDescent="0.2">
      <c r="B5">
        <f>SQRT((B1^2)*'Z1'!$B$6^2+(B2^2)*'Z1'!$F$6^2+2*B1*B2*'Z1'!$B$6*'Z1'!$F$6*'Z1'!$K$3)</f>
        <v>1.9566202384440245E-2</v>
      </c>
      <c r="C5">
        <f>SQRT((C1^2)*'Z1'!$B$6^2+(C2^2)*'Z1'!$F$6^2+2*C1*C2*'Z1'!$B$6*'Z1'!$F$6*'Z1'!$K$3)</f>
        <v>1.867285844934817E-2</v>
      </c>
      <c r="D5">
        <f>SQRT((D1^2)*'Z1'!$B$6^2+(D2^2)*'Z1'!$F$6^2+2*D1*D2*'Z1'!$B$6*'Z1'!$F$6*'Z1'!$K$3)</f>
        <v>1.7822571678989933E-2</v>
      </c>
      <c r="E5">
        <f>SQRT((E1^2)*'Z1'!$B$6^2+(E2^2)*'Z1'!$F$6^2+2*E1*E2*'Z1'!$B$6*'Z1'!$F$6*'Z1'!$K$3)</f>
        <v>1.7021795777734418E-2</v>
      </c>
      <c r="F5">
        <f>SQRT((F1^2)*'Z1'!$B$6^2+(F2^2)*'Z1'!$F$6^2+2*F1*F2*'Z1'!$B$6*'Z1'!$F$6*'Z1'!$K$3)</f>
        <v>1.6277839334748426E-2</v>
      </c>
      <c r="G5">
        <f>SQRT((G1^2)*'Z1'!$B$6^2+(G2^2)*'Z1'!$F$6^2+2*G1*G2*'Z1'!$B$6*'Z1'!$F$6*'Z1'!$K$3)</f>
        <v>1.5598834154503059E-2</v>
      </c>
      <c r="H5">
        <f>SQRT((H1^2)*'Z1'!$B$6^2+(H2^2)*'Z1'!$F$6^2+2*H1*H2*'Z1'!$B$6*'Z1'!$F$6*'Z1'!$K$3)</f>
        <v>1.4993607044814859E-2</v>
      </c>
      <c r="I5">
        <f>SQRT((I1^2)*'Z1'!$B$6^2+(I2^2)*'Z1'!$F$6^2+2*I1*I2*'Z1'!$B$6*'Z1'!$F$6*'Z1'!$K$3)</f>
        <v>1.447141766074682E-2</v>
      </c>
      <c r="J5">
        <f>SQRT((J1^2)*'Z1'!$B$6^2+(J2^2)*'Z1'!$F$6^2+2*J1*J2*'Z1'!$B$6*'Z1'!$F$6*'Z1'!$K$3)</f>
        <v>1.4041533309152908E-2</v>
      </c>
      <c r="K5">
        <f>SQRT((K1^2)*'Z1'!$B$6^2+(K2^2)*'Z1'!$F$6^2+2*K1*K2*'Z1'!$B$6*'Z1'!$F$6*'Z1'!$K$3)</f>
        <v>1.3712637889740574E-2</v>
      </c>
      <c r="L5">
        <f>SQRT((L1^2)*'Z1'!$B$6^2+(L2^2)*'Z1'!$F$6^2+2*L1*L2*'Z1'!$B$6*'Z1'!$F$6*'Z1'!$K$3)</f>
        <v>1.3492118802510946E-2</v>
      </c>
      <c r="M5">
        <f>SQRT((M1^2)*'Z1'!$B$6^2+(M2^2)*'Z1'!$F$6^2+2*M1*M2*'Z1'!$B$6*'Z1'!$F$6*'Z1'!$K$3)</f>
        <v>1.3375155168348248E-2</v>
      </c>
      <c r="N5">
        <f>SQRT((N1^2)*'Z1'!$B$6^2+(N2^2)*'Z1'!$F$6^2+2*N1*N2*'Z1'!$B$6*'Z1'!$F$6*'Z1'!$K$3)</f>
        <v>1.3395002371831751E-2</v>
      </c>
      <c r="O5">
        <f>SQRT((O1^2)*'Z1'!$B$6^2+(O2^2)*'Z1'!$F$6^2+2*O1*O2*'Z1'!$B$6*'Z1'!$F$6*'Z1'!$K$3)</f>
        <v>1.3520875541760093E-2</v>
      </c>
      <c r="P5">
        <f>SQRT((P1^2)*'Z1'!$B$6^2+(P2^2)*'Z1'!$F$6^2+2*P1*P2*'Z1'!$B$6*'Z1'!$F$6*'Z1'!$K$3)</f>
        <v>1.3759764313133306E-2</v>
      </c>
      <c r="Q5">
        <f>SQRT((Q1^2)*'Z1'!$B$6^2+(Q2^2)*'Z1'!$F$6^2+2*Q1*Q2*'Z1'!$B$6*'Z1'!$F$6*'Z1'!$K$3)</f>
        <v>1.4105927979151531E-2</v>
      </c>
      <c r="R5">
        <f>SQRT((R1^2)*'Z1'!$B$6^2+(R2^2)*'Z1'!$F$6^2+2*R1*R2*'Z1'!$B$6*'Z1'!$F$6*'Z1'!$K$3)</f>
        <v>1.4551712820691096E-2</v>
      </c>
      <c r="S5">
        <f>SQRT((S1^2)*'Z1'!$B$6^2+(S2^2)*'Z1'!$F$6^2+2*S1*S2*'Z1'!$B$6*'Z1'!$F$6*'Z1'!$K$3)</f>
        <v>1.5088291471917675E-2</v>
      </c>
      <c r="T5">
        <f>SQRT((T1^2)*'Z1'!$B$6^2+(T2^2)*'Z1'!$F$6^2+2*T1*T2*'Z1'!$B$6*'Z1'!$F$6*'Z1'!$K$3)</f>
        <v>1.5706361282297191E-2</v>
      </c>
      <c r="U5">
        <f>SQRT((U1^2)*'Z1'!$B$6^2+(U2^2)*'Z1'!$F$6^2+2*U1*U2*'Z1'!$B$6*'Z1'!$F$6*'Z1'!$K$3)</f>
        <v>1.6396709474201441E-2</v>
      </c>
      <c r="V5">
        <f>SQRT((V1^2)*'Z1'!$B$6^2+(V2^2)*'Z1'!$F$6^2+2*V1*V2*'Z1'!$B$6*'Z1'!$F$6*'Z1'!$K$3)</f>
        <v>1.7150610196010895E-2</v>
      </c>
    </row>
    <row r="6" spans="1:22" x14ac:dyDescent="0.2">
      <c r="B6">
        <f>B1*'Z1'!$B$8+B2*'Z1'!$F$8</f>
        <v>1.7447709744514693E-3</v>
      </c>
      <c r="C6">
        <f>C1*'Z1'!$B$8+C2*'Z1'!$F$8</f>
        <v>1.6090576957650613E-3</v>
      </c>
      <c r="D6">
        <f>D1*'Z1'!$B$8+D2*'Z1'!$F$8</f>
        <v>1.4733444170786534E-3</v>
      </c>
      <c r="E6">
        <f>E1*'Z1'!$B$8+E2*'Z1'!$F$8</f>
        <v>1.3376311383922455E-3</v>
      </c>
      <c r="F6">
        <f>F1*'Z1'!$B$8+F2*'Z1'!$F$8</f>
        <v>1.2019178597058378E-3</v>
      </c>
      <c r="G6">
        <f>G1*'Z1'!$B$8+G2*'Z1'!$F$8</f>
        <v>1.0662045810194299E-3</v>
      </c>
      <c r="H6">
        <f>H1*'Z1'!$B$8+H2*'Z1'!$F$8</f>
        <v>9.3049130233302199E-4</v>
      </c>
      <c r="I6">
        <f>I1*'Z1'!$B$8+I2*'Z1'!$F$8</f>
        <v>7.9477802364661429E-4</v>
      </c>
      <c r="J6">
        <f>J1*'Z1'!$B$8+J2*'Z1'!$F$8</f>
        <v>6.5906474496020616E-4</v>
      </c>
      <c r="K6">
        <f>K1*'Z1'!$B$8+K2*'Z1'!$F$8</f>
        <v>5.2335146627379846E-4</v>
      </c>
      <c r="L6">
        <f>L1*'Z1'!$B$8+L2*'Z1'!$F$8</f>
        <v>3.8763818758739049E-4</v>
      </c>
      <c r="M6">
        <f>M1*'Z1'!$B$8+M2*'Z1'!$F$8</f>
        <v>1.9529882336627414E-4</v>
      </c>
      <c r="N6">
        <f>N1*'Z1'!$B$8+N2*'Z1'!$F$8</f>
        <v>1.1621163021457472E-4</v>
      </c>
      <c r="O6">
        <f>O1*'Z1'!$B$8+O2*'Z1'!$F$8</f>
        <v>-1.9501648471833199E-5</v>
      </c>
      <c r="P6">
        <f>P1*'Z1'!$B$8+P2*'Z1'!$F$8</f>
        <v>-1.552149271582409E-4</v>
      </c>
      <c r="Q6">
        <f>Q1*'Z1'!$B$8+Q2*'Z1'!$F$8</f>
        <v>-2.9092820584464892E-4</v>
      </c>
      <c r="R6">
        <f>R1*'Z1'!$B$8+R2*'Z1'!$F$8</f>
        <v>-4.2664148453105689E-4</v>
      </c>
      <c r="S6">
        <f>S1*'Z1'!$B$8+S2*'Z1'!$F$8</f>
        <v>-5.6235476321746464E-4</v>
      </c>
      <c r="T6">
        <f>T1*'Z1'!$B$8+T2*'Z1'!$F$8</f>
        <v>-6.9806804190387256E-4</v>
      </c>
      <c r="U6">
        <f>U1*'Z1'!$B$8+U2*'Z1'!$F$8</f>
        <v>-8.3378132059028025E-4</v>
      </c>
      <c r="V6">
        <f>V1*'Z1'!$B$8+V2*'Z1'!$F$8</f>
        <v>-9.6949459927668828E-4</v>
      </c>
    </row>
    <row r="9" spans="1:22" x14ac:dyDescent="0.2">
      <c r="A9" t="s">
        <v>29</v>
      </c>
      <c r="B9">
        <v>0.57086240086806006</v>
      </c>
    </row>
    <row r="10" spans="1:22" x14ac:dyDescent="0.2">
      <c r="A10" t="s">
        <v>30</v>
      </c>
      <c r="B10">
        <f>1-B9</f>
        <v>0.42913759913193994</v>
      </c>
    </row>
    <row r="13" spans="1:22" x14ac:dyDescent="0.2">
      <c r="B13">
        <f>SQRT((B9^2)*'Z1'!$B$6^2+(B10^2)*'Z1'!$F$6^2+2*B9*B10*'Z1'!$B$6*'Z1'!$F$6*'Z1'!$K$3)</f>
        <v>1.3375155168348246E-2</v>
      </c>
    </row>
    <row r="14" spans="1:22" x14ac:dyDescent="0.2">
      <c r="B14">
        <f>B9*'Z1'!$B$8+B10*'Z1'!$F$8</f>
        <v>1.9529881243949068E-4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7" sqref="B7"/>
    </sheetView>
  </sheetViews>
  <sheetFormatPr defaultRowHeight="12.75" x14ac:dyDescent="0.2"/>
  <cols>
    <col min="1" max="1" width="10.5703125" customWidth="1"/>
    <col min="2" max="2" width="9.7109375" customWidth="1"/>
  </cols>
  <sheetData>
    <row r="1" spans="1:22" x14ac:dyDescent="0.2">
      <c r="A1" t="s">
        <v>29</v>
      </c>
      <c r="B1">
        <v>0</v>
      </c>
      <c r="C1">
        <v>0.05</v>
      </c>
      <c r="D1">
        <v>0.1</v>
      </c>
      <c r="E1">
        <v>0.15</v>
      </c>
      <c r="F1">
        <v>0.2</v>
      </c>
      <c r="G1">
        <v>0.25</v>
      </c>
      <c r="H1">
        <v>0.3</v>
      </c>
      <c r="I1">
        <v>0.35</v>
      </c>
      <c r="J1">
        <v>0.4</v>
      </c>
      <c r="K1">
        <v>0.45</v>
      </c>
      <c r="L1">
        <v>0.5</v>
      </c>
      <c r="M1">
        <v>0.57086239684237317</v>
      </c>
      <c r="N1">
        <v>0.6</v>
      </c>
      <c r="O1">
        <v>0.65</v>
      </c>
      <c r="P1">
        <v>0.7</v>
      </c>
      <c r="Q1">
        <v>0.75</v>
      </c>
      <c r="R1">
        <v>0.8</v>
      </c>
      <c r="S1">
        <v>0.85</v>
      </c>
      <c r="T1">
        <v>0.9</v>
      </c>
      <c r="U1">
        <v>0.95</v>
      </c>
      <c r="V1">
        <v>1</v>
      </c>
    </row>
    <row r="2" spans="1:22" x14ac:dyDescent="0.2">
      <c r="A2" t="s">
        <v>30</v>
      </c>
      <c r="B2">
        <f>1-B1</f>
        <v>1</v>
      </c>
      <c r="C2">
        <f t="shared" ref="C2:V2" si="0">1-C1</f>
        <v>0.95</v>
      </c>
      <c r="D2">
        <f t="shared" si="0"/>
        <v>0.9</v>
      </c>
      <c r="E2">
        <f t="shared" si="0"/>
        <v>0.85</v>
      </c>
      <c r="F2">
        <f t="shared" si="0"/>
        <v>0.8</v>
      </c>
      <c r="G2">
        <f t="shared" si="0"/>
        <v>0.75</v>
      </c>
      <c r="H2">
        <f t="shared" si="0"/>
        <v>0.7</v>
      </c>
      <c r="I2">
        <f t="shared" si="0"/>
        <v>0.65</v>
      </c>
      <c r="J2">
        <f t="shared" si="0"/>
        <v>0.6</v>
      </c>
      <c r="K2">
        <f t="shared" si="0"/>
        <v>0.55000000000000004</v>
      </c>
      <c r="L2">
        <f t="shared" si="0"/>
        <v>0.5</v>
      </c>
      <c r="M2">
        <f t="shared" si="0"/>
        <v>0.42913760315762683</v>
      </c>
      <c r="N2">
        <f t="shared" si="0"/>
        <v>0.4</v>
      </c>
      <c r="O2">
        <f t="shared" si="0"/>
        <v>0.35</v>
      </c>
      <c r="P2">
        <f t="shared" si="0"/>
        <v>0.30000000000000004</v>
      </c>
      <c r="Q2">
        <f t="shared" si="0"/>
        <v>0.25</v>
      </c>
      <c r="R2">
        <f t="shared" si="0"/>
        <v>0.19999999999999996</v>
      </c>
      <c r="S2">
        <f t="shared" si="0"/>
        <v>0.15000000000000002</v>
      </c>
      <c r="T2">
        <f t="shared" si="0"/>
        <v>9.9999999999999978E-2</v>
      </c>
      <c r="U2">
        <f t="shared" si="0"/>
        <v>5.0000000000000044E-2</v>
      </c>
      <c r="V2">
        <f t="shared" si="0"/>
        <v>0</v>
      </c>
    </row>
    <row r="5" spans="1:22" x14ac:dyDescent="0.2">
      <c r="B5">
        <f>SQRT((B1^2)*'Z1'!$B$7^2+(B2^2)*'Z1'!$F$7^2+2*B1*B2*'Z1'!$B$7*'Z1'!$F$7*'Z1'!$K$4)</f>
        <v>7.0135296328071584E-2</v>
      </c>
      <c r="C5">
        <f>SQRT((C1^2)*'Z1'!$B$7^2+(C2^2)*'Z1'!$F$7^2+2*C1*C2*'Z1'!$B$7*'Z1'!$F$7*'Z1'!$K$4)</f>
        <v>6.7059963094908623E-2</v>
      </c>
      <c r="D5">
        <f>SQRT((D1^2)*'Z1'!$B$7^2+(D2^2)*'Z1'!$F$7^2+2*D1*D2*'Z1'!$B$7*'Z1'!$F$7*'Z1'!$K$4)</f>
        <v>6.4071254939926978E-2</v>
      </c>
      <c r="E5">
        <f>SQRT((E1^2)*'Z1'!$B$7^2+(E2^2)*'Z1'!$F$7^2+2*E1*E2*'Z1'!$B$7*'Z1'!$F$7*'Z1'!$K$4)</f>
        <v>6.1181867974803114E-2</v>
      </c>
      <c r="F5">
        <f>SQRT((F1^2)*'Z1'!$B$7^2+(F2^2)*'Z1'!$F$7^2+2*F1*F2*'Z1'!$B$7*'Z1'!$F$7*'Z1'!$K$4)</f>
        <v>5.8406544395451745E-2</v>
      </c>
      <c r="G5">
        <f>SQRT((G1^2)*'Z1'!$B$7^2+(G2^2)*'Z1'!$F$7^2+2*G1*G2*'Z1'!$B$7*'Z1'!$F$7*'Z1'!$K$4)</f>
        <v>5.5762317810256271E-2</v>
      </c>
      <c r="H5">
        <f>SQRT((H1^2)*'Z1'!$B$7^2+(H2^2)*'Z1'!$F$7^2+2*H1*H2*'Z1'!$B$7*'Z1'!$F$7*'Z1'!$K$4)</f>
        <v>5.3268714523148443E-2</v>
      </c>
      <c r="I5">
        <f>SQRT((I1^2)*'Z1'!$B$7^2+(I2^2)*'Z1'!$F$7^2+2*I1*I2*'Z1'!$B$7*'Z1'!$F$7*'Z1'!$K$4)</f>
        <v>5.0947855758097044E-2</v>
      </c>
      <c r="J5">
        <f>SQRT((J1^2)*'Z1'!$B$7^2+(J2^2)*'Z1'!$F$7^2+2*J1*J2*'Z1'!$B$7*'Z1'!$F$7*'Z1'!$K$4)</f>
        <v>4.8824381878007944E-2</v>
      </c>
      <c r="K5">
        <f>SQRT((K1^2)*'Z1'!$B$7^2+(K2^2)*'Z1'!$F$7^2+2*K1*K2*'Z1'!$B$7*'Z1'!$F$7*'Z1'!$K$4)</f>
        <v>4.6925096965416628E-2</v>
      </c>
      <c r="L5">
        <f>SQRT((L1^2)*'Z1'!$B$7^2+(L2^2)*'Z1'!$F$7^2+2*L1*L2*'Z1'!$B$7*'Z1'!$F$7*'Z1'!$K$4)</f>
        <v>4.5278221969071046E-2</v>
      </c>
      <c r="M5">
        <f>SQRT((M1^2)*'Z1'!$B$7^2+(M2^2)*'Z1'!$F$7^2+2*M1*M2*'Z1'!$B$7*'Z1'!$F$7*'Z1'!$K$4)</f>
        <v>4.3431713014169933E-2</v>
      </c>
      <c r="N5">
        <f>SQRT((N1^2)*'Z1'!$B$7^2+(N2^2)*'Z1'!$F$7^2+2*N1*N2*'Z1'!$B$7*'Z1'!$F$7*'Z1'!$K$4)</f>
        <v>4.2853789840356461E-2</v>
      </c>
      <c r="O5">
        <f>SQRT((O1^2)*'Z1'!$B$7^2+(O2^2)*'Z1'!$F$7^2+2*O1*O2*'Z1'!$B$7*'Z1'!$F$7*'Z1'!$K$4)</f>
        <v>4.2126293015356739E-2</v>
      </c>
      <c r="P5">
        <f>SQRT((P1^2)*'Z1'!$B$7^2+(P2^2)*'Z1'!$F$7^2+2*P1*P2*'Z1'!$B$7*'Z1'!$F$7*'Z1'!$K$4)</f>
        <v>4.1746976211127704E-2</v>
      </c>
      <c r="Q5">
        <f>SQRT((Q1^2)*'Z1'!$B$7^2+(Q2^2)*'Z1'!$F$7^2+2*Q1*Q2*'Z1'!$B$7*'Z1'!$F$7*'Z1'!$K$4)</f>
        <v>4.1725336216161805E-2</v>
      </c>
      <c r="R5">
        <f>SQRT((R1^2)*'Z1'!$B$7^2+(R2^2)*'Z1'!$F$7^2+2*R1*R2*'Z1'!$B$7*'Z1'!$F$7*'Z1'!$K$4)</f>
        <v>4.2061925086157664E-2</v>
      </c>
      <c r="S5">
        <f>SQRT((S1^2)*'Z1'!$B$7^2+(S2^2)*'Z1'!$F$7^2+2*S1*S2*'Z1'!$B$7*'Z1'!$F$7*'Z1'!$K$4)</f>
        <v>4.2748281855272824E-2</v>
      </c>
      <c r="T5">
        <f>SQRT((T1^2)*'Z1'!$B$7^2+(T2^2)*'Z1'!$F$7^2+2*T1*T2*'Z1'!$B$7*'Z1'!$F$7*'Z1'!$K$4)</f>
        <v>4.376795472974114E-2</v>
      </c>
      <c r="U5">
        <f>SQRT((U1^2)*'Z1'!$B$7^2+(U2^2)*'Z1'!$F$7^2+2*U1*U2*'Z1'!$B$7*'Z1'!$F$7*'Z1'!$K$4)</f>
        <v>4.5098340555878594E-2</v>
      </c>
      <c r="V5">
        <f>SQRT((V1^2)*'Z1'!$B$7^2+(V2^2)*'Z1'!$F$7^2+2*V1*V2*'Z1'!$B$7*'Z1'!$F$7*'Z1'!$K$4)</f>
        <v>4.671289950951292E-2</v>
      </c>
    </row>
    <row r="6" spans="1:22" x14ac:dyDescent="0.2">
      <c r="B6">
        <f>B1*'Z1'!$B$9+B2*'Z1'!$F$9</f>
        <v>3.6198975338340385E-2</v>
      </c>
      <c r="C6">
        <f>C1*'Z1'!$B$9+C2*'Z1'!$F$9</f>
        <v>3.3390551933033252E-2</v>
      </c>
      <c r="D6">
        <f>D1*'Z1'!$B$9+D2*'Z1'!$F$9</f>
        <v>3.0582128527726134E-2</v>
      </c>
      <c r="E6">
        <f>E1*'Z1'!$B$9+E2*'Z1'!$F$9</f>
        <v>2.7773705122419005E-2</v>
      </c>
      <c r="F6">
        <f>F1*'Z1'!$B$9+F2*'Z1'!$F$9</f>
        <v>2.4965281717111876E-2</v>
      </c>
      <c r="G6">
        <f>G1*'Z1'!$B$9+G2*'Z1'!$F$9</f>
        <v>2.215685831180475E-2</v>
      </c>
      <c r="H6">
        <f>H1*'Z1'!$B$9+H2*'Z1'!$F$9</f>
        <v>1.9348434906497621E-2</v>
      </c>
      <c r="I6">
        <f>I1*'Z1'!$B$9+I2*'Z1'!$F$9</f>
        <v>1.6540011501190496E-2</v>
      </c>
      <c r="J6">
        <f>J1*'Z1'!$B$9+J2*'Z1'!$F$9</f>
        <v>1.3731588095883365E-2</v>
      </c>
      <c r="K6">
        <f>K1*'Z1'!$B$9+K2*'Z1'!$F$9</f>
        <v>1.0923164690576243E-2</v>
      </c>
      <c r="L6">
        <f>L1*'Z1'!$B$9+L2*'Z1'!$F$9</f>
        <v>8.1147412852691139E-3</v>
      </c>
      <c r="M6">
        <f>M1*'Z1'!$B$9+M2*'Z1'!$F$9</f>
        <v>4.1345090083034601E-3</v>
      </c>
      <c r="N6">
        <f>N1*'Z1'!$B$9+N2*'Z1'!$F$9</f>
        <v>2.4978944746548611E-3</v>
      </c>
      <c r="O6">
        <f>O1*'Z1'!$B$9+O2*'Z1'!$F$9</f>
        <v>-3.1052893065226794E-4</v>
      </c>
      <c r="P6">
        <f>P1*'Z1'!$B$9+P2*'Z1'!$F$9</f>
        <v>-3.1189523359593917E-3</v>
      </c>
      <c r="Q6">
        <f>Q1*'Z1'!$B$9+Q2*'Z1'!$F$9</f>
        <v>-5.9273757412665207E-3</v>
      </c>
      <c r="R6">
        <f>R1*'Z1'!$B$9+R2*'Z1'!$F$9</f>
        <v>-8.7357991465736515E-3</v>
      </c>
      <c r="S6">
        <f>S1*'Z1'!$B$9+S2*'Z1'!$F$9</f>
        <v>-1.1544222551880774E-2</v>
      </c>
      <c r="T6">
        <f>T1*'Z1'!$B$9+T2*'Z1'!$F$9</f>
        <v>-1.4352645957187904E-2</v>
      </c>
      <c r="U6">
        <f>U1*'Z1'!$B$9+U2*'Z1'!$F$9</f>
        <v>-1.7161069362495028E-2</v>
      </c>
      <c r="V6">
        <f>V1*'Z1'!$B$9+V2*'Z1'!$F$9</f>
        <v>-1.9969492767802157E-2</v>
      </c>
    </row>
    <row r="8" spans="1:22" x14ac:dyDescent="0.2">
      <c r="A8" t="s">
        <v>29</v>
      </c>
      <c r="B8">
        <v>0.72800974135947916</v>
      </c>
    </row>
    <row r="9" spans="1:22" x14ac:dyDescent="0.2">
      <c r="A9" t="s">
        <v>30</v>
      </c>
      <c r="B9">
        <f>1-B8</f>
        <v>0.27199025864052084</v>
      </c>
    </row>
    <row r="12" spans="1:22" x14ac:dyDescent="0.2">
      <c r="B12">
        <f>SQRT((B8^2)*'Z1'!$B$7^2+(B9^2)*'Z1'!$F$7^2+2*B8*B9*'Z1'!$B$7*'Z1'!$F$7*'Z1'!$K$4)</f>
        <v>4.1690544027683012E-2</v>
      </c>
    </row>
    <row r="13" spans="1:22" x14ac:dyDescent="0.2">
      <c r="B13">
        <f>B8*'Z1'!$B$9+B9*'Z1'!$F$9</f>
        <v>-4.6922166001706015E-3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workbookViewId="0">
      <selection activeCell="A9" sqref="A9:B14"/>
    </sheetView>
  </sheetViews>
  <sheetFormatPr defaultRowHeight="12.75" x14ac:dyDescent="0.2"/>
  <cols>
    <col min="1" max="1" width="10.5703125" customWidth="1"/>
    <col min="2" max="2" width="9.7109375" customWidth="1"/>
  </cols>
  <sheetData>
    <row r="1" spans="1:42" x14ac:dyDescent="0.2">
      <c r="A1" t="s">
        <v>29</v>
      </c>
      <c r="B1">
        <v>-0.5</v>
      </c>
      <c r="C1">
        <v>-0.45</v>
      </c>
      <c r="D1">
        <v>-0.4</v>
      </c>
      <c r="E1">
        <v>-0.35</v>
      </c>
      <c r="F1">
        <v>-0.3</v>
      </c>
      <c r="G1">
        <v>-0.25</v>
      </c>
      <c r="H1">
        <v>-0.2</v>
      </c>
      <c r="I1">
        <v>-0.15</v>
      </c>
      <c r="J1">
        <v>-0.1</v>
      </c>
      <c r="K1">
        <v>-0.05</v>
      </c>
      <c r="L1">
        <v>0</v>
      </c>
      <c r="M1">
        <v>0.05</v>
      </c>
      <c r="N1">
        <v>0.1</v>
      </c>
      <c r="O1">
        <v>0.15</v>
      </c>
      <c r="P1">
        <v>0.2</v>
      </c>
      <c r="Q1">
        <v>0.25</v>
      </c>
      <c r="R1">
        <v>0.3</v>
      </c>
      <c r="S1">
        <v>0.35</v>
      </c>
      <c r="T1">
        <v>0.4</v>
      </c>
      <c r="U1">
        <v>0.45</v>
      </c>
      <c r="V1">
        <v>0.5</v>
      </c>
      <c r="W1">
        <v>0.55000000000000004</v>
      </c>
      <c r="X1">
        <v>0.6</v>
      </c>
      <c r="Y1">
        <v>0.65</v>
      </c>
      <c r="Z1">
        <v>0.7</v>
      </c>
      <c r="AA1">
        <v>0.75</v>
      </c>
      <c r="AB1">
        <v>0.8</v>
      </c>
      <c r="AC1">
        <v>0.85</v>
      </c>
      <c r="AD1">
        <v>0.9</v>
      </c>
      <c r="AE1">
        <v>0.95</v>
      </c>
      <c r="AF1">
        <v>1</v>
      </c>
      <c r="AG1">
        <v>1.05</v>
      </c>
      <c r="AH1">
        <v>1.1000000000000001</v>
      </c>
      <c r="AI1">
        <v>1.1499999999999999</v>
      </c>
      <c r="AJ1">
        <v>1.2</v>
      </c>
      <c r="AK1">
        <v>1.25</v>
      </c>
      <c r="AL1">
        <v>1.3</v>
      </c>
      <c r="AM1">
        <v>1.35</v>
      </c>
      <c r="AN1">
        <v>1.4</v>
      </c>
      <c r="AO1">
        <v>1.45</v>
      </c>
      <c r="AP1">
        <v>1.5</v>
      </c>
    </row>
    <row r="2" spans="1:42" x14ac:dyDescent="0.2">
      <c r="A2" t="s">
        <v>30</v>
      </c>
      <c r="B2">
        <f>1-B1</f>
        <v>1.5</v>
      </c>
      <c r="C2">
        <f t="shared" ref="C2:AP2" si="0">1-C1</f>
        <v>1.45</v>
      </c>
      <c r="D2">
        <f t="shared" si="0"/>
        <v>1.4</v>
      </c>
      <c r="E2">
        <f t="shared" si="0"/>
        <v>1.35</v>
      </c>
      <c r="F2">
        <f t="shared" si="0"/>
        <v>1.3</v>
      </c>
      <c r="G2">
        <f t="shared" si="0"/>
        <v>1.25</v>
      </c>
      <c r="H2">
        <f t="shared" si="0"/>
        <v>1.2</v>
      </c>
      <c r="I2">
        <f t="shared" si="0"/>
        <v>1.1499999999999999</v>
      </c>
      <c r="J2">
        <f t="shared" si="0"/>
        <v>1.1000000000000001</v>
      </c>
      <c r="K2">
        <f t="shared" si="0"/>
        <v>1.05</v>
      </c>
      <c r="L2">
        <f t="shared" si="0"/>
        <v>1</v>
      </c>
      <c r="M2">
        <f t="shared" si="0"/>
        <v>0.95</v>
      </c>
      <c r="N2">
        <f t="shared" si="0"/>
        <v>0.9</v>
      </c>
      <c r="O2">
        <f t="shared" si="0"/>
        <v>0.85</v>
      </c>
      <c r="P2">
        <f t="shared" si="0"/>
        <v>0.8</v>
      </c>
      <c r="Q2">
        <f t="shared" si="0"/>
        <v>0.75</v>
      </c>
      <c r="R2">
        <f t="shared" si="0"/>
        <v>0.7</v>
      </c>
      <c r="S2">
        <f t="shared" si="0"/>
        <v>0.65</v>
      </c>
      <c r="T2">
        <f t="shared" si="0"/>
        <v>0.6</v>
      </c>
      <c r="U2">
        <f t="shared" si="0"/>
        <v>0.55000000000000004</v>
      </c>
      <c r="V2">
        <f t="shared" si="0"/>
        <v>0.5</v>
      </c>
      <c r="W2">
        <f t="shared" si="0"/>
        <v>0.44999999999999996</v>
      </c>
      <c r="X2">
        <f t="shared" si="0"/>
        <v>0.4</v>
      </c>
      <c r="Y2">
        <f t="shared" si="0"/>
        <v>0.35</v>
      </c>
      <c r="Z2">
        <f t="shared" si="0"/>
        <v>0.30000000000000004</v>
      </c>
      <c r="AA2">
        <f t="shared" si="0"/>
        <v>0.25</v>
      </c>
      <c r="AB2">
        <f t="shared" si="0"/>
        <v>0.19999999999999996</v>
      </c>
      <c r="AC2">
        <f t="shared" si="0"/>
        <v>0.15000000000000002</v>
      </c>
      <c r="AD2">
        <f t="shared" si="0"/>
        <v>9.9999999999999978E-2</v>
      </c>
      <c r="AE2">
        <f t="shared" si="0"/>
        <v>5.0000000000000044E-2</v>
      </c>
      <c r="AF2">
        <f t="shared" si="0"/>
        <v>0</v>
      </c>
      <c r="AG2">
        <f t="shared" si="0"/>
        <v>-5.0000000000000044E-2</v>
      </c>
      <c r="AH2">
        <f t="shared" si="0"/>
        <v>-0.10000000000000009</v>
      </c>
      <c r="AI2">
        <f t="shared" si="0"/>
        <v>-0.14999999999999991</v>
      </c>
      <c r="AJ2">
        <f t="shared" si="0"/>
        <v>-0.19999999999999996</v>
      </c>
      <c r="AK2">
        <f t="shared" si="0"/>
        <v>-0.25</v>
      </c>
      <c r="AL2">
        <f t="shared" si="0"/>
        <v>-0.30000000000000004</v>
      </c>
      <c r="AM2">
        <f t="shared" si="0"/>
        <v>-0.35000000000000009</v>
      </c>
      <c r="AN2">
        <f t="shared" si="0"/>
        <v>-0.39999999999999991</v>
      </c>
      <c r="AO2">
        <f t="shared" si="0"/>
        <v>-0.44999999999999996</v>
      </c>
      <c r="AP2">
        <f t="shared" si="0"/>
        <v>-0.5</v>
      </c>
    </row>
    <row r="5" spans="1:42" x14ac:dyDescent="0.2">
      <c r="B5">
        <f>SQRT((B1^2)*'Z1'!$B$6^2+(B2^2)*'Z1'!$F$6^2+2*B1*B2*'Z1'!$B$6*'Z1'!$F$6*'Z1'!$K$3)</f>
        <v>2.9942285283507168E-2</v>
      </c>
      <c r="C5">
        <f>SQRT((C1^2)*'Z1'!$B$6^2+(C2^2)*'Z1'!$F$6^2+2*C1*C2*'Z1'!$B$6*'Z1'!$F$6*'Z1'!$K$3)</f>
        <v>2.8828619430892339E-2</v>
      </c>
      <c r="D5">
        <f>SQRT((D1^2)*'Z1'!$B$6^2+(D2^2)*'Z1'!$F$6^2+2*D1*D2*'Z1'!$B$6*'Z1'!$F$6*'Z1'!$K$3)</f>
        <v>2.7726651443085205E-2</v>
      </c>
      <c r="E5">
        <f>SQRT((E1^2)*'Z1'!$B$6^2+(E2^2)*'Z1'!$F$6^2+2*E1*E2*'Z1'!$B$6*'Z1'!$F$6*'Z1'!$K$3)</f>
        <v>2.6637833130047899E-2</v>
      </c>
      <c r="F5">
        <f>SQRT((F1^2)*'Z1'!$B$6^2+(F2^2)*'Z1'!$F$6^2+2*F1*F2*'Z1'!$B$6*'Z1'!$F$6*'Z1'!$K$3)</f>
        <v>2.5563844764530986E-2</v>
      </c>
      <c r="G5">
        <f>SQRT((G1^2)*'Z1'!$B$6^2+(G2^2)*'Z1'!$F$6^2+2*G1*G2*'Z1'!$B$6*'Z1'!$F$6*'Z1'!$K$3)</f>
        <v>2.4506636164284595E-2</v>
      </c>
      <c r="H5">
        <f>SQRT((H1^2)*'Z1'!$B$6^2+(H2^2)*'Z1'!$F$6^2+2*H1*H2*'Z1'!$B$6*'Z1'!$F$6*'Z1'!$K$3)</f>
        <v>2.3468475125048648E-2</v>
      </c>
      <c r="I5">
        <f>SQRT((I1^2)*'Z1'!$B$6^2+(I2^2)*'Z1'!$F$6^2+2*I1*I2*'Z1'!$B$6*'Z1'!$F$6*'Z1'!$K$3)</f>
        <v>2.2452004030024921E-2</v>
      </c>
      <c r="J5">
        <f>SQRT((J1^2)*'Z1'!$B$6^2+(J2^2)*'Z1'!$F$6^2+2*J1*J2*'Z1'!$B$6*'Z1'!$F$6*'Z1'!$K$3)</f>
        <v>2.1460305144529197E-2</v>
      </c>
      <c r="K5">
        <f>SQRT((K1^2)*'Z1'!$B$6^2+(K2^2)*'Z1'!$F$6^2+2*K1*K2*'Z1'!$B$6*'Z1'!$F$6*'Z1'!$K$3)</f>
        <v>2.0496974422855179E-2</v>
      </c>
      <c r="L5">
        <f>SQRT((L1^2)*'Z1'!$B$6^2+(L2^2)*'Z1'!$F$6^2+2*L1*L2*'Z1'!$B$6*'Z1'!$F$6*'Z1'!$K$3)</f>
        <v>1.9566202384440245E-2</v>
      </c>
      <c r="M5">
        <f>SQRT((M1^2)*'Z1'!$B$6^2+(M2^2)*'Z1'!$F$6^2+2*M1*M2*'Z1'!$B$6*'Z1'!$F$6*'Z1'!$K$3)</f>
        <v>1.867285844934817E-2</v>
      </c>
      <c r="N5">
        <f>SQRT((N1^2)*'Z1'!$B$6^2+(N2^2)*'Z1'!$F$6^2+2*N1*N2*'Z1'!$B$6*'Z1'!$F$6*'Z1'!$K$3)</f>
        <v>1.7822571678989933E-2</v>
      </c>
      <c r="O5">
        <f>SQRT((O1^2)*'Z1'!$B$6^2+(O2^2)*'Z1'!$F$6^2+2*O1*O2*'Z1'!$B$6*'Z1'!$F$6*'Z1'!$K$3)</f>
        <v>1.7021795777734418E-2</v>
      </c>
      <c r="P5">
        <f>SQRT((P1^2)*'Z1'!$B$6^2+(P2^2)*'Z1'!$F$6^2+2*P1*P2*'Z1'!$B$6*'Z1'!$F$6*'Z1'!$K$3)</f>
        <v>1.6277839334748426E-2</v>
      </c>
      <c r="Q5">
        <f>SQRT((Q1^2)*'Z1'!$B$6^2+(Q2^2)*'Z1'!$F$6^2+2*Q1*Q2*'Z1'!$B$6*'Z1'!$F$6*'Z1'!$K$3)</f>
        <v>1.5598834154503059E-2</v>
      </c>
      <c r="R5">
        <f>SQRT((R1^2)*'Z1'!$B$6^2+(R2^2)*'Z1'!$F$6^2+2*R1*R2*'Z1'!$B$6*'Z1'!$F$6*'Z1'!$K$3)</f>
        <v>1.4993607044814859E-2</v>
      </c>
      <c r="S5">
        <f>SQRT((S1^2)*'Z1'!$B$6^2+(S2^2)*'Z1'!$F$6^2+2*S1*S2*'Z1'!$B$6*'Z1'!$F$6*'Z1'!$K$3)</f>
        <v>1.447141766074682E-2</v>
      </c>
      <c r="T5">
        <f>SQRT((T1^2)*'Z1'!$B$6^2+(T2^2)*'Z1'!$F$6^2+2*T1*T2*'Z1'!$B$6*'Z1'!$F$6*'Z1'!$K$3)</f>
        <v>1.4041533309152908E-2</v>
      </c>
      <c r="U5">
        <f>SQRT((U1^2)*'Z1'!$B$6^2+(U2^2)*'Z1'!$F$6^2+2*U1*U2*'Z1'!$B$6*'Z1'!$F$6*'Z1'!$K$3)</f>
        <v>1.3712637889740574E-2</v>
      </c>
      <c r="V5">
        <f>SQRT((V1^2)*'Z1'!$B$6^2+(V2^2)*'Z1'!$F$6^2+2*V1*V2*'Z1'!$B$6*'Z1'!$F$6*'Z1'!$K$3)</f>
        <v>1.3492118802510946E-2</v>
      </c>
      <c r="W5">
        <f>SQRT((W1^2)*'Z1'!$B$6^2+(W2^2)*'Z1'!$F$6^2+2*W1*W2*'Z1'!$B$6*'Z1'!$F$6*'Z1'!$K$3)</f>
        <v>1.3385333515822927E-2</v>
      </c>
      <c r="X5">
        <f>SQRT((X1^2)*'Z1'!$B$6^2+(X2^2)*'Z1'!$F$6^2+2*X1*X2*'Z1'!$B$6*'Z1'!$F$6*'Z1'!$K$3)</f>
        <v>1.3395002371831751E-2</v>
      </c>
      <c r="Y5">
        <f>SQRT((Y1^2)*'Z1'!$B$6^2+(Y2^2)*'Z1'!$F$6^2+2*Y1*Y2*'Z1'!$B$6*'Z1'!$F$6*'Z1'!$K$3)</f>
        <v>1.3520875541760093E-2</v>
      </c>
      <c r="Z5">
        <f>SQRT((Z1^2)*'Z1'!$B$6^2+(Z2^2)*'Z1'!$F$6^2+2*Z1*Z2*'Z1'!$B$6*'Z1'!$F$6*'Z1'!$K$3)</f>
        <v>1.3759764313133306E-2</v>
      </c>
      <c r="AA5">
        <f>SQRT((AA1^2)*'Z1'!$B$6^2+(AA2^2)*'Z1'!$F$6^2+2*AA1*AA2*'Z1'!$B$6*'Z1'!$F$6*'Z1'!$K$3)</f>
        <v>1.4105927979151531E-2</v>
      </c>
      <c r="AB5">
        <f>SQRT((AB1^2)*'Z1'!$B$6^2+(AB2^2)*'Z1'!$F$6^2+2*AB1*AB2*'Z1'!$B$6*'Z1'!$F$6*'Z1'!$K$3)</f>
        <v>1.4551712820691096E-2</v>
      </c>
      <c r="AC5">
        <f>SQRT((AC1^2)*'Z1'!$B$6^2+(AC2^2)*'Z1'!$F$6^2+2*AC1*AC2*'Z1'!$B$6*'Z1'!$F$6*'Z1'!$K$3)</f>
        <v>1.5088291471917675E-2</v>
      </c>
      <c r="AD5">
        <f>SQRT((AD1^2)*'Z1'!$B$6^2+(AD2^2)*'Z1'!$F$6^2+2*AD1*AD2*'Z1'!$B$6*'Z1'!$F$6*'Z1'!$K$3)</f>
        <v>1.5706361282297191E-2</v>
      </c>
      <c r="AE5">
        <f>SQRT((AE1^2)*'Z1'!$B$6^2+(AE2^2)*'Z1'!$F$6^2+2*AE1*AE2*'Z1'!$B$6*'Z1'!$F$6*'Z1'!$K$3)</f>
        <v>1.6396709474201441E-2</v>
      </c>
      <c r="AF5">
        <f>SQRT((AF1^2)*'Z1'!$B$6^2+(AF2^2)*'Z1'!$F$6^2+2*AF1*AF2*'Z1'!$B$6*'Z1'!$F$6*'Z1'!$K$3)</f>
        <v>1.7150610196010895E-2</v>
      </c>
      <c r="AG5">
        <f>SQRT((AG1^2)*'Z1'!$B$6^2+(AG2^2)*'Z1'!$F$6^2+2*AG1*AG2*'Z1'!$B$6*'Z1'!$F$6*'Z1'!$K$3)</f>
        <v>1.7960062089883794E-2</v>
      </c>
      <c r="AH5">
        <f>SQRT((AH1^2)*'Z1'!$B$6^2+(AH2^2)*'Z1'!$F$6^2+2*AH1*AH2*'Z1'!$B$6*'Z1'!$F$6*'Z1'!$K$3)</f>
        <v>1.88178979195943E-2</v>
      </c>
      <c r="AI5">
        <f>SQRT((AI1^2)*'Z1'!$B$6^2+(AI2^2)*'Z1'!$F$6^2+2*AI1*AI2*'Z1'!$B$6*'Z1'!$F$6*'Z1'!$K$3)</f>
        <v>1.9717803772603185E-2</v>
      </c>
      <c r="AJ5">
        <f>SQRT((AJ1^2)*'Z1'!$B$6^2+(AJ2^2)*'Z1'!$F$6^2+2*AJ1*AJ2*'Z1'!$B$6*'Z1'!$F$6*'Z1'!$K$3)</f>
        <v>2.0654281415249481E-2</v>
      </c>
      <c r="AK5">
        <f>SQRT((AK1^2)*'Z1'!$B$6^2+(AK2^2)*'Z1'!$F$6^2+2*AK1*AK2*'Z1'!$B$6*'Z1'!$F$6*'Z1'!$K$3)</f>
        <v>2.1622579578037818E-2</v>
      </c>
      <c r="AL5">
        <f>SQRT((AL1^2)*'Z1'!$B$6^2+(AL2^2)*'Z1'!$F$6^2+2*AL1*AL2*'Z1'!$B$6*'Z1'!$F$6*'Z1'!$K$3)</f>
        <v>2.2618611940162434E-2</v>
      </c>
      <c r="AM5">
        <f>SQRT((AM1^2)*'Z1'!$B$6^2+(AM2^2)*'Z1'!$F$6^2+2*AM1*AM2*'Z1'!$B$6*'Z1'!$F$6*'Z1'!$K$3)</f>
        <v>2.3638872990342872E-2</v>
      </c>
      <c r="AN5">
        <f>SQRT((AN1^2)*'Z1'!$B$6^2+(AN2^2)*'Z1'!$F$6^2+2*AN1*AN2*'Z1'!$B$6*'Z1'!$F$6*'Z1'!$K$3)</f>
        <v>2.4680358143071728E-2</v>
      </c>
      <c r="AO5">
        <f>SQRT((AO1^2)*'Z1'!$B$6^2+(AO2^2)*'Z1'!$F$6^2+2*AO1*AO2*'Z1'!$B$6*'Z1'!$F$6*'Z1'!$K$3)</f>
        <v>2.5740491284158409E-2</v>
      </c>
      <c r="AP5">
        <f>SQRT((AP1^2)*'Z1'!$B$6^2+(AP2^2)*'Z1'!$F$6^2+2*AP1*AP2*'Z1'!$B$6*'Z1'!$F$6*'Z1'!$K$3)</f>
        <v>2.6817060925690674E-2</v>
      </c>
    </row>
    <row r="6" spans="1:42" x14ac:dyDescent="0.2">
      <c r="B6">
        <f>B1*'Z1'!$B$8+B2*'Z1'!$F$8</f>
        <v>3.1019037613155484E-3</v>
      </c>
      <c r="C6">
        <f>C1*'Z1'!$B$8+C2*'Z1'!$F$8</f>
        <v>2.9661904826291403E-3</v>
      </c>
      <c r="D6">
        <f>D1*'Z1'!$B$8+D2*'Z1'!$F$8</f>
        <v>2.8304772039427321E-3</v>
      </c>
      <c r="E6">
        <f>E1*'Z1'!$B$8+E2*'Z1'!$F$8</f>
        <v>2.6947639252563244E-3</v>
      </c>
      <c r="F6">
        <f>F1*'Z1'!$B$8+F2*'Z1'!$F$8</f>
        <v>2.5590506465699167E-3</v>
      </c>
      <c r="G6">
        <f>G1*'Z1'!$B$8+G2*'Z1'!$F$8</f>
        <v>2.4233373678835086E-3</v>
      </c>
      <c r="H6">
        <f>H1*'Z1'!$B$8+H2*'Z1'!$F$8</f>
        <v>2.2876240891971009E-3</v>
      </c>
      <c r="I6">
        <f>I1*'Z1'!$B$8+I2*'Z1'!$F$8</f>
        <v>2.1519108105106923E-3</v>
      </c>
      <c r="J6">
        <f>J1*'Z1'!$B$8+J2*'Z1'!$F$8</f>
        <v>2.0161975318242851E-3</v>
      </c>
      <c r="K6">
        <f>K1*'Z1'!$B$8+K2*'Z1'!$F$8</f>
        <v>1.8804842531378772E-3</v>
      </c>
      <c r="L6">
        <f>L1*'Z1'!$B$8+L2*'Z1'!$F$8</f>
        <v>1.7447709744514693E-3</v>
      </c>
      <c r="M6">
        <f>M1*'Z1'!$B$8+M2*'Z1'!$F$8</f>
        <v>1.6090576957650613E-3</v>
      </c>
      <c r="N6">
        <f>N1*'Z1'!$B$8+N2*'Z1'!$F$8</f>
        <v>1.4733444170786534E-3</v>
      </c>
      <c r="O6">
        <f>O1*'Z1'!$B$8+O2*'Z1'!$F$8</f>
        <v>1.3376311383922455E-3</v>
      </c>
      <c r="P6">
        <f>P1*'Z1'!$B$8+P2*'Z1'!$F$8</f>
        <v>1.2019178597058378E-3</v>
      </c>
      <c r="Q6">
        <f>Q1*'Z1'!$B$8+Q2*'Z1'!$F$8</f>
        <v>1.0662045810194299E-3</v>
      </c>
      <c r="R6">
        <f>R1*'Z1'!$B$8+R2*'Z1'!$F$8</f>
        <v>9.3049130233302199E-4</v>
      </c>
      <c r="S6">
        <f>S1*'Z1'!$B$8+S2*'Z1'!$F$8</f>
        <v>7.9477802364661429E-4</v>
      </c>
      <c r="T6">
        <f>T1*'Z1'!$B$8+T2*'Z1'!$F$8</f>
        <v>6.5906474496020616E-4</v>
      </c>
      <c r="U6">
        <f>U1*'Z1'!$B$8+U2*'Z1'!$F$8</f>
        <v>5.2335146627379846E-4</v>
      </c>
      <c r="V6">
        <f>V1*'Z1'!$B$8+V2*'Z1'!$F$8</f>
        <v>3.8763818758739049E-4</v>
      </c>
      <c r="W6">
        <f>W1*'Z1'!$B$8+W2*'Z1'!$F$8</f>
        <v>2.5192490890098241E-4</v>
      </c>
      <c r="X6">
        <f>X1*'Z1'!$B$8+X2*'Z1'!$F$8</f>
        <v>1.1621163021457472E-4</v>
      </c>
      <c r="Y6">
        <f>Y1*'Z1'!$B$8+Y2*'Z1'!$F$8</f>
        <v>-1.9501648471833199E-5</v>
      </c>
      <c r="Z6">
        <f>Z1*'Z1'!$B$8+Z2*'Z1'!$F$8</f>
        <v>-1.552149271582409E-4</v>
      </c>
      <c r="AA6">
        <f>AA1*'Z1'!$B$8+AA2*'Z1'!$F$8</f>
        <v>-2.9092820584464892E-4</v>
      </c>
      <c r="AB6">
        <f>AB1*'Z1'!$B$8+AB2*'Z1'!$F$8</f>
        <v>-4.2664148453105689E-4</v>
      </c>
      <c r="AC6">
        <f>AC1*'Z1'!$B$8+AC2*'Z1'!$F$8</f>
        <v>-5.6235476321746464E-4</v>
      </c>
      <c r="AD6">
        <f>AD1*'Z1'!$B$8+AD2*'Z1'!$F$8</f>
        <v>-6.9806804190387256E-4</v>
      </c>
      <c r="AE6">
        <f>AE1*'Z1'!$B$8+AE2*'Z1'!$F$8</f>
        <v>-8.3378132059028025E-4</v>
      </c>
      <c r="AF6">
        <f>AF1*'Z1'!$B$8+AF2*'Z1'!$F$8</f>
        <v>-9.6949459927668828E-4</v>
      </c>
      <c r="AG6">
        <f>AG1*'Z1'!$B$8+AG2*'Z1'!$F$8</f>
        <v>-1.1052078779630963E-3</v>
      </c>
      <c r="AH6">
        <f>AH1*'Z1'!$B$8+AH2*'Z1'!$F$8</f>
        <v>-1.2409211566495044E-3</v>
      </c>
      <c r="AI6">
        <f>AI1*'Z1'!$B$8+AI2*'Z1'!$F$8</f>
        <v>-1.3766344353359117E-3</v>
      </c>
      <c r="AJ6">
        <f>AJ1*'Z1'!$B$8+AJ2*'Z1'!$F$8</f>
        <v>-1.5123477140223198E-3</v>
      </c>
      <c r="AK6">
        <f>AK1*'Z1'!$B$8+AK2*'Z1'!$F$8</f>
        <v>-1.6480609927087275E-3</v>
      </c>
      <c r="AL6">
        <f>AL1*'Z1'!$B$8+AL2*'Z1'!$F$8</f>
        <v>-1.7837742713951357E-3</v>
      </c>
      <c r="AM6">
        <f>AM1*'Z1'!$B$8+AM2*'Z1'!$F$8</f>
        <v>-1.9194875500815436E-3</v>
      </c>
      <c r="AN6">
        <f>AN1*'Z1'!$B$8+AN2*'Z1'!$F$8</f>
        <v>-2.0552008287679511E-3</v>
      </c>
      <c r="AO6">
        <f>AO1*'Z1'!$B$8+AO2*'Z1'!$F$8</f>
        <v>-2.1909141074543592E-3</v>
      </c>
      <c r="AP6">
        <f>AP1*'Z1'!$B$8+AP2*'Z1'!$F$8</f>
        <v>-2.3266273861407673E-3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7" sqref="F7"/>
    </sheetView>
  </sheetViews>
  <sheetFormatPr defaultRowHeight="12.75" x14ac:dyDescent="0.2"/>
  <sheetData>
    <row r="1" spans="1:8" x14ac:dyDescent="0.2">
      <c r="A1" t="s">
        <v>31</v>
      </c>
      <c r="B1">
        <v>0.08</v>
      </c>
      <c r="D1" t="s">
        <v>34</v>
      </c>
      <c r="E1">
        <v>0.04</v>
      </c>
      <c r="G1" t="s">
        <v>38</v>
      </c>
      <c r="H1">
        <v>0.6</v>
      </c>
    </row>
    <row r="2" spans="1:8" x14ac:dyDescent="0.2">
      <c r="A2" t="s">
        <v>32</v>
      </c>
      <c r="B2">
        <v>0.12</v>
      </c>
      <c r="D2" t="s">
        <v>35</v>
      </c>
      <c r="E2">
        <v>0.08</v>
      </c>
      <c r="G2" t="s">
        <v>37</v>
      </c>
      <c r="H2">
        <v>-0.5</v>
      </c>
    </row>
    <row r="3" spans="1:8" x14ac:dyDescent="0.2">
      <c r="A3" t="s">
        <v>33</v>
      </c>
      <c r="B3">
        <v>0.06</v>
      </c>
      <c r="D3" t="s">
        <v>36</v>
      </c>
      <c r="E3">
        <v>0.03</v>
      </c>
      <c r="G3" t="s">
        <v>39</v>
      </c>
      <c r="H3">
        <v>0.2</v>
      </c>
    </row>
    <row r="5" spans="1:8" x14ac:dyDescent="0.2">
      <c r="A5" t="s">
        <v>40</v>
      </c>
      <c r="B5" t="s">
        <v>41</v>
      </c>
      <c r="C5" t="s">
        <v>42</v>
      </c>
    </row>
    <row r="6" spans="1:8" x14ac:dyDescent="0.2">
      <c r="A6">
        <f>1/3</f>
        <v>0.33333333333333331</v>
      </c>
      <c r="B6">
        <f>1/3</f>
        <v>0.33333333333333331</v>
      </c>
      <c r="C6">
        <f>1-A6-B6</f>
        <v>0.33333333333333343</v>
      </c>
      <c r="E6">
        <f>A6*$B$1+B6*$B$2+C6*$B$3</f>
        <v>8.6666666666666656E-2</v>
      </c>
      <c r="F6">
        <f>SQRT(A6^2+E1^2+A6*B6*E1*E2*H1+A6*C6*E1*E3*H3+B6*A6*E2*E1*H1+B6^2*E2^2+B6*C6*E2*E3*H2)</f>
        <v>0.33725690833876509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Info</vt:lpstr>
      <vt:lpstr>Zadania</vt:lpstr>
      <vt:lpstr>Z1</vt:lpstr>
      <vt:lpstr>Z2</vt:lpstr>
      <vt:lpstr>Z3</vt:lpstr>
      <vt:lpstr>Z4</vt:lpstr>
      <vt:lpstr>Z6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L1_rozw</dc:title>
  <dc:creator>dr Rafał Weron</dc:creator>
  <cp:lastModifiedBy>Maciej</cp:lastModifiedBy>
  <cp:lastPrinted>2000-04-29T06:50:58Z</cp:lastPrinted>
  <dcterms:created xsi:type="dcterms:W3CDTF">2000-04-14T07:44:12Z</dcterms:created>
  <dcterms:modified xsi:type="dcterms:W3CDTF">2017-03-13T11:46:57Z</dcterms:modified>
</cp:coreProperties>
</file>