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Mackenzie\Documents\MATLAB\"/>
    </mc:Choice>
  </mc:AlternateContent>
  <xr:revisionPtr revIDLastSave="0" documentId="13_ncr:1_{DC0640EC-EC3C-48DC-B91F-641C85610A21}" xr6:coauthVersionLast="28" xr6:coauthVersionMax="28" xr10:uidLastSave="{00000000-0000-0000-0000-000000000000}"/>
  <bookViews>
    <workbookView xWindow="0" yWindow="0" windowWidth="19200" windowHeight="6940" tabRatio="500" xr2:uid="{00000000-000D-0000-FFFF-FFFF00000000}"/>
  </bookViews>
  <sheets>
    <sheet name="Merged" sheetId="5" r:id="rId1"/>
    <sheet name="ErrorBarsAll" sheetId="7" r:id="rId2"/>
    <sheet name="ErrorBarsF" sheetId="8" r:id="rId3"/>
    <sheet name="Sheet1" sheetId="9" r:id="rId4"/>
    <sheet name="ErrorBarsM" sheetId="6" r:id="rId5"/>
    <sheet name="Tuesday 125" sheetId="1" r:id="rId6"/>
    <sheet name="Tuesday 440" sheetId="2" r:id="rId7"/>
    <sheet name="Thursday 440" sheetId="3" r:id="rId8"/>
    <sheet name="Thursday 125" sheetId="4" r:id="rId9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C10" i="6"/>
  <c r="C27" i="7"/>
  <c r="C10" i="7"/>
  <c r="L18" i="8"/>
  <c r="K18" i="8"/>
  <c r="J18" i="8"/>
  <c r="I18" i="8"/>
  <c r="H18" i="8"/>
  <c r="G18" i="8"/>
  <c r="F18" i="8"/>
  <c r="E18" i="8"/>
  <c r="D18" i="8"/>
  <c r="C18" i="8"/>
  <c r="B18" i="8"/>
  <c r="A18" i="8"/>
  <c r="L17" i="8"/>
  <c r="K17" i="8"/>
  <c r="J17" i="8"/>
  <c r="I17" i="8"/>
  <c r="H17" i="8"/>
  <c r="G17" i="8"/>
  <c r="F17" i="8"/>
  <c r="E17" i="8"/>
  <c r="D17" i="8"/>
  <c r="C17" i="8"/>
  <c r="B17" i="8"/>
  <c r="A17" i="8"/>
  <c r="L16" i="8"/>
  <c r="K16" i="8"/>
  <c r="J16" i="8"/>
  <c r="I16" i="8"/>
  <c r="H16" i="8"/>
  <c r="G16" i="8"/>
  <c r="F16" i="8"/>
  <c r="E16" i="8"/>
  <c r="D16" i="8"/>
  <c r="C16" i="8"/>
  <c r="B16" i="8"/>
  <c r="B87" i="5"/>
  <c r="B88" i="5"/>
  <c r="B89" i="5"/>
  <c r="B90" i="5"/>
  <c r="B91" i="5"/>
  <c r="B92" i="5"/>
  <c r="L15" i="8"/>
  <c r="K15" i="8"/>
  <c r="J15" i="8"/>
  <c r="I15" i="8"/>
  <c r="H15" i="8"/>
  <c r="G15" i="8"/>
  <c r="F15" i="8"/>
  <c r="E15" i="8"/>
  <c r="D15" i="8"/>
  <c r="C15" i="8"/>
  <c r="B15" i="8"/>
  <c r="A15" i="8"/>
  <c r="L14" i="8"/>
  <c r="K14" i="8"/>
  <c r="J14" i="8"/>
  <c r="I14" i="8"/>
  <c r="H14" i="8"/>
  <c r="G14" i="8"/>
  <c r="F14" i="8"/>
  <c r="E14" i="8"/>
  <c r="D14" i="8"/>
  <c r="C14" i="8"/>
  <c r="B14" i="8"/>
  <c r="A14" i="8"/>
  <c r="L13" i="8"/>
  <c r="K13" i="8"/>
  <c r="J13" i="8"/>
  <c r="I13" i="8"/>
  <c r="H13" i="8"/>
  <c r="G13" i="8"/>
  <c r="F13" i="8"/>
  <c r="E13" i="8"/>
  <c r="D13" i="8"/>
  <c r="C13" i="8"/>
  <c r="B13" i="8"/>
  <c r="A13" i="8"/>
  <c r="L12" i="8"/>
  <c r="K12" i="8"/>
  <c r="J12" i="8"/>
  <c r="I12" i="8"/>
  <c r="H12" i="8"/>
  <c r="G12" i="8"/>
  <c r="F12" i="8"/>
  <c r="E12" i="8"/>
  <c r="D12" i="8"/>
  <c r="C12" i="8"/>
  <c r="B12" i="8"/>
  <c r="A12" i="8"/>
  <c r="L11" i="8"/>
  <c r="K11" i="8"/>
  <c r="J11" i="8"/>
  <c r="I11" i="8"/>
  <c r="H11" i="8"/>
  <c r="G11" i="8"/>
  <c r="F11" i="8"/>
  <c r="E11" i="8"/>
  <c r="D11" i="8"/>
  <c r="C11" i="8"/>
  <c r="B11" i="8"/>
  <c r="A11" i="8"/>
  <c r="L10" i="8"/>
  <c r="K10" i="8"/>
  <c r="J10" i="8"/>
  <c r="I10" i="8"/>
  <c r="H10" i="8"/>
  <c r="G10" i="8"/>
  <c r="F10" i="8"/>
  <c r="E10" i="8"/>
  <c r="D10" i="8"/>
  <c r="B10" i="8"/>
  <c r="A10" i="8"/>
  <c r="L9" i="8"/>
  <c r="K9" i="8"/>
  <c r="J9" i="8"/>
  <c r="I9" i="8"/>
  <c r="H9" i="8"/>
  <c r="G9" i="8"/>
  <c r="F9" i="8"/>
  <c r="E9" i="8"/>
  <c r="D9" i="8"/>
  <c r="C9" i="8"/>
  <c r="B9" i="8"/>
  <c r="A9" i="8"/>
  <c r="L8" i="8"/>
  <c r="K8" i="8"/>
  <c r="J8" i="8"/>
  <c r="I8" i="8"/>
  <c r="H8" i="8"/>
  <c r="G8" i="8"/>
  <c r="F8" i="8"/>
  <c r="E8" i="8"/>
  <c r="D8" i="8"/>
  <c r="C8" i="8"/>
  <c r="B8" i="8"/>
  <c r="A8" i="8"/>
  <c r="L7" i="8"/>
  <c r="K7" i="8"/>
  <c r="J7" i="8"/>
  <c r="I7" i="8"/>
  <c r="H7" i="8"/>
  <c r="G7" i="8"/>
  <c r="F7" i="8"/>
  <c r="E7" i="8"/>
  <c r="D7" i="8"/>
  <c r="C7" i="8"/>
  <c r="B7" i="8"/>
  <c r="A7" i="8"/>
  <c r="L6" i="8"/>
  <c r="K6" i="8"/>
  <c r="J6" i="8"/>
  <c r="I6" i="8"/>
  <c r="H6" i="8"/>
  <c r="G6" i="8"/>
  <c r="F6" i="8"/>
  <c r="E6" i="8"/>
  <c r="D6" i="8"/>
  <c r="C6" i="8"/>
  <c r="B6" i="8"/>
  <c r="A6" i="8"/>
  <c r="L5" i="8"/>
  <c r="K5" i="8"/>
  <c r="J5" i="8"/>
  <c r="I5" i="8"/>
  <c r="H5" i="8"/>
  <c r="G5" i="8"/>
  <c r="F5" i="8"/>
  <c r="E5" i="8"/>
  <c r="D5" i="8"/>
  <c r="C5" i="8"/>
  <c r="B5" i="8"/>
  <c r="A5" i="8"/>
  <c r="L4" i="8"/>
  <c r="K4" i="8"/>
  <c r="J4" i="8"/>
  <c r="I4" i="8"/>
  <c r="H4" i="8"/>
  <c r="G4" i="8"/>
  <c r="F4" i="8"/>
  <c r="E4" i="8"/>
  <c r="D4" i="8"/>
  <c r="C4" i="8"/>
  <c r="B4" i="8"/>
  <c r="A4" i="8"/>
  <c r="M9" i="5"/>
  <c r="M10" i="5"/>
  <c r="M11" i="5"/>
  <c r="M12" i="5"/>
  <c r="M13" i="5"/>
  <c r="M14" i="5"/>
  <c r="L9" i="5"/>
  <c r="L10" i="5"/>
  <c r="L11" i="5"/>
  <c r="L12" i="5"/>
  <c r="L13" i="5"/>
  <c r="L14" i="5"/>
  <c r="K9" i="5"/>
  <c r="K10" i="5"/>
  <c r="K11" i="5"/>
  <c r="K12" i="5"/>
  <c r="K13" i="5"/>
  <c r="K14" i="5"/>
  <c r="J9" i="5"/>
  <c r="J10" i="5"/>
  <c r="J11" i="5"/>
  <c r="J12" i="5"/>
  <c r="J13" i="5"/>
  <c r="J14" i="5"/>
  <c r="I9" i="5"/>
  <c r="I10" i="5"/>
  <c r="I11" i="5"/>
  <c r="I12" i="5"/>
  <c r="I13" i="5"/>
  <c r="I14" i="5"/>
  <c r="H9" i="5"/>
  <c r="H10" i="5"/>
  <c r="H11" i="5"/>
  <c r="H12" i="5"/>
  <c r="H13" i="5"/>
  <c r="H14" i="5"/>
  <c r="F3" i="8"/>
  <c r="E3" i="8"/>
  <c r="D3" i="8"/>
  <c r="C3" i="8"/>
  <c r="B3" i="8"/>
  <c r="A3" i="8"/>
  <c r="L2" i="8"/>
  <c r="K2" i="8"/>
  <c r="J2" i="8"/>
  <c r="I2" i="8"/>
  <c r="H2" i="8"/>
  <c r="G2" i="8"/>
  <c r="F2" i="8"/>
  <c r="E2" i="8"/>
  <c r="D2" i="8"/>
  <c r="C2" i="8"/>
  <c r="B2" i="8"/>
  <c r="A2" i="8"/>
  <c r="A3" i="6"/>
  <c r="B3" i="6"/>
  <c r="C3" i="6"/>
  <c r="D3" i="6"/>
  <c r="E3" i="6"/>
  <c r="F3" i="6"/>
  <c r="G3" i="6"/>
  <c r="H3" i="6"/>
  <c r="I3" i="6"/>
  <c r="J3" i="6"/>
  <c r="K3" i="6"/>
  <c r="L3" i="6"/>
  <c r="A4" i="6"/>
  <c r="B4" i="6"/>
  <c r="C4" i="6"/>
  <c r="D4" i="6"/>
  <c r="E4" i="6"/>
  <c r="F4" i="6"/>
  <c r="G4" i="6"/>
  <c r="H4" i="6"/>
  <c r="I4" i="6"/>
  <c r="J4" i="6"/>
  <c r="K4" i="6"/>
  <c r="L4" i="6"/>
  <c r="A5" i="6"/>
  <c r="B5" i="6"/>
  <c r="C5" i="6"/>
  <c r="D5" i="6"/>
  <c r="E5" i="6"/>
  <c r="F5" i="6"/>
  <c r="G5" i="6"/>
  <c r="H5" i="6"/>
  <c r="I5" i="6"/>
  <c r="J5" i="6"/>
  <c r="K5" i="6"/>
  <c r="L5" i="6"/>
  <c r="A6" i="6"/>
  <c r="B6" i="6"/>
  <c r="C6" i="6"/>
  <c r="D6" i="6"/>
  <c r="E6" i="6"/>
  <c r="F6" i="6"/>
  <c r="G6" i="6"/>
  <c r="H6" i="6"/>
  <c r="I6" i="6"/>
  <c r="J6" i="6"/>
  <c r="K6" i="6"/>
  <c r="L6" i="6"/>
  <c r="A7" i="6"/>
  <c r="B7" i="6"/>
  <c r="C7" i="6"/>
  <c r="D7" i="6"/>
  <c r="E7" i="6"/>
  <c r="F7" i="6"/>
  <c r="G7" i="6"/>
  <c r="H7" i="6"/>
  <c r="I7" i="6"/>
  <c r="J7" i="6"/>
  <c r="K7" i="6"/>
  <c r="L7" i="6"/>
  <c r="A8" i="6"/>
  <c r="B8" i="6"/>
  <c r="C8" i="6"/>
  <c r="D8" i="6"/>
  <c r="E8" i="6"/>
  <c r="F8" i="6"/>
  <c r="G8" i="6"/>
  <c r="H8" i="6"/>
  <c r="I8" i="6"/>
  <c r="J8" i="6"/>
  <c r="K8" i="6"/>
  <c r="L8" i="6"/>
  <c r="A9" i="6"/>
  <c r="B9" i="6"/>
  <c r="C9" i="6"/>
  <c r="D9" i="6"/>
  <c r="E9" i="6"/>
  <c r="F9" i="6"/>
  <c r="G9" i="6"/>
  <c r="H9" i="6"/>
  <c r="I9" i="6"/>
  <c r="J9" i="6"/>
  <c r="K9" i="6"/>
  <c r="L9" i="6"/>
  <c r="A10" i="6"/>
  <c r="B10" i="6"/>
  <c r="D10" i="6"/>
  <c r="E10" i="6"/>
  <c r="F10" i="6"/>
  <c r="G10" i="6"/>
  <c r="H10" i="6"/>
  <c r="I10" i="6"/>
  <c r="J10" i="6"/>
  <c r="K10" i="6"/>
  <c r="L10" i="6"/>
  <c r="A11" i="6"/>
  <c r="B11" i="6"/>
  <c r="C11" i="6"/>
  <c r="D11" i="6"/>
  <c r="E11" i="6"/>
  <c r="F11" i="6"/>
  <c r="G11" i="6"/>
  <c r="H11" i="6"/>
  <c r="I11" i="6"/>
  <c r="J11" i="6"/>
  <c r="K11" i="6"/>
  <c r="L11" i="6"/>
  <c r="A12" i="6"/>
  <c r="B12" i="6"/>
  <c r="C12" i="6"/>
  <c r="D12" i="6"/>
  <c r="E12" i="6"/>
  <c r="F12" i="6"/>
  <c r="G12" i="6"/>
  <c r="H12" i="6"/>
  <c r="I12" i="6"/>
  <c r="J12" i="6"/>
  <c r="K12" i="6"/>
  <c r="L12" i="6"/>
  <c r="A13" i="6"/>
  <c r="B13" i="6"/>
  <c r="C13" i="6"/>
  <c r="D13" i="6"/>
  <c r="E13" i="6"/>
  <c r="F13" i="6"/>
  <c r="G13" i="6"/>
  <c r="H13" i="6"/>
  <c r="I13" i="6"/>
  <c r="J13" i="6"/>
  <c r="K13" i="6"/>
  <c r="L13" i="6"/>
  <c r="A14" i="6"/>
  <c r="B14" i="6"/>
  <c r="C14" i="6"/>
  <c r="D14" i="6"/>
  <c r="E14" i="6"/>
  <c r="F14" i="6"/>
  <c r="G14" i="6"/>
  <c r="H14" i="6"/>
  <c r="I14" i="6"/>
  <c r="J14" i="6"/>
  <c r="K14" i="6"/>
  <c r="L14" i="6"/>
  <c r="A15" i="6"/>
  <c r="B15" i="6"/>
  <c r="C15" i="6"/>
  <c r="D15" i="6"/>
  <c r="E15" i="6"/>
  <c r="F15" i="6"/>
  <c r="G15" i="6"/>
  <c r="H15" i="6"/>
  <c r="I15" i="6"/>
  <c r="J15" i="6"/>
  <c r="K15" i="6"/>
  <c r="L15" i="6"/>
  <c r="A16" i="6"/>
  <c r="B16" i="6"/>
  <c r="C16" i="6"/>
  <c r="D16" i="6"/>
  <c r="E16" i="6"/>
  <c r="F16" i="6"/>
  <c r="G16" i="6"/>
  <c r="H16" i="6"/>
  <c r="I16" i="6"/>
  <c r="J16" i="6"/>
  <c r="K16" i="6"/>
  <c r="L16" i="6"/>
  <c r="A17" i="6"/>
  <c r="B17" i="6"/>
  <c r="C17" i="6"/>
  <c r="D17" i="6"/>
  <c r="E17" i="6"/>
  <c r="F17" i="6"/>
  <c r="G17" i="6"/>
  <c r="H17" i="6"/>
  <c r="I17" i="6"/>
  <c r="J17" i="6"/>
  <c r="K17" i="6"/>
  <c r="L17" i="6"/>
  <c r="A18" i="6"/>
  <c r="B18" i="6"/>
  <c r="C18" i="6"/>
  <c r="D18" i="6"/>
  <c r="E18" i="6"/>
  <c r="F18" i="6"/>
  <c r="G18" i="6"/>
  <c r="H18" i="6"/>
  <c r="I18" i="6"/>
  <c r="J18" i="6"/>
  <c r="K18" i="6"/>
  <c r="L18" i="6"/>
  <c r="H2" i="6"/>
  <c r="I2" i="6"/>
  <c r="J2" i="6"/>
  <c r="K2" i="6"/>
  <c r="L2" i="6"/>
  <c r="G2" i="6"/>
  <c r="B2" i="6"/>
  <c r="C2" i="6"/>
  <c r="D2" i="6"/>
  <c r="E2" i="6"/>
  <c r="F2" i="6"/>
  <c r="A2" i="6"/>
  <c r="L36" i="7"/>
  <c r="K36" i="7"/>
  <c r="J36" i="7"/>
  <c r="I36" i="7"/>
  <c r="H36" i="7"/>
  <c r="G36" i="7"/>
  <c r="F36" i="7"/>
  <c r="E36" i="7"/>
  <c r="D36" i="7"/>
  <c r="C36" i="7"/>
  <c r="B36" i="7"/>
  <c r="A36" i="7"/>
  <c r="L35" i="7"/>
  <c r="K35" i="7"/>
  <c r="J35" i="7"/>
  <c r="I35" i="7"/>
  <c r="H35" i="7"/>
  <c r="G35" i="7"/>
  <c r="F35" i="7"/>
  <c r="E35" i="7"/>
  <c r="D35" i="7"/>
  <c r="C35" i="7"/>
  <c r="B35" i="7"/>
  <c r="A35" i="7"/>
  <c r="L34" i="7"/>
  <c r="K34" i="7"/>
  <c r="J34" i="7"/>
  <c r="I34" i="7"/>
  <c r="H34" i="7"/>
  <c r="G34" i="7"/>
  <c r="F34" i="7"/>
  <c r="E34" i="7"/>
  <c r="D34" i="7"/>
  <c r="C34" i="7"/>
  <c r="B34" i="7"/>
  <c r="A34" i="7"/>
  <c r="L33" i="7"/>
  <c r="K33" i="7"/>
  <c r="J33" i="7"/>
  <c r="I33" i="7"/>
  <c r="H33" i="7"/>
  <c r="G33" i="7"/>
  <c r="F33" i="7"/>
  <c r="E33" i="7"/>
  <c r="D33" i="7"/>
  <c r="C33" i="7"/>
  <c r="B33" i="7"/>
  <c r="A33" i="7"/>
  <c r="L32" i="7"/>
  <c r="K32" i="7"/>
  <c r="J32" i="7"/>
  <c r="I32" i="7"/>
  <c r="H32" i="7"/>
  <c r="G32" i="7"/>
  <c r="F32" i="7"/>
  <c r="E32" i="7"/>
  <c r="D32" i="7"/>
  <c r="C32" i="7"/>
  <c r="B32" i="7"/>
  <c r="A32" i="7"/>
  <c r="L31" i="7"/>
  <c r="K31" i="7"/>
  <c r="J31" i="7"/>
  <c r="I31" i="7"/>
  <c r="H31" i="7"/>
  <c r="G31" i="7"/>
  <c r="F31" i="7"/>
  <c r="E31" i="7"/>
  <c r="D31" i="7"/>
  <c r="C31" i="7"/>
  <c r="B31" i="7"/>
  <c r="A31" i="7"/>
  <c r="L30" i="7"/>
  <c r="K30" i="7"/>
  <c r="J30" i="7"/>
  <c r="I30" i="7"/>
  <c r="H30" i="7"/>
  <c r="G30" i="7"/>
  <c r="F30" i="7"/>
  <c r="E30" i="7"/>
  <c r="D30" i="7"/>
  <c r="C30" i="7"/>
  <c r="B30" i="7"/>
  <c r="A30" i="7"/>
  <c r="L29" i="7"/>
  <c r="K29" i="7"/>
  <c r="J29" i="7"/>
  <c r="I29" i="7"/>
  <c r="H29" i="7"/>
  <c r="G29" i="7"/>
  <c r="F29" i="7"/>
  <c r="E29" i="7"/>
  <c r="D29" i="7"/>
  <c r="C29" i="7"/>
  <c r="B29" i="7"/>
  <c r="A29" i="7"/>
  <c r="L28" i="7"/>
  <c r="K28" i="7"/>
  <c r="J28" i="7"/>
  <c r="I28" i="7"/>
  <c r="H28" i="7"/>
  <c r="G28" i="7"/>
  <c r="F28" i="7"/>
  <c r="E28" i="7"/>
  <c r="D28" i="7"/>
  <c r="C28" i="7"/>
  <c r="B28" i="7"/>
  <c r="A28" i="7"/>
  <c r="L27" i="7"/>
  <c r="K27" i="7"/>
  <c r="J27" i="7"/>
  <c r="I27" i="7"/>
  <c r="H27" i="7"/>
  <c r="G27" i="7"/>
  <c r="F27" i="7"/>
  <c r="E27" i="7"/>
  <c r="D27" i="7"/>
  <c r="B27" i="7"/>
  <c r="A27" i="7"/>
  <c r="L26" i="7"/>
  <c r="K26" i="7"/>
  <c r="J26" i="7"/>
  <c r="I26" i="7"/>
  <c r="H26" i="7"/>
  <c r="G26" i="7"/>
  <c r="F26" i="7"/>
  <c r="E26" i="7"/>
  <c r="D26" i="7"/>
  <c r="C26" i="7"/>
  <c r="B26" i="7"/>
  <c r="A26" i="7"/>
  <c r="L25" i="7"/>
  <c r="K25" i="7"/>
  <c r="J25" i="7"/>
  <c r="I25" i="7"/>
  <c r="H25" i="7"/>
  <c r="G25" i="7"/>
  <c r="F25" i="7"/>
  <c r="E25" i="7"/>
  <c r="D25" i="7"/>
  <c r="C25" i="7"/>
  <c r="B25" i="7"/>
  <c r="A25" i="7"/>
  <c r="L24" i="7"/>
  <c r="K24" i="7"/>
  <c r="J24" i="7"/>
  <c r="I24" i="7"/>
  <c r="H24" i="7"/>
  <c r="G24" i="7"/>
  <c r="F24" i="7"/>
  <c r="E24" i="7"/>
  <c r="D24" i="7"/>
  <c r="C24" i="7"/>
  <c r="B24" i="7"/>
  <c r="A24" i="7"/>
  <c r="L23" i="7"/>
  <c r="K23" i="7"/>
  <c r="J23" i="7"/>
  <c r="I23" i="7"/>
  <c r="H23" i="7"/>
  <c r="G23" i="7"/>
  <c r="F23" i="7"/>
  <c r="E23" i="7"/>
  <c r="D23" i="7"/>
  <c r="C23" i="7"/>
  <c r="B23" i="7"/>
  <c r="A23" i="7"/>
  <c r="L22" i="7"/>
  <c r="K22" i="7"/>
  <c r="J22" i="7"/>
  <c r="I22" i="7"/>
  <c r="H22" i="7"/>
  <c r="G22" i="7"/>
  <c r="F22" i="7"/>
  <c r="E22" i="7"/>
  <c r="D22" i="7"/>
  <c r="C22" i="7"/>
  <c r="B22" i="7"/>
  <c r="A22" i="7"/>
  <c r="L21" i="7"/>
  <c r="K21" i="7"/>
  <c r="J21" i="7"/>
  <c r="I21" i="7"/>
  <c r="H21" i="7"/>
  <c r="G21" i="7"/>
  <c r="F21" i="7"/>
  <c r="E21" i="7"/>
  <c r="D21" i="7"/>
  <c r="C21" i="7"/>
  <c r="B21" i="7"/>
  <c r="A21" i="7"/>
  <c r="L20" i="7"/>
  <c r="K20" i="7"/>
  <c r="J20" i="7"/>
  <c r="I20" i="7"/>
  <c r="H20" i="7"/>
  <c r="G20" i="7"/>
  <c r="F20" i="7"/>
  <c r="E20" i="7"/>
  <c r="D20" i="7"/>
  <c r="C20" i="7"/>
  <c r="B20" i="7"/>
  <c r="A20" i="7"/>
  <c r="L19" i="7"/>
  <c r="K19" i="7"/>
  <c r="J19" i="7"/>
  <c r="I19" i="7"/>
  <c r="H19" i="7"/>
  <c r="G19" i="7"/>
  <c r="F19" i="7"/>
  <c r="E19" i="7"/>
  <c r="D19" i="7"/>
  <c r="C19" i="7"/>
  <c r="B19" i="7"/>
  <c r="A19" i="7"/>
  <c r="L18" i="7"/>
  <c r="K18" i="7"/>
  <c r="J18" i="7"/>
  <c r="I18" i="7"/>
  <c r="H18" i="7"/>
  <c r="G18" i="7"/>
  <c r="F18" i="7"/>
  <c r="E18" i="7"/>
  <c r="D18" i="7"/>
  <c r="C18" i="7"/>
  <c r="B18" i="7"/>
  <c r="A18" i="7"/>
  <c r="L17" i="7"/>
  <c r="K17" i="7"/>
  <c r="J17" i="7"/>
  <c r="I17" i="7"/>
  <c r="H17" i="7"/>
  <c r="G17" i="7"/>
  <c r="F17" i="7"/>
  <c r="E17" i="7"/>
  <c r="D17" i="7"/>
  <c r="C17" i="7"/>
  <c r="B17" i="7"/>
  <c r="A17" i="7"/>
  <c r="L16" i="7"/>
  <c r="K16" i="7"/>
  <c r="J16" i="7"/>
  <c r="I16" i="7"/>
  <c r="H16" i="7"/>
  <c r="G16" i="7"/>
  <c r="F16" i="7"/>
  <c r="E16" i="7"/>
  <c r="D16" i="7"/>
  <c r="C16" i="7"/>
  <c r="B16" i="7"/>
  <c r="L15" i="7"/>
  <c r="K15" i="7"/>
  <c r="J15" i="7"/>
  <c r="I15" i="7"/>
  <c r="H15" i="7"/>
  <c r="G15" i="7"/>
  <c r="F15" i="7"/>
  <c r="E15" i="7"/>
  <c r="D15" i="7"/>
  <c r="C15" i="7"/>
  <c r="B15" i="7"/>
  <c r="A15" i="7"/>
  <c r="L14" i="7"/>
  <c r="K14" i="7"/>
  <c r="J14" i="7"/>
  <c r="I14" i="7"/>
  <c r="H14" i="7"/>
  <c r="G14" i="7"/>
  <c r="F14" i="7"/>
  <c r="E14" i="7"/>
  <c r="D14" i="7"/>
  <c r="C14" i="7"/>
  <c r="B14" i="7"/>
  <c r="A14" i="7"/>
  <c r="L13" i="7"/>
  <c r="K13" i="7"/>
  <c r="J13" i="7"/>
  <c r="I13" i="7"/>
  <c r="H13" i="7"/>
  <c r="G13" i="7"/>
  <c r="F13" i="7"/>
  <c r="E13" i="7"/>
  <c r="D13" i="7"/>
  <c r="C13" i="7"/>
  <c r="B13" i="7"/>
  <c r="A13" i="7"/>
  <c r="L12" i="7"/>
  <c r="K12" i="7"/>
  <c r="J12" i="7"/>
  <c r="I12" i="7"/>
  <c r="H12" i="7"/>
  <c r="G12" i="7"/>
  <c r="F12" i="7"/>
  <c r="E12" i="7"/>
  <c r="D12" i="7"/>
  <c r="C12" i="7"/>
  <c r="B12" i="7"/>
  <c r="A12" i="7"/>
  <c r="L11" i="7"/>
  <c r="K11" i="7"/>
  <c r="J11" i="7"/>
  <c r="I11" i="7"/>
  <c r="H11" i="7"/>
  <c r="G11" i="7"/>
  <c r="F11" i="7"/>
  <c r="E11" i="7"/>
  <c r="D11" i="7"/>
  <c r="C11" i="7"/>
  <c r="B11" i="7"/>
  <c r="A11" i="7"/>
  <c r="L10" i="7"/>
  <c r="K10" i="7"/>
  <c r="J10" i="7"/>
  <c r="I10" i="7"/>
  <c r="H10" i="7"/>
  <c r="G10" i="7"/>
  <c r="F10" i="7"/>
  <c r="E10" i="7"/>
  <c r="D10" i="7"/>
  <c r="B10" i="7"/>
  <c r="A10" i="7"/>
  <c r="L9" i="7"/>
  <c r="K9" i="7"/>
  <c r="J9" i="7"/>
  <c r="I9" i="7"/>
  <c r="H9" i="7"/>
  <c r="G9" i="7"/>
  <c r="F9" i="7"/>
  <c r="E9" i="7"/>
  <c r="D9" i="7"/>
  <c r="C9" i="7"/>
  <c r="B9" i="7"/>
  <c r="A9" i="7"/>
  <c r="L8" i="7"/>
  <c r="K8" i="7"/>
  <c r="J8" i="7"/>
  <c r="I8" i="7"/>
  <c r="H8" i="7"/>
  <c r="G8" i="7"/>
  <c r="F8" i="7"/>
  <c r="E8" i="7"/>
  <c r="D8" i="7"/>
  <c r="C8" i="7"/>
  <c r="B8" i="7"/>
  <c r="A8" i="7"/>
  <c r="L7" i="7"/>
  <c r="K7" i="7"/>
  <c r="J7" i="7"/>
  <c r="I7" i="7"/>
  <c r="H7" i="7"/>
  <c r="G7" i="7"/>
  <c r="F7" i="7"/>
  <c r="E7" i="7"/>
  <c r="D7" i="7"/>
  <c r="C7" i="7"/>
  <c r="B7" i="7"/>
  <c r="A7" i="7"/>
  <c r="L6" i="7"/>
  <c r="K6" i="7"/>
  <c r="J6" i="7"/>
  <c r="I6" i="7"/>
  <c r="H6" i="7"/>
  <c r="G6" i="7"/>
  <c r="F6" i="7"/>
  <c r="E6" i="7"/>
  <c r="D6" i="7"/>
  <c r="C6" i="7"/>
  <c r="B6" i="7"/>
  <c r="A6" i="7"/>
  <c r="L5" i="7"/>
  <c r="K5" i="7"/>
  <c r="J5" i="7"/>
  <c r="I5" i="7"/>
  <c r="H5" i="7"/>
  <c r="G5" i="7"/>
  <c r="F5" i="7"/>
  <c r="E5" i="7"/>
  <c r="D5" i="7"/>
  <c r="C5" i="7"/>
  <c r="B5" i="7"/>
  <c r="A5" i="7"/>
  <c r="L4" i="7"/>
  <c r="K4" i="7"/>
  <c r="J4" i="7"/>
  <c r="I4" i="7"/>
  <c r="H4" i="7"/>
  <c r="G4" i="7"/>
  <c r="F4" i="7"/>
  <c r="E4" i="7"/>
  <c r="D4" i="7"/>
  <c r="C4" i="7"/>
  <c r="B4" i="7"/>
  <c r="A4" i="7"/>
  <c r="F3" i="7"/>
  <c r="E3" i="7"/>
  <c r="D3" i="7"/>
  <c r="C3" i="7"/>
  <c r="B3" i="7"/>
  <c r="A3" i="7"/>
  <c r="L2" i="7"/>
  <c r="K2" i="7"/>
  <c r="J2" i="7"/>
  <c r="I2" i="7"/>
  <c r="H2" i="7"/>
  <c r="G2" i="7"/>
  <c r="F2" i="7"/>
  <c r="E2" i="7"/>
  <c r="D2" i="7"/>
  <c r="C2" i="7"/>
  <c r="B2" i="7"/>
  <c r="A2" i="7"/>
  <c r="C29" i="4"/>
  <c r="C28" i="4"/>
  <c r="C27" i="4"/>
  <c r="C26" i="4"/>
  <c r="C25" i="4"/>
  <c r="C24" i="4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P63" i="1"/>
  <c r="G3" i="7" l="1"/>
  <c r="H3" i="7"/>
  <c r="H3" i="8"/>
  <c r="A16" i="7"/>
  <c r="L3" i="7"/>
  <c r="K3" i="7"/>
  <c r="J3" i="7"/>
  <c r="G3" i="8"/>
  <c r="I3" i="8"/>
  <c r="K3" i="8"/>
  <c r="J3" i="8"/>
  <c r="I3" i="7"/>
  <c r="A16" i="8"/>
  <c r="L3" i="8"/>
</calcChain>
</file>

<file path=xl/sharedStrings.xml><?xml version="1.0" encoding="utf-8"?>
<sst xmlns="http://schemas.openxmlformats.org/spreadsheetml/2006/main" count="827" uniqueCount="67">
  <si>
    <t>Heart Rate Data</t>
  </si>
  <si>
    <t>PR Interval Data</t>
  </si>
  <si>
    <t>Gender</t>
  </si>
  <si>
    <t>Trial #</t>
  </si>
  <si>
    <t>Resting</t>
  </si>
  <si>
    <t>5 seconds</t>
  </si>
  <si>
    <t>15 seconds</t>
  </si>
  <si>
    <t>30 seconds</t>
  </si>
  <si>
    <t>60 seconds</t>
  </si>
  <si>
    <t>120 seconds</t>
  </si>
  <si>
    <t>F</t>
  </si>
  <si>
    <t>Joe, Yilin, David</t>
  </si>
  <si>
    <t>M</t>
  </si>
  <si>
    <t>Ashish &amp; Helen</t>
  </si>
  <si>
    <t>Andrew and Griffin</t>
  </si>
  <si>
    <t>Ryan and Jonah:</t>
  </si>
  <si>
    <t>F (Wong/Prabhu)</t>
  </si>
  <si>
    <t>F (Claire/Mackenzie)</t>
  </si>
  <si>
    <t xml:space="preserve">Kendall and Elizabeth: </t>
  </si>
  <si>
    <t>F (Mary/Eddie)</t>
  </si>
  <si>
    <t>Giancarlo and Ethan</t>
  </si>
  <si>
    <t>M (Chad/Cem)</t>
  </si>
  <si>
    <t>Soham and Ryan</t>
  </si>
  <si>
    <t>M (Stephen/Nate)</t>
  </si>
  <si>
    <t>Connor and Ioanna</t>
  </si>
  <si>
    <t>M(Nick/ Nikki)</t>
  </si>
  <si>
    <t>F(Kevin Wang, Zui Dighe)</t>
  </si>
  <si>
    <t>Alex &amp; Cole</t>
  </si>
  <si>
    <t>X</t>
  </si>
  <si>
    <t>M (Kevin Chen, Edward Hsieh)</t>
  </si>
  <si>
    <t xml:space="preserve">Adarsh </t>
  </si>
  <si>
    <t>F (Alexandra, Rebecca)</t>
  </si>
  <si>
    <t xml:space="preserve">F (Alexandra, Rebecca) </t>
  </si>
  <si>
    <t xml:space="preserve">M (Thomas and Haeryn) </t>
  </si>
  <si>
    <t>M (Thomas and Haeryn)</t>
  </si>
  <si>
    <t>M (Matt, Brian, Juan)</t>
  </si>
  <si>
    <t>Melissa, Raj</t>
  </si>
  <si>
    <t>Trial</t>
  </si>
  <si>
    <t>5 sec</t>
  </si>
  <si>
    <t>15 sec</t>
  </si>
  <si>
    <t>30 sec</t>
  </si>
  <si>
    <t>60 sec</t>
  </si>
  <si>
    <t>120 sec</t>
  </si>
  <si>
    <t>William &amp; Kelsey</t>
  </si>
  <si>
    <t>Olivia and Sarah</t>
  </si>
  <si>
    <t>Nick &amp; Allison</t>
  </si>
  <si>
    <t>Sam &amp; Deepthi</t>
  </si>
  <si>
    <t>Liz and Everett</t>
  </si>
  <si>
    <t>Elise and Vidur</t>
  </si>
  <si>
    <t>Oren &amp; Zach</t>
  </si>
  <si>
    <t>Marisha and Nick</t>
  </si>
  <si>
    <t>Paige And Amy</t>
  </si>
  <si>
    <t>Paige and Amy</t>
  </si>
  <si>
    <t>f</t>
  </si>
  <si>
    <t>Leo and Nic</t>
  </si>
  <si>
    <t>RestingRate</t>
  </si>
  <si>
    <t>Jogging5secHR</t>
  </si>
  <si>
    <t>Jogging15secHR</t>
  </si>
  <si>
    <t>Jogging30secHR</t>
  </si>
  <si>
    <t>Jogging60secHR</t>
  </si>
  <si>
    <t>Jogging120secHR</t>
  </si>
  <si>
    <t>RestingPR</t>
  </si>
  <si>
    <t>Jogging5secPR</t>
  </si>
  <si>
    <t>Jogging15secPR</t>
  </si>
  <si>
    <t>Jogging30secPR</t>
  </si>
  <si>
    <t>Jogging60secPR</t>
  </si>
  <si>
    <t>Jogging120secPR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</si>
</sst>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505050"/>
      <name val="Arial"/>
    </font>
    <font>
      <sz val="10"/>
      <color rgb="FF000000"/>
      <name val="Arial"/>
    </font>
    <font>
      <sz val="14"/>
      <color rgb="FFFF00FF"/>
      <name val="Caveat"/>
    </font>
    <font>
      <sz val="10"/>
      <color rgb="FF0000FF"/>
      <name val="Pacifico"/>
    </font>
    <font>
      <b/>
      <sz val="14"/>
      <color rgb="FF000000"/>
      <name val="Calibri"/>
    </font>
    <font>
      <sz val="11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333333"/>
      <name val="Verdana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/>
    <xf numFmtId="2" fontId="1" fillId="0" borderId="0" xfId="0" applyNumberFormat="1" applyFont="1"/>
    <xf numFmtId="2" fontId="1" fillId="0" borderId="0" xfId="0" applyNumberFormat="1" applyFont="1" applyAlignment="1"/>
    <xf numFmtId="0" fontId="3" fillId="3" borderId="1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4" fillId="0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workbookViewId="0">
      <selection activeCell="A103" sqref="A103:XFD104"/>
    </sheetView>
  </sheetViews>
  <sheetFormatPr defaultColWidth="14.453125" defaultRowHeight="12.5"/>
  <cols>
    <col min="1" max="1" width="15" customWidth="1"/>
  </cols>
  <sheetData>
    <row r="1" spans="1:2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</row>
    <row r="2" spans="1:22">
      <c r="A2" s="1" t="s">
        <v>2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22" ht="14.5">
      <c r="A3" s="1" t="s">
        <v>10</v>
      </c>
      <c r="B3" s="11">
        <v>69.044879170000002</v>
      </c>
      <c r="C3" s="11">
        <v>62.047569799999998</v>
      </c>
      <c r="D3" s="11">
        <v>95.846645370000005</v>
      </c>
      <c r="E3" s="11">
        <v>120.72434610000001</v>
      </c>
      <c r="F3" s="11">
        <v>130.71895420000001</v>
      </c>
      <c r="G3" s="11">
        <v>130.71895420000001</v>
      </c>
      <c r="H3" s="11">
        <v>0.15</v>
      </c>
      <c r="I3" s="11">
        <v>0.13400000000000001</v>
      </c>
      <c r="J3" s="11">
        <v>0.10100000000000001</v>
      </c>
      <c r="K3" s="11">
        <v>0.115</v>
      </c>
      <c r="L3" s="11">
        <v>0.10199999999999999</v>
      </c>
      <c r="M3" s="11">
        <v>9.9000000000000005E-2</v>
      </c>
    </row>
    <row r="4" spans="1:22" ht="14.5">
      <c r="A4" s="1" t="s">
        <v>10</v>
      </c>
      <c r="B4" s="11">
        <v>75.376884419999996</v>
      </c>
      <c r="C4" s="11">
        <v>66.592674810000005</v>
      </c>
      <c r="D4" s="11">
        <v>92.307692309999993</v>
      </c>
      <c r="E4" s="11">
        <v>120.240481</v>
      </c>
      <c r="F4" s="11">
        <v>129.87012989999999</v>
      </c>
      <c r="G4" s="11">
        <v>129.87012989999999</v>
      </c>
      <c r="H4" s="11">
        <v>0.13400000000000001</v>
      </c>
      <c r="I4" s="11">
        <v>0.13300000000000001</v>
      </c>
      <c r="J4" s="11">
        <v>0.11700000000000001</v>
      </c>
      <c r="K4" s="11">
        <v>0.11600000000000001</v>
      </c>
      <c r="L4" s="11">
        <v>8.4000000000000005E-2</v>
      </c>
      <c r="M4" s="11">
        <v>0.10100000000000001</v>
      </c>
    </row>
    <row r="5" spans="1:22" ht="14.5">
      <c r="A5" s="1" t="s">
        <v>10</v>
      </c>
      <c r="B5" s="11">
        <v>65.502183410000001</v>
      </c>
      <c r="C5" s="11">
        <v>69.605568450000007</v>
      </c>
      <c r="D5" s="11">
        <v>96.930533120000007</v>
      </c>
      <c r="E5" s="11">
        <v>120</v>
      </c>
      <c r="F5" s="11">
        <v>128.20512819999999</v>
      </c>
      <c r="G5" s="11">
        <v>128.20512819999999</v>
      </c>
      <c r="H5" s="11">
        <v>0.11600000000000001</v>
      </c>
      <c r="I5" s="11">
        <v>0.11700000000000001</v>
      </c>
      <c r="J5" s="11">
        <v>0.13100000000000001</v>
      </c>
      <c r="K5" s="11">
        <v>0.10100000000000001</v>
      </c>
      <c r="L5" s="11">
        <v>8.5999999999999993E-2</v>
      </c>
      <c r="M5" s="11">
        <v>0.1</v>
      </c>
    </row>
    <row r="6" spans="1:22" ht="14.5">
      <c r="A6" s="1" t="s">
        <v>10</v>
      </c>
      <c r="B6" s="11">
        <v>57.197330790000002</v>
      </c>
      <c r="C6" s="11">
        <v>80</v>
      </c>
      <c r="D6" s="11">
        <v>97.56097561</v>
      </c>
      <c r="E6" s="11">
        <v>119.52191240000001</v>
      </c>
      <c r="F6" s="11">
        <v>125.7861635</v>
      </c>
      <c r="G6" s="11">
        <v>125.7861635</v>
      </c>
      <c r="H6" s="11">
        <v>0.11700000000000001</v>
      </c>
      <c r="I6" s="11">
        <v>0.11600000000000001</v>
      </c>
      <c r="J6" s="11">
        <v>0.13300000000000001</v>
      </c>
      <c r="K6" s="11">
        <v>0.12</v>
      </c>
      <c r="L6" s="11">
        <v>9.9000000000000005E-2</v>
      </c>
      <c r="M6" s="11">
        <v>8.5000000000000006E-2</v>
      </c>
    </row>
    <row r="7" spans="1:22" ht="14.5">
      <c r="A7" s="1" t="s">
        <v>10</v>
      </c>
      <c r="B7" s="11">
        <v>59.34718101</v>
      </c>
      <c r="C7" s="11">
        <v>81.74386921</v>
      </c>
      <c r="D7" s="11">
        <v>95.846645370000005</v>
      </c>
      <c r="E7" s="11">
        <v>120.240481</v>
      </c>
      <c r="F7" s="11">
        <v>125.5230126</v>
      </c>
      <c r="G7" s="11">
        <v>125.5230126</v>
      </c>
      <c r="H7" s="11">
        <v>0.13400000000000001</v>
      </c>
      <c r="I7" s="11">
        <v>0.11600000000000001</v>
      </c>
      <c r="J7" s="11">
        <v>0.11799999999999999</v>
      </c>
      <c r="K7" s="11">
        <v>0.11799999999999999</v>
      </c>
      <c r="L7" s="11">
        <v>0.13400000000000001</v>
      </c>
      <c r="M7" s="11">
        <v>8.4000000000000005E-2</v>
      </c>
    </row>
    <row r="8" spans="1:22" ht="14.5">
      <c r="A8" s="5" t="s">
        <v>10</v>
      </c>
      <c r="B8" s="6">
        <v>59.582919560000001</v>
      </c>
      <c r="C8" s="6">
        <v>81.855388809999994</v>
      </c>
      <c r="D8" s="6">
        <v>95.541401269999994</v>
      </c>
      <c r="E8" s="6">
        <v>119.047619</v>
      </c>
      <c r="F8" s="6">
        <v>125.26096029999999</v>
      </c>
      <c r="G8" s="6">
        <v>125.26096029999999</v>
      </c>
      <c r="H8" s="11">
        <v>0.113</v>
      </c>
      <c r="I8" s="11">
        <v>0.13300000000000001</v>
      </c>
      <c r="J8" s="11">
        <v>0.11799999999999999</v>
      </c>
      <c r="K8" s="11">
        <v>0.1</v>
      </c>
      <c r="L8" s="11">
        <v>9.8000000000000004E-2</v>
      </c>
      <c r="M8" s="11">
        <v>8.4000000000000005E-2</v>
      </c>
      <c r="V8" s="7"/>
    </row>
    <row r="9" spans="1:22">
      <c r="A9" s="1" t="s">
        <v>10</v>
      </c>
      <c r="B9" s="1">
        <v>80</v>
      </c>
      <c r="C9" s="1">
        <v>87</v>
      </c>
      <c r="D9" s="1">
        <v>95</v>
      </c>
      <c r="E9" s="1">
        <v>140</v>
      </c>
      <c r="F9" s="1">
        <v>140</v>
      </c>
      <c r="G9" s="1">
        <v>158</v>
      </c>
      <c r="H9" s="1">
        <f>0.603-0.486</f>
        <v>0.11699999999999999</v>
      </c>
      <c r="I9">
        <f>6.642-6.51</f>
        <v>0.13200000000000056</v>
      </c>
      <c r="J9">
        <f>3.652-3.535</f>
        <v>0.11699999999999999</v>
      </c>
      <c r="K9">
        <f>1.293-1.123</f>
        <v>0.16999999999999993</v>
      </c>
      <c r="L9">
        <f>9.619-9.518</f>
        <v>0.10099999999999909</v>
      </c>
      <c r="M9">
        <f>10.774-10.683</f>
        <v>9.0999999999999304E-2</v>
      </c>
    </row>
    <row r="10" spans="1:22">
      <c r="A10" s="1" t="s">
        <v>10</v>
      </c>
      <c r="B10" s="1">
        <v>79</v>
      </c>
      <c r="C10" s="1">
        <v>91</v>
      </c>
      <c r="D10" s="1">
        <v>100</v>
      </c>
      <c r="E10" s="1">
        <v>118</v>
      </c>
      <c r="F10" s="1">
        <v>176</v>
      </c>
      <c r="G10" s="1">
        <v>158</v>
      </c>
      <c r="H10" s="1">
        <f>1.353-1.254</f>
        <v>9.8999999999999977E-2</v>
      </c>
      <c r="I10">
        <f>3.538-3.395</f>
        <v>0.14299999999999979</v>
      </c>
      <c r="J10">
        <f>0.635-0.484</f>
        <v>0.15100000000000002</v>
      </c>
      <c r="K10">
        <f>1.598-1.488</f>
        <v>0.1100000000000001</v>
      </c>
      <c r="L10" s="1">
        <f>14.726-14.643</f>
        <v>8.3000000000000185E-2</v>
      </c>
      <c r="M10" s="1">
        <f>10.774-10.653</f>
        <v>0.12099999999999866</v>
      </c>
    </row>
    <row r="11" spans="1:22">
      <c r="A11" s="1" t="s">
        <v>10</v>
      </c>
      <c r="B11" s="1">
        <v>91</v>
      </c>
      <c r="C11" s="1">
        <v>82</v>
      </c>
      <c r="D11" s="1">
        <v>103</v>
      </c>
      <c r="E11" s="1">
        <v>120</v>
      </c>
      <c r="F11" s="1">
        <v>143</v>
      </c>
      <c r="G11" s="1">
        <v>150</v>
      </c>
      <c r="H11" s="1">
        <f>2.07-1.954</f>
        <v>0.11599999999999988</v>
      </c>
      <c r="I11">
        <f>4.272-4.144</f>
        <v>0.12800000000000011</v>
      </c>
      <c r="J11" s="1">
        <f>1.267-1.103</f>
        <v>0.16399999999999992</v>
      </c>
      <c r="K11" s="1">
        <f>14.749-14.614</f>
        <v>0.13499999999999979</v>
      </c>
      <c r="L11">
        <f>14.118-13.957</f>
        <v>0.16099999999999959</v>
      </c>
      <c r="M11" s="1">
        <f>11.867-11.7911</f>
        <v>7.5900000000000745E-2</v>
      </c>
    </row>
    <row r="12" spans="1:22">
      <c r="A12" s="1" t="s">
        <v>10</v>
      </c>
      <c r="B12" s="1">
        <v>73</v>
      </c>
      <c r="C12" s="1">
        <v>78</v>
      </c>
      <c r="D12" s="1">
        <v>74</v>
      </c>
      <c r="E12" s="1">
        <v>92</v>
      </c>
      <c r="F12" s="1">
        <v>136</v>
      </c>
      <c r="G12" s="1">
        <v>136</v>
      </c>
      <c r="H12">
        <f>2.819-2.719</f>
        <v>0.10000000000000009</v>
      </c>
      <c r="I12">
        <f>5.025-4.859</f>
        <v>0.16600000000000037</v>
      </c>
      <c r="J12" s="1">
        <f>2.468-2.334</f>
        <v>0.1339999999999999</v>
      </c>
      <c r="K12">
        <f>14.299-14.202</f>
        <v>9.6999999999999531E-2</v>
      </c>
      <c r="L12" s="1">
        <f>2.605-2.512</f>
        <v>9.2999999999999972E-2</v>
      </c>
      <c r="M12" s="1">
        <f>5.452-5.341</f>
        <v>0.11099999999999977</v>
      </c>
    </row>
    <row r="13" spans="1:22">
      <c r="A13" s="1" t="s">
        <v>10</v>
      </c>
      <c r="B13" s="1">
        <v>87</v>
      </c>
      <c r="C13" s="1">
        <v>81</v>
      </c>
      <c r="D13" s="1">
        <v>133</v>
      </c>
      <c r="E13" s="1">
        <v>102</v>
      </c>
      <c r="F13" s="1">
        <v>98</v>
      </c>
      <c r="G13" s="1">
        <v>162</v>
      </c>
      <c r="H13" s="1">
        <f>3.553-3.453</f>
        <v>0.10000000000000009</v>
      </c>
      <c r="I13" s="1">
        <f>6.642-6.51</f>
        <v>0.13200000000000056</v>
      </c>
      <c r="J13" s="1">
        <f>3.686-3.535</f>
        <v>0.1509999999999998</v>
      </c>
      <c r="K13">
        <f>1.102-0.964</f>
        <v>0.13800000000000012</v>
      </c>
      <c r="L13" s="1">
        <f>9.005-8.885</f>
        <v>0.12000000000000099</v>
      </c>
      <c r="M13" s="1">
        <f>7.454-7.359</f>
        <v>9.4999999999999751E-2</v>
      </c>
    </row>
    <row r="14" spans="1:22">
      <c r="A14" s="1" t="s">
        <v>10</v>
      </c>
      <c r="B14" s="1">
        <v>80</v>
      </c>
      <c r="C14" s="1">
        <v>79</v>
      </c>
      <c r="D14" s="1">
        <v>76</v>
      </c>
      <c r="E14" s="1">
        <v>98</v>
      </c>
      <c r="F14" s="1">
        <v>100</v>
      </c>
      <c r="G14" s="1">
        <v>118</v>
      </c>
      <c r="H14">
        <f>4.286-4.187</f>
        <v>9.8999999999999311E-2</v>
      </c>
      <c r="I14">
        <f>8.928-8.828</f>
        <v>0.10000000000000142</v>
      </c>
      <c r="J14">
        <f>9.907-9.79</f>
        <v>0.11700000000000088</v>
      </c>
      <c r="K14" s="1">
        <f>14.598-14.449</f>
        <v>0.14900000000000091</v>
      </c>
      <c r="L14">
        <f>9.66-9.531</f>
        <v>0.12899999999999956</v>
      </c>
      <c r="M14" s="1">
        <f>3.897-3.8</f>
        <v>9.6999999999999975E-2</v>
      </c>
    </row>
    <row r="15" spans="1:22">
      <c r="A15" s="1" t="s">
        <v>10</v>
      </c>
      <c r="B15" s="1">
        <v>70.78</v>
      </c>
      <c r="C15" s="1">
        <v>63.94</v>
      </c>
      <c r="D15" s="1">
        <v>68.87</v>
      </c>
      <c r="E15" s="1">
        <v>69.36</v>
      </c>
      <c r="F15" s="1">
        <v>63.36</v>
      </c>
      <c r="G15" s="1">
        <v>90.36</v>
      </c>
      <c r="H15" s="1">
        <v>0.16</v>
      </c>
      <c r="I15" s="1">
        <v>0.158</v>
      </c>
      <c r="J15" s="1">
        <v>0.14799999999999999</v>
      </c>
      <c r="K15" s="1">
        <v>0.16800000000000001</v>
      </c>
      <c r="L15" s="1">
        <v>0.114</v>
      </c>
      <c r="M15" s="1">
        <v>0.13200000000000001</v>
      </c>
    </row>
    <row r="16" spans="1:22">
      <c r="A16" s="1" t="s">
        <v>10</v>
      </c>
      <c r="B16" s="1">
        <v>70.260000000000005</v>
      </c>
      <c r="C16" s="1">
        <v>63.16</v>
      </c>
      <c r="D16" s="1">
        <v>73.349999999999994</v>
      </c>
      <c r="E16" s="1">
        <v>60.48</v>
      </c>
      <c r="F16" s="1">
        <v>71.94</v>
      </c>
      <c r="G16" s="1">
        <v>87.47</v>
      </c>
      <c r="H16" s="1">
        <v>0.14299999999999999</v>
      </c>
      <c r="I16" s="1">
        <v>0.14899999999999999</v>
      </c>
      <c r="J16" s="1">
        <v>0.17899999999999999</v>
      </c>
      <c r="K16" s="1">
        <v>0.152</v>
      </c>
      <c r="L16" s="1">
        <v>0.108</v>
      </c>
      <c r="M16" s="1">
        <v>0.124</v>
      </c>
    </row>
    <row r="17" spans="1:13">
      <c r="A17" s="1" t="s">
        <v>10</v>
      </c>
      <c r="B17" s="1">
        <v>69.61</v>
      </c>
      <c r="C17" s="1">
        <v>61.04</v>
      </c>
      <c r="D17" s="1">
        <v>78.33</v>
      </c>
      <c r="E17" s="1">
        <v>60.98</v>
      </c>
      <c r="F17" s="1">
        <v>72.72</v>
      </c>
      <c r="G17" s="1">
        <v>90.91</v>
      </c>
      <c r="H17" s="1">
        <v>0.14799999999999999</v>
      </c>
      <c r="I17" s="1">
        <v>0.14299999999999999</v>
      </c>
      <c r="J17" s="1">
        <v>0.185</v>
      </c>
      <c r="K17" s="1">
        <v>0.184</v>
      </c>
      <c r="L17" s="1">
        <v>0.114</v>
      </c>
      <c r="M17" s="1">
        <v>0.11600000000000001</v>
      </c>
    </row>
    <row r="18" spans="1:13">
      <c r="A18" s="1" t="s">
        <v>10</v>
      </c>
      <c r="B18" s="1">
        <v>68.849999999999994</v>
      </c>
      <c r="C18" s="1">
        <v>58.65</v>
      </c>
      <c r="D18" s="1">
        <v>76.53</v>
      </c>
      <c r="E18" s="1">
        <v>69.2</v>
      </c>
      <c r="F18" s="1">
        <v>71.94</v>
      </c>
      <c r="G18" s="1">
        <v>97.09</v>
      </c>
      <c r="H18" s="1">
        <v>0.18099999999999999</v>
      </c>
      <c r="I18" s="1">
        <v>0.13800000000000001</v>
      </c>
      <c r="J18" s="1">
        <v>0.13300000000000001</v>
      </c>
      <c r="K18" s="1">
        <v>0.154</v>
      </c>
      <c r="L18" s="1">
        <v>0.121</v>
      </c>
      <c r="M18" s="1">
        <v>0.122</v>
      </c>
    </row>
    <row r="19" spans="1:13">
      <c r="A19" s="1" t="s">
        <v>10</v>
      </c>
      <c r="B19" s="1">
        <v>66.739999999999995</v>
      </c>
      <c r="C19" s="1">
        <v>58.14</v>
      </c>
      <c r="D19" s="1">
        <v>75</v>
      </c>
      <c r="E19" s="1">
        <v>65.430000000000007</v>
      </c>
      <c r="F19" s="1">
        <v>79.78</v>
      </c>
      <c r="G19" s="1">
        <v>97.87</v>
      </c>
      <c r="H19" s="1">
        <v>0.14299999999999999</v>
      </c>
      <c r="I19" s="1">
        <v>0.152</v>
      </c>
      <c r="J19" s="1">
        <v>0.159</v>
      </c>
      <c r="K19" s="1">
        <v>0.14799999999999999</v>
      </c>
      <c r="L19" s="1">
        <v>0.125</v>
      </c>
      <c r="M19" s="1">
        <v>0.11899999999999999</v>
      </c>
    </row>
    <row r="20" spans="1:13">
      <c r="A20" s="1" t="s">
        <v>10</v>
      </c>
      <c r="B20" s="1">
        <v>71.86</v>
      </c>
      <c r="C20" s="1">
        <v>61.98</v>
      </c>
      <c r="D20" s="1">
        <v>74.349999999999994</v>
      </c>
      <c r="E20" s="1">
        <v>70.92</v>
      </c>
      <c r="F20" s="1">
        <v>75.66</v>
      </c>
      <c r="G20" s="1">
        <v>91.6</v>
      </c>
      <c r="H20" s="1">
        <v>0.14799999999999999</v>
      </c>
      <c r="I20" s="1">
        <v>0.13800000000000001</v>
      </c>
      <c r="J20" s="1">
        <v>0.159</v>
      </c>
      <c r="K20" s="1">
        <v>0.154</v>
      </c>
      <c r="L20" s="1">
        <v>0.151</v>
      </c>
      <c r="M20" s="1">
        <v>0.126</v>
      </c>
    </row>
    <row r="21" spans="1:13" ht="14.5">
      <c r="A21" s="1" t="s">
        <v>10</v>
      </c>
      <c r="B21" s="11">
        <v>64.308679999999995</v>
      </c>
      <c r="C21" s="11">
        <v>65.645510000000002</v>
      </c>
      <c r="D21" s="11">
        <v>72.551389999999998</v>
      </c>
      <c r="E21" s="11">
        <v>81.85539</v>
      </c>
      <c r="F21" s="11">
        <v>91.463409999999996</v>
      </c>
      <c r="G21" s="11">
        <v>127.6596</v>
      </c>
      <c r="H21" s="11">
        <v>9.9000000000000005E-2</v>
      </c>
      <c r="I21" s="11">
        <v>0.10100000000000001</v>
      </c>
      <c r="J21" s="11">
        <v>0.10299999999999999</v>
      </c>
      <c r="K21" s="11">
        <v>8.4000000000000005E-2</v>
      </c>
      <c r="L21" s="11">
        <v>8.4000000000000005E-2</v>
      </c>
      <c r="M21" s="11">
        <v>0.10100000000000001</v>
      </c>
    </row>
    <row r="22" spans="1:13" ht="14.5">
      <c r="A22" s="1" t="s">
        <v>10</v>
      </c>
      <c r="B22" s="11">
        <v>58.479529999999997</v>
      </c>
      <c r="C22" s="11">
        <v>64.516130000000004</v>
      </c>
      <c r="D22" s="11">
        <v>78.534030000000001</v>
      </c>
      <c r="E22" s="11">
        <v>78.431370000000001</v>
      </c>
      <c r="F22" s="11">
        <v>91.047039999999996</v>
      </c>
      <c r="G22" s="11">
        <v>127.932</v>
      </c>
      <c r="H22" s="11">
        <v>0.13300000000000001</v>
      </c>
      <c r="I22" s="11">
        <v>8.4000000000000005E-2</v>
      </c>
      <c r="J22" s="11">
        <v>8.4000000000000005E-2</v>
      </c>
      <c r="K22" s="11">
        <v>8.4000000000000005E-2</v>
      </c>
      <c r="L22" s="11">
        <v>8.3000000000000004E-2</v>
      </c>
      <c r="M22" s="11">
        <v>0.10100000000000001</v>
      </c>
    </row>
    <row r="23" spans="1:13" ht="14.5">
      <c r="A23" s="1" t="s">
        <v>10</v>
      </c>
      <c r="B23" s="11">
        <v>59.113300000000002</v>
      </c>
      <c r="C23" s="11">
        <v>68.886340000000004</v>
      </c>
      <c r="D23" s="11">
        <v>74.626900000000006</v>
      </c>
      <c r="E23" s="11">
        <v>79.787229999999994</v>
      </c>
      <c r="F23" s="11">
        <v>89.020769999999999</v>
      </c>
      <c r="G23" s="11">
        <v>125.523</v>
      </c>
      <c r="H23" s="11">
        <v>0.1</v>
      </c>
      <c r="I23" s="11">
        <v>9.7000000000000003E-2</v>
      </c>
      <c r="J23" s="11">
        <v>9.9000000000000005E-2</v>
      </c>
      <c r="K23" s="11">
        <v>8.4000000000000005E-2</v>
      </c>
      <c r="L23" s="11">
        <v>6.5000000000000002E-2</v>
      </c>
      <c r="M23" s="11">
        <v>9.9000000000000005E-2</v>
      </c>
    </row>
    <row r="24" spans="1:13" ht="14.5">
      <c r="A24" s="1" t="s">
        <v>10</v>
      </c>
      <c r="B24" s="11">
        <v>62.434959999999997</v>
      </c>
      <c r="C24" s="11">
        <v>67.796610000000001</v>
      </c>
      <c r="D24" s="11">
        <v>71.343639999999994</v>
      </c>
      <c r="E24" s="11">
        <v>81.632649999999998</v>
      </c>
      <c r="F24" s="11">
        <v>86.083209999999994</v>
      </c>
      <c r="G24" s="11">
        <v>124.48099999999999</v>
      </c>
      <c r="H24" s="11">
        <v>0.1</v>
      </c>
      <c r="I24" s="11">
        <v>6.9000000000000006E-2</v>
      </c>
      <c r="J24" s="11">
        <v>0.10199999999999999</v>
      </c>
      <c r="K24" s="11">
        <v>8.5000000000000006E-2</v>
      </c>
      <c r="L24" s="11">
        <v>6.3E-2</v>
      </c>
      <c r="M24" s="11">
        <v>8.3000000000000004E-2</v>
      </c>
    </row>
    <row r="25" spans="1:13" ht="14.5">
      <c r="A25" s="1" t="s">
        <v>10</v>
      </c>
      <c r="B25" s="11">
        <v>63.492060000000002</v>
      </c>
      <c r="C25" s="11">
        <v>66.225170000000006</v>
      </c>
      <c r="D25" s="11">
        <v>75.757599999999996</v>
      </c>
      <c r="E25" s="11">
        <v>85.348510000000005</v>
      </c>
      <c r="F25" s="11">
        <v>85.592010000000002</v>
      </c>
      <c r="G25" s="11">
        <v>122.6994</v>
      </c>
      <c r="H25" s="11">
        <v>9.9000000000000005E-2</v>
      </c>
      <c r="I25" s="11">
        <v>8.4000000000000005E-2</v>
      </c>
      <c r="J25" s="11">
        <v>0.114</v>
      </c>
      <c r="K25" s="11">
        <v>0.1</v>
      </c>
      <c r="L25" s="11">
        <v>9.5000000000000001E-2</v>
      </c>
      <c r="M25" s="11">
        <v>9.8000000000000004E-2</v>
      </c>
    </row>
    <row r="26" spans="1:13" ht="14.5">
      <c r="A26" s="1" t="s">
        <v>10</v>
      </c>
      <c r="B26" s="11">
        <v>67.643739999999994</v>
      </c>
      <c r="C26" s="11">
        <v>65.934070000000006</v>
      </c>
      <c r="D26" s="11">
        <v>75.566749999999999</v>
      </c>
      <c r="E26" s="11">
        <v>84.151470000000003</v>
      </c>
      <c r="F26" s="11">
        <v>88.105729999999994</v>
      </c>
      <c r="G26" s="11">
        <v>122.699</v>
      </c>
      <c r="H26" s="11">
        <v>0.10100000000000001</v>
      </c>
      <c r="I26" s="11">
        <v>0.10299999999999999</v>
      </c>
      <c r="J26" s="11">
        <v>0.1</v>
      </c>
      <c r="K26" s="11">
        <v>8.4000000000000005E-2</v>
      </c>
      <c r="L26" s="11">
        <v>8.5000000000000006E-2</v>
      </c>
      <c r="M26" s="11">
        <v>8.5999999999999993E-2</v>
      </c>
    </row>
    <row r="27" spans="1:13" ht="14.5">
      <c r="A27" s="1" t="s">
        <v>10</v>
      </c>
      <c r="B27" s="11">
        <v>65.454999999999998</v>
      </c>
      <c r="C27" s="11">
        <v>80.338999999999999</v>
      </c>
      <c r="D27" s="11">
        <v>92.072000000000003</v>
      </c>
      <c r="E27" s="11">
        <v>103.746</v>
      </c>
      <c r="F27" s="11">
        <v>104.956</v>
      </c>
      <c r="G27" s="11">
        <v>111.111</v>
      </c>
      <c r="H27" s="11">
        <v>0.16800000000000001</v>
      </c>
      <c r="I27" s="11">
        <v>0.14799999999999999</v>
      </c>
      <c r="J27" s="11">
        <v>0.13400000000000001</v>
      </c>
      <c r="K27" s="11">
        <v>0.128</v>
      </c>
      <c r="L27" s="11">
        <v>0.14000000000000001</v>
      </c>
      <c r="M27" s="11">
        <v>0.11</v>
      </c>
    </row>
    <row r="28" spans="1:13" ht="14.5">
      <c r="A28" s="1" t="s">
        <v>10</v>
      </c>
      <c r="B28" s="11">
        <v>64.585999999999999</v>
      </c>
      <c r="C28" s="11">
        <v>92.712000000000003</v>
      </c>
      <c r="D28" s="11">
        <v>86.123999999999995</v>
      </c>
      <c r="E28" s="11">
        <v>103.956</v>
      </c>
      <c r="F28" s="11">
        <v>106.825</v>
      </c>
      <c r="G28" s="11">
        <v>110.092</v>
      </c>
      <c r="H28" s="11">
        <v>0.156</v>
      </c>
      <c r="I28" s="11">
        <v>0.126</v>
      </c>
      <c r="J28" s="11">
        <v>0.16200000000000001</v>
      </c>
      <c r="K28" s="11">
        <v>0.121</v>
      </c>
      <c r="L28" s="11">
        <v>0.16800000000000001</v>
      </c>
      <c r="M28" s="11">
        <v>0.11</v>
      </c>
    </row>
    <row r="29" spans="1:13" ht="14.5">
      <c r="A29" s="1" t="s">
        <v>10</v>
      </c>
      <c r="B29" s="11">
        <v>65.573999999999998</v>
      </c>
      <c r="C29" s="11">
        <v>83.721000000000004</v>
      </c>
      <c r="D29" s="11">
        <v>94.787000000000006</v>
      </c>
      <c r="E29" s="11">
        <v>92.308000000000007</v>
      </c>
      <c r="F29" s="11">
        <v>115.053</v>
      </c>
      <c r="G29" s="11">
        <v>121.212</v>
      </c>
      <c r="H29" s="11">
        <v>0.153</v>
      </c>
      <c r="I29" s="11">
        <v>0.13200000000000001</v>
      </c>
      <c r="J29" s="11">
        <v>0.159</v>
      </c>
      <c r="K29" s="11">
        <v>0.151</v>
      </c>
      <c r="L29" s="11">
        <v>0.2</v>
      </c>
      <c r="M29" s="11">
        <v>0.12</v>
      </c>
    </row>
    <row r="30" spans="1:13" ht="14.5">
      <c r="A30" s="1" t="s">
        <v>10</v>
      </c>
      <c r="B30" s="11">
        <v>71.075999999999993</v>
      </c>
      <c r="C30" s="11">
        <v>80.177999999999997</v>
      </c>
      <c r="D30" s="11">
        <v>78.040000000000006</v>
      </c>
      <c r="E30" s="11">
        <v>92.072000000000003</v>
      </c>
      <c r="F30" s="11">
        <v>119.205</v>
      </c>
      <c r="G30" s="11">
        <v>128.66300000000001</v>
      </c>
      <c r="H30" s="11">
        <v>0.17</v>
      </c>
      <c r="I30" s="11">
        <v>0.152</v>
      </c>
      <c r="J30" s="11">
        <v>0.14799999999999999</v>
      </c>
      <c r="K30" s="11">
        <v>0.15</v>
      </c>
      <c r="L30" s="11">
        <v>0.183</v>
      </c>
      <c r="M30" s="11">
        <v>0.14000000000000001</v>
      </c>
    </row>
    <row r="31" spans="1:13" ht="14.5">
      <c r="A31" s="1" t="s">
        <v>10</v>
      </c>
      <c r="B31" s="11">
        <v>66.421000000000006</v>
      </c>
      <c r="C31" s="11">
        <v>81.706999999999994</v>
      </c>
      <c r="D31" s="11">
        <v>86.123999999999995</v>
      </c>
      <c r="E31" s="11">
        <v>97.507999999999996</v>
      </c>
      <c r="F31" s="11">
        <v>126.895</v>
      </c>
      <c r="G31" s="11">
        <v>108.108</v>
      </c>
      <c r="H31" s="11">
        <v>0.15</v>
      </c>
      <c r="I31" s="11">
        <v>0.13200000000000001</v>
      </c>
      <c r="J31" s="11">
        <v>0.15</v>
      </c>
      <c r="K31" s="11">
        <v>0.14000000000000001</v>
      </c>
      <c r="L31" s="11">
        <v>0.22</v>
      </c>
      <c r="M31" s="11">
        <v>0.1</v>
      </c>
    </row>
    <row r="32" spans="1:13" ht="14.5">
      <c r="A32" s="5" t="s">
        <v>10</v>
      </c>
      <c r="B32" s="6">
        <v>68.143000000000001</v>
      </c>
      <c r="C32" s="6">
        <v>81.817999999999998</v>
      </c>
      <c r="D32" s="6">
        <v>86.29</v>
      </c>
      <c r="E32" s="6">
        <v>99.888999999999996</v>
      </c>
      <c r="F32" s="6">
        <v>128.89400000000001</v>
      </c>
      <c r="G32" s="6">
        <v>131.291</v>
      </c>
      <c r="H32" s="6">
        <v>0.15</v>
      </c>
      <c r="I32" s="6">
        <v>0.153</v>
      </c>
      <c r="J32" s="6">
        <v>0.13</v>
      </c>
      <c r="K32" s="6">
        <v>0.15</v>
      </c>
      <c r="L32" s="6">
        <v>0.22</v>
      </c>
      <c r="M32" s="6">
        <v>0.1</v>
      </c>
    </row>
    <row r="33" spans="1:13">
      <c r="A33" s="1" t="s">
        <v>10</v>
      </c>
      <c r="B33" s="1">
        <v>45.5</v>
      </c>
      <c r="C33" s="1">
        <v>67.400000000000006</v>
      </c>
      <c r="D33" s="1">
        <v>57.5</v>
      </c>
      <c r="E33" s="1">
        <v>54.4</v>
      </c>
      <c r="F33" s="1">
        <v>62.6</v>
      </c>
      <c r="G33" s="1">
        <v>57.9</v>
      </c>
      <c r="H33" s="1">
        <v>0.157</v>
      </c>
      <c r="I33" s="1">
        <v>0.13500000000000001</v>
      </c>
      <c r="J33" s="1">
        <v>0.14599999999999999</v>
      </c>
      <c r="K33" s="1">
        <v>0.104</v>
      </c>
      <c r="L33" s="1">
        <v>0.14899999999999999</v>
      </c>
      <c r="M33" s="1">
        <v>0.183</v>
      </c>
    </row>
    <row r="34" spans="1:13">
      <c r="A34" s="1" t="s">
        <v>10</v>
      </c>
      <c r="B34" s="1">
        <v>46.2</v>
      </c>
      <c r="C34" s="1">
        <v>68.099999999999994</v>
      </c>
      <c r="D34" s="1">
        <v>72.599999999999994</v>
      </c>
      <c r="E34" s="1">
        <v>54.2</v>
      </c>
      <c r="F34" s="1">
        <v>72.599999999999994</v>
      </c>
      <c r="G34" s="1">
        <v>52.9</v>
      </c>
      <c r="H34" s="1">
        <v>0.154</v>
      </c>
      <c r="I34" s="1">
        <v>0.126</v>
      </c>
      <c r="J34" s="1">
        <v>0.13</v>
      </c>
      <c r="K34" s="1">
        <v>0.13900000000000001</v>
      </c>
      <c r="L34" s="1">
        <v>0.14399999999999999</v>
      </c>
      <c r="M34" s="1">
        <v>0.153</v>
      </c>
    </row>
    <row r="35" spans="1:13">
      <c r="A35" s="1" t="s">
        <v>10</v>
      </c>
      <c r="B35" s="1">
        <v>49.2</v>
      </c>
      <c r="C35" s="1">
        <v>55.1</v>
      </c>
      <c r="D35" s="1">
        <v>75</v>
      </c>
      <c r="E35" s="1">
        <v>56.5</v>
      </c>
      <c r="F35" s="1">
        <v>64.900000000000006</v>
      </c>
      <c r="G35" s="1">
        <v>55.5</v>
      </c>
      <c r="H35" s="1">
        <v>0.151</v>
      </c>
      <c r="I35" s="1">
        <v>0.108</v>
      </c>
      <c r="J35" s="1">
        <v>0.126</v>
      </c>
      <c r="K35" s="1">
        <v>0.158</v>
      </c>
      <c r="L35" s="1">
        <v>0.185</v>
      </c>
      <c r="M35" s="1">
        <v>0.13400000000000001</v>
      </c>
    </row>
    <row r="36" spans="1:13">
      <c r="A36" s="1" t="s">
        <v>10</v>
      </c>
      <c r="B36" s="1">
        <v>46.7</v>
      </c>
      <c r="C36" s="1">
        <v>60.1</v>
      </c>
      <c r="D36" s="1">
        <v>65.7</v>
      </c>
      <c r="E36" s="1">
        <v>60.6</v>
      </c>
      <c r="F36" s="1">
        <v>54.2</v>
      </c>
      <c r="G36" s="1">
        <v>61</v>
      </c>
      <c r="H36" s="1">
        <v>0.14399999999999999</v>
      </c>
      <c r="I36" s="1">
        <v>0.13500000000000001</v>
      </c>
      <c r="J36" s="1">
        <v>0.11799999999999999</v>
      </c>
      <c r="K36" s="1">
        <v>0.14499999999999999</v>
      </c>
      <c r="L36" s="1">
        <v>0.20699999999999999</v>
      </c>
      <c r="M36" s="1">
        <v>0.16300000000000001</v>
      </c>
    </row>
    <row r="37" spans="1:13">
      <c r="A37" s="1" t="s">
        <v>10</v>
      </c>
      <c r="B37" s="1">
        <v>44.4</v>
      </c>
      <c r="C37" s="1">
        <v>73.3</v>
      </c>
      <c r="D37" s="1">
        <v>60.1</v>
      </c>
      <c r="E37" s="1">
        <v>67.8</v>
      </c>
      <c r="F37" s="1">
        <v>65.8</v>
      </c>
      <c r="G37" s="1">
        <v>60.2</v>
      </c>
      <c r="H37" s="1">
        <v>0.16600000000000001</v>
      </c>
      <c r="I37" s="1">
        <v>0.11700000000000001</v>
      </c>
      <c r="J37" s="1">
        <v>0.161</v>
      </c>
      <c r="K37" s="1">
        <v>0.16600000000000001</v>
      </c>
      <c r="L37" s="1">
        <v>0.16200000000000001</v>
      </c>
      <c r="M37" s="1">
        <v>0.153</v>
      </c>
    </row>
    <row r="38" spans="1:13" ht="13" thickBot="1">
      <c r="A38" s="1" t="s">
        <v>10</v>
      </c>
      <c r="B38" s="1">
        <v>45.7</v>
      </c>
      <c r="C38" s="1">
        <v>70.3</v>
      </c>
      <c r="D38" s="1">
        <v>64.400000000000006</v>
      </c>
      <c r="E38" s="1">
        <v>75.599999999999994</v>
      </c>
      <c r="F38" s="1">
        <v>63.6</v>
      </c>
      <c r="G38" s="1">
        <v>53.5</v>
      </c>
      <c r="H38" s="1">
        <v>0.14399999999999999</v>
      </c>
      <c r="I38" s="1">
        <v>0.13500000000000001</v>
      </c>
      <c r="J38" s="1">
        <v>0.19</v>
      </c>
      <c r="K38" s="1">
        <v>0.155</v>
      </c>
      <c r="L38" s="1">
        <v>0.19</v>
      </c>
      <c r="M38" s="1">
        <v>0.17799999999999999</v>
      </c>
    </row>
    <row r="39" spans="1:13" ht="14.5">
      <c r="A39" s="1" t="s">
        <v>10</v>
      </c>
      <c r="B39" s="24">
        <v>75</v>
      </c>
      <c r="C39" s="24">
        <v>66.7</v>
      </c>
      <c r="D39" s="24">
        <v>60</v>
      </c>
      <c r="E39" s="24">
        <v>72</v>
      </c>
      <c r="F39" s="24">
        <v>74</v>
      </c>
      <c r="G39" s="24">
        <v>90</v>
      </c>
      <c r="H39" s="25">
        <v>0.18</v>
      </c>
      <c r="I39" s="25">
        <v>0.18</v>
      </c>
      <c r="J39" s="25">
        <v>0.11</v>
      </c>
      <c r="K39" s="25">
        <v>0.17</v>
      </c>
      <c r="L39" s="25">
        <v>0.14000000000000001</v>
      </c>
      <c r="M39" s="25">
        <v>0.11</v>
      </c>
    </row>
    <row r="40" spans="1:13" ht="14.5">
      <c r="A40" s="1" t="s">
        <v>10</v>
      </c>
      <c r="B40" s="25">
        <v>75</v>
      </c>
      <c r="C40" s="25">
        <v>70.599999999999994</v>
      </c>
      <c r="D40" s="25">
        <v>67</v>
      </c>
      <c r="E40" s="25">
        <v>70</v>
      </c>
      <c r="F40" s="25">
        <v>72</v>
      </c>
      <c r="G40" s="25">
        <v>88</v>
      </c>
      <c r="H40" s="25">
        <v>0.16</v>
      </c>
      <c r="I40" s="25">
        <v>0.16</v>
      </c>
      <c r="J40" s="25">
        <v>0.16</v>
      </c>
      <c r="K40" s="25">
        <v>0.16</v>
      </c>
      <c r="L40" s="25">
        <v>0.15</v>
      </c>
      <c r="M40" s="25">
        <v>0.12</v>
      </c>
    </row>
    <row r="41" spans="1:13" ht="14.5">
      <c r="A41" s="1" t="s">
        <v>10</v>
      </c>
      <c r="B41" s="25">
        <v>66.7</v>
      </c>
      <c r="C41" s="25">
        <v>75</v>
      </c>
      <c r="D41" s="25">
        <v>67</v>
      </c>
      <c r="E41" s="25">
        <v>73</v>
      </c>
      <c r="F41" s="25">
        <v>82</v>
      </c>
      <c r="G41" s="25">
        <v>92</v>
      </c>
      <c r="H41" s="25">
        <v>0.2</v>
      </c>
      <c r="I41" s="25">
        <v>0.14000000000000001</v>
      </c>
      <c r="J41" s="25">
        <v>0.1</v>
      </c>
      <c r="K41" s="25">
        <v>0.15</v>
      </c>
      <c r="L41" s="25">
        <v>0.18</v>
      </c>
      <c r="M41" s="25">
        <v>0.1</v>
      </c>
    </row>
    <row r="42" spans="1:13" ht="14.5">
      <c r="A42" s="1" t="s">
        <v>10</v>
      </c>
      <c r="B42" s="25">
        <v>80</v>
      </c>
      <c r="C42" s="25">
        <v>70.599999999999994</v>
      </c>
      <c r="D42" s="25">
        <v>70.599999999999994</v>
      </c>
      <c r="E42" s="25">
        <v>71</v>
      </c>
      <c r="F42" s="25">
        <v>78</v>
      </c>
      <c r="G42" s="25">
        <v>86</v>
      </c>
      <c r="H42" s="25">
        <v>0.19</v>
      </c>
      <c r="I42" s="25">
        <v>0.18</v>
      </c>
      <c r="J42" s="25">
        <v>0.14000000000000001</v>
      </c>
      <c r="K42" s="25">
        <v>0.18</v>
      </c>
      <c r="L42" s="25">
        <v>0.14000000000000001</v>
      </c>
      <c r="M42" s="25">
        <v>0.08</v>
      </c>
    </row>
    <row r="43" spans="1:13" ht="14.5">
      <c r="A43" s="1" t="s">
        <v>10</v>
      </c>
      <c r="B43" s="25">
        <v>70.599999999999994</v>
      </c>
      <c r="C43" s="25">
        <v>70.599999999999994</v>
      </c>
      <c r="D43" s="25">
        <v>80</v>
      </c>
      <c r="E43" s="25">
        <v>76</v>
      </c>
      <c r="F43" s="25">
        <v>80</v>
      </c>
      <c r="G43" s="25">
        <v>88</v>
      </c>
      <c r="H43" s="25">
        <v>0.18</v>
      </c>
      <c r="I43" s="25">
        <v>0.17</v>
      </c>
      <c r="J43" s="25">
        <v>0.16</v>
      </c>
      <c r="K43" s="25">
        <v>0.2</v>
      </c>
      <c r="L43" s="25">
        <v>0.16</v>
      </c>
      <c r="M43" s="25">
        <v>0.09</v>
      </c>
    </row>
    <row r="44" spans="1:13" ht="14.5">
      <c r="A44" s="1" t="s">
        <v>10</v>
      </c>
      <c r="B44" s="25">
        <v>75</v>
      </c>
      <c r="C44" s="25">
        <v>75</v>
      </c>
      <c r="D44" s="25">
        <v>67</v>
      </c>
      <c r="E44" s="25">
        <v>74</v>
      </c>
      <c r="F44" s="25">
        <v>76</v>
      </c>
      <c r="G44" s="25">
        <v>82</v>
      </c>
      <c r="H44" s="25">
        <v>0.17</v>
      </c>
      <c r="I44" s="25">
        <v>0.09</v>
      </c>
      <c r="J44" s="25">
        <v>0.18</v>
      </c>
      <c r="K44" s="25">
        <v>0.19</v>
      </c>
      <c r="L44" s="25">
        <v>0.15</v>
      </c>
      <c r="M44" s="25">
        <v>0.1</v>
      </c>
    </row>
    <row r="45" spans="1:13">
      <c r="A45" s="1" t="s">
        <v>10</v>
      </c>
      <c r="B45" s="1">
        <v>88.24</v>
      </c>
      <c r="C45" s="1">
        <v>96.77</v>
      </c>
      <c r="D45" s="1">
        <v>90.91</v>
      </c>
      <c r="E45" s="1">
        <v>111.11</v>
      </c>
      <c r="F45" s="1">
        <v>115.38</v>
      </c>
      <c r="G45" s="1">
        <v>136.36000000000001</v>
      </c>
      <c r="H45" s="1">
        <v>0.14000000000000001</v>
      </c>
      <c r="I45" s="1">
        <v>0.12</v>
      </c>
      <c r="J45" s="1">
        <v>0.13</v>
      </c>
      <c r="K45" s="1">
        <v>0.1</v>
      </c>
      <c r="L45" s="1">
        <v>0.12</v>
      </c>
      <c r="M45" s="1">
        <v>0.1</v>
      </c>
    </row>
    <row r="46" spans="1:13">
      <c r="A46" s="1" t="s">
        <v>10</v>
      </c>
      <c r="B46" s="1">
        <v>88.24</v>
      </c>
      <c r="C46" s="1">
        <v>100</v>
      </c>
      <c r="D46" s="1">
        <v>90.91</v>
      </c>
      <c r="E46" s="1">
        <v>115.38</v>
      </c>
      <c r="F46" s="1">
        <v>115.38</v>
      </c>
      <c r="G46" s="1">
        <v>136.36000000000001</v>
      </c>
      <c r="H46" s="1">
        <v>0.12</v>
      </c>
      <c r="I46" s="1">
        <v>0.11</v>
      </c>
      <c r="J46" s="1">
        <v>0.13</v>
      </c>
      <c r="K46" s="1">
        <v>0.12</v>
      </c>
      <c r="L46" s="1">
        <v>0.09</v>
      </c>
      <c r="M46" s="1">
        <v>0.09</v>
      </c>
    </row>
    <row r="47" spans="1:13">
      <c r="A47" s="1" t="s">
        <v>10</v>
      </c>
      <c r="B47" s="1">
        <v>88.24</v>
      </c>
      <c r="C47" s="1">
        <v>100</v>
      </c>
      <c r="D47" s="1">
        <v>90.91</v>
      </c>
      <c r="E47" s="1">
        <v>111.11</v>
      </c>
      <c r="F47" s="1">
        <v>115.38</v>
      </c>
      <c r="G47" s="1">
        <v>130.43</v>
      </c>
      <c r="H47" s="1">
        <v>0.14000000000000001</v>
      </c>
      <c r="I47" s="1">
        <v>0.13</v>
      </c>
      <c r="J47" s="1">
        <v>0.13</v>
      </c>
      <c r="K47" s="1">
        <v>0.11</v>
      </c>
      <c r="L47" s="1">
        <v>0.11</v>
      </c>
      <c r="M47" s="1">
        <v>0.08</v>
      </c>
    </row>
    <row r="48" spans="1:13">
      <c r="A48" s="1" t="s">
        <v>10</v>
      </c>
      <c r="B48" s="1">
        <v>85.71</v>
      </c>
      <c r="C48" s="1">
        <v>100</v>
      </c>
      <c r="D48" s="1">
        <v>88.24</v>
      </c>
      <c r="E48" s="1">
        <v>115.38</v>
      </c>
      <c r="F48" s="1">
        <v>115.38</v>
      </c>
      <c r="G48" s="1">
        <v>130.43</v>
      </c>
      <c r="H48" s="1">
        <v>0.12</v>
      </c>
      <c r="I48" s="1">
        <v>0.11</v>
      </c>
      <c r="J48" s="1">
        <v>0.11</v>
      </c>
      <c r="K48" s="1">
        <v>0.12</v>
      </c>
      <c r="L48" s="1">
        <v>0.11</v>
      </c>
      <c r="M48" s="1">
        <v>0.1</v>
      </c>
    </row>
    <row r="49" spans="1:13">
      <c r="A49" s="1" t="s">
        <v>10</v>
      </c>
      <c r="B49" s="1">
        <v>90.91</v>
      </c>
      <c r="C49" s="1">
        <v>103.45</v>
      </c>
      <c r="D49" s="1">
        <v>93.75</v>
      </c>
      <c r="E49" s="1">
        <v>111.11</v>
      </c>
      <c r="F49" s="1">
        <v>115.38</v>
      </c>
      <c r="G49" s="1">
        <v>136.36000000000001</v>
      </c>
      <c r="H49" s="1">
        <v>0.12</v>
      </c>
      <c r="I49" s="1">
        <v>0.12</v>
      </c>
      <c r="J49" s="1">
        <v>0.12</v>
      </c>
      <c r="K49" s="1">
        <v>0.1</v>
      </c>
      <c r="L49" s="1">
        <v>0.12</v>
      </c>
      <c r="M49" s="1">
        <v>0.11</v>
      </c>
    </row>
    <row r="50" spans="1:13">
      <c r="A50" s="1" t="s">
        <v>10</v>
      </c>
      <c r="B50" s="1">
        <v>96.77</v>
      </c>
      <c r="C50" s="1">
        <v>100</v>
      </c>
      <c r="D50" s="1">
        <v>93.75</v>
      </c>
      <c r="E50" s="1">
        <v>111.11</v>
      </c>
      <c r="F50" s="1">
        <v>115.38</v>
      </c>
      <c r="G50" s="1">
        <v>130.43</v>
      </c>
      <c r="H50" s="1">
        <v>0.14000000000000001</v>
      </c>
      <c r="I50" s="1">
        <v>0.11</v>
      </c>
      <c r="J50" s="1">
        <v>0.11</v>
      </c>
      <c r="K50" s="1">
        <v>0.12</v>
      </c>
      <c r="L50" s="1">
        <v>0.1</v>
      </c>
      <c r="M50" s="1">
        <v>0.11</v>
      </c>
    </row>
    <row r="51" spans="1:13">
      <c r="A51" s="1" t="s">
        <v>10</v>
      </c>
      <c r="B51" s="1">
        <v>68.569999999999993</v>
      </c>
      <c r="C51" s="1">
        <v>74.569999999999993</v>
      </c>
      <c r="D51" s="1">
        <v>78.849999999999994</v>
      </c>
      <c r="E51" s="1">
        <v>85.71</v>
      </c>
      <c r="F51" s="1">
        <v>85.71</v>
      </c>
      <c r="G51" s="1">
        <v>80</v>
      </c>
      <c r="H51" s="1">
        <v>0.155</v>
      </c>
      <c r="I51" s="1">
        <v>0.13500000000000001</v>
      </c>
      <c r="J51" s="1">
        <v>0.127</v>
      </c>
      <c r="K51" s="1">
        <v>0.13</v>
      </c>
      <c r="L51" s="1">
        <v>0.122</v>
      </c>
      <c r="M51" s="1">
        <v>0.125</v>
      </c>
    </row>
    <row r="52" spans="1:13">
      <c r="A52" s="1" t="s">
        <v>10</v>
      </c>
      <c r="B52" s="1">
        <v>68.569999999999993</v>
      </c>
      <c r="C52" s="1">
        <v>75.42</v>
      </c>
      <c r="D52" s="1">
        <v>78</v>
      </c>
      <c r="E52" s="1">
        <v>75</v>
      </c>
      <c r="F52" s="1">
        <v>88.24</v>
      </c>
      <c r="G52" s="1">
        <v>85.71</v>
      </c>
      <c r="H52" s="1">
        <v>0.14299999999999999</v>
      </c>
      <c r="I52" s="1">
        <v>0.14299999999999999</v>
      </c>
      <c r="J52" s="1">
        <v>0.13500000000000001</v>
      </c>
      <c r="K52" s="1">
        <v>0.127</v>
      </c>
      <c r="L52" s="1">
        <v>0.12</v>
      </c>
      <c r="M52" s="1">
        <v>0.11600000000000001</v>
      </c>
    </row>
    <row r="53" spans="1:13">
      <c r="A53" s="1" t="s">
        <v>10</v>
      </c>
      <c r="B53" s="1">
        <v>72.849999999999994</v>
      </c>
      <c r="C53" s="1">
        <v>77.14</v>
      </c>
      <c r="D53" s="1">
        <v>79.709999999999994</v>
      </c>
      <c r="E53" s="1">
        <v>83.33</v>
      </c>
      <c r="F53" s="1">
        <v>86.96</v>
      </c>
      <c r="G53" s="1">
        <v>76.92</v>
      </c>
      <c r="H53" s="1">
        <v>0.152</v>
      </c>
      <c r="I53" s="1">
        <v>0.127</v>
      </c>
      <c r="J53" s="1">
        <v>0.127</v>
      </c>
      <c r="K53" s="1">
        <v>0.124</v>
      </c>
      <c r="L53" s="1">
        <v>0.13</v>
      </c>
      <c r="M53" s="1">
        <v>0.113</v>
      </c>
    </row>
    <row r="54" spans="1:13">
      <c r="A54" s="1" t="s">
        <v>10</v>
      </c>
      <c r="B54" s="1">
        <v>73.709999999999994</v>
      </c>
      <c r="C54" s="1">
        <v>76.28</v>
      </c>
      <c r="D54" s="1">
        <v>79.709999999999994</v>
      </c>
      <c r="E54" s="1">
        <v>84</v>
      </c>
      <c r="F54" s="1">
        <v>89.55</v>
      </c>
      <c r="G54" s="1">
        <v>77.92</v>
      </c>
      <c r="H54" s="1">
        <v>0.14099999999999999</v>
      </c>
      <c r="I54" s="1">
        <v>0.13800000000000001</v>
      </c>
      <c r="J54" s="1">
        <v>0.14799999999999999</v>
      </c>
      <c r="K54" s="1">
        <v>0.11799999999999999</v>
      </c>
      <c r="L54" s="1">
        <v>0.125</v>
      </c>
      <c r="M54" s="1">
        <v>0.12</v>
      </c>
    </row>
    <row r="55" spans="1:13">
      <c r="A55" s="1" t="s">
        <v>10</v>
      </c>
      <c r="B55" s="1">
        <v>68.569999999999993</v>
      </c>
      <c r="C55" s="1">
        <v>77.14</v>
      </c>
      <c r="D55" s="1">
        <v>78.849999999999994</v>
      </c>
      <c r="E55" s="1">
        <v>76.92</v>
      </c>
      <c r="F55" s="1">
        <v>92.31</v>
      </c>
      <c r="G55" s="1">
        <v>75</v>
      </c>
      <c r="H55" s="1">
        <v>0.14699999999999999</v>
      </c>
      <c r="I55" s="1">
        <v>0.13400000000000001</v>
      </c>
      <c r="J55" s="1">
        <v>0.13400000000000001</v>
      </c>
      <c r="K55" s="1">
        <v>0.126</v>
      </c>
      <c r="L55" s="1">
        <v>0.122</v>
      </c>
      <c r="M55" s="1">
        <v>0.121</v>
      </c>
    </row>
    <row r="56" spans="1:13">
      <c r="A56" s="1" t="s">
        <v>10</v>
      </c>
      <c r="B56" s="1">
        <v>71.14</v>
      </c>
      <c r="C56" s="1">
        <v>75.42</v>
      </c>
      <c r="D56" s="1">
        <v>80.569999999999993</v>
      </c>
      <c r="E56" s="1">
        <v>82.19</v>
      </c>
      <c r="F56" s="1">
        <v>86.96</v>
      </c>
      <c r="G56" s="1">
        <v>78.95</v>
      </c>
      <c r="H56" s="1">
        <v>0.13800000000000001</v>
      </c>
      <c r="I56" s="1">
        <v>0.14299999999999999</v>
      </c>
      <c r="J56" s="1">
        <v>0.122</v>
      </c>
      <c r="K56" s="1">
        <v>0.11899999999999999</v>
      </c>
      <c r="L56" s="1">
        <v>0.121</v>
      </c>
      <c r="M56" s="1">
        <v>0.11899999999999999</v>
      </c>
    </row>
    <row r="57" spans="1:13" ht="15.5">
      <c r="A57" s="1" t="s">
        <v>10</v>
      </c>
      <c r="B57" s="1">
        <v>81.97</v>
      </c>
      <c r="C57" s="1">
        <v>83.33</v>
      </c>
      <c r="D57" s="1">
        <v>92.31</v>
      </c>
      <c r="E57" s="1">
        <v>118.58</v>
      </c>
      <c r="F57" s="2">
        <v>132.7433628</v>
      </c>
      <c r="G57" s="2">
        <v>150.75376879999999</v>
      </c>
      <c r="H57" s="1">
        <v>0.13800000000000001</v>
      </c>
      <c r="I57" s="1">
        <v>0.16600000000000001</v>
      </c>
      <c r="J57" s="1">
        <v>0.14799999999999999</v>
      </c>
      <c r="K57" s="2">
        <v>9.1999999999999998E-2</v>
      </c>
      <c r="L57" s="2">
        <v>0.12</v>
      </c>
      <c r="M57" s="2">
        <v>0.104</v>
      </c>
    </row>
    <row r="58" spans="1:13" ht="15.5">
      <c r="A58" s="1" t="s">
        <v>10</v>
      </c>
      <c r="B58" s="1">
        <v>87.72</v>
      </c>
      <c r="C58" s="1">
        <v>76.14</v>
      </c>
      <c r="D58" s="1">
        <v>96.77</v>
      </c>
      <c r="E58" s="1">
        <v>118.58</v>
      </c>
      <c r="F58" s="2">
        <v>132.15859029999999</v>
      </c>
      <c r="G58" s="2">
        <v>155.4404145</v>
      </c>
      <c r="H58" s="1">
        <v>0.14000000000000001</v>
      </c>
      <c r="I58" s="1">
        <v>9.8000000000000004E-2</v>
      </c>
      <c r="J58" s="1">
        <v>0.15</v>
      </c>
      <c r="K58" s="2">
        <v>0.13200000000000001</v>
      </c>
      <c r="L58" s="2">
        <v>0.114</v>
      </c>
      <c r="M58" s="2">
        <v>9.8000000000000004E-2</v>
      </c>
    </row>
    <row r="59" spans="1:13" ht="15.5">
      <c r="A59" s="1" t="s">
        <v>10</v>
      </c>
      <c r="B59" s="1">
        <v>78.319999999999993</v>
      </c>
      <c r="C59" s="1">
        <v>73.89</v>
      </c>
      <c r="D59" s="1">
        <v>85.96</v>
      </c>
      <c r="E59" s="1">
        <v>125.52</v>
      </c>
      <c r="F59" s="2">
        <v>132.15859029999999</v>
      </c>
      <c r="G59" s="2">
        <v>151.5151515</v>
      </c>
      <c r="H59" s="1">
        <v>0.13800000000000001</v>
      </c>
      <c r="I59" s="1">
        <v>0.13200000000000001</v>
      </c>
      <c r="J59" s="1">
        <v>0.186</v>
      </c>
      <c r="K59" s="2">
        <v>0.112</v>
      </c>
      <c r="L59" s="2">
        <v>0.112</v>
      </c>
      <c r="M59" s="2">
        <v>0.11600000000000001</v>
      </c>
    </row>
    <row r="60" spans="1:13" ht="15.5">
      <c r="A60" s="1" t="s">
        <v>10</v>
      </c>
      <c r="B60" s="1">
        <v>80.209999999999994</v>
      </c>
      <c r="C60" s="1">
        <v>85.713999999999999</v>
      </c>
      <c r="D60" s="1">
        <v>97.4</v>
      </c>
      <c r="E60" s="1">
        <v>121.47</v>
      </c>
      <c r="F60" s="2">
        <v>132.15859029999999</v>
      </c>
      <c r="G60" s="2">
        <v>147.05882349999999</v>
      </c>
      <c r="H60" s="1">
        <v>0.152</v>
      </c>
      <c r="I60" s="1">
        <v>0.155</v>
      </c>
      <c r="J60" s="1">
        <v>0.13600000000000001</v>
      </c>
      <c r="K60" s="2">
        <v>0.128</v>
      </c>
      <c r="L60" s="2">
        <v>0.12</v>
      </c>
      <c r="M60" s="2">
        <v>0.104</v>
      </c>
    </row>
    <row r="61" spans="1:13" ht="15.5">
      <c r="A61" s="1" t="s">
        <v>10</v>
      </c>
      <c r="B61" s="1">
        <v>75.569999999999993</v>
      </c>
      <c r="C61" s="1">
        <v>87.98</v>
      </c>
      <c r="D61" s="1">
        <v>106</v>
      </c>
      <c r="E61" s="1">
        <v>132.74</v>
      </c>
      <c r="F61" s="2">
        <v>128.7553648</v>
      </c>
      <c r="G61" s="2">
        <v>158.7301587</v>
      </c>
      <c r="H61" s="1">
        <v>0.13600000000000001</v>
      </c>
      <c r="I61" s="1">
        <v>0.11799999999999999</v>
      </c>
      <c r="J61" s="1">
        <v>0.13400000000000001</v>
      </c>
      <c r="K61" s="2">
        <v>0.104</v>
      </c>
      <c r="L61" s="2">
        <v>0.12</v>
      </c>
      <c r="M61" s="2">
        <v>0.1</v>
      </c>
    </row>
    <row r="62" spans="1:13" ht="15.5">
      <c r="A62" s="1" t="s">
        <v>10</v>
      </c>
      <c r="B62" s="1">
        <v>73.17</v>
      </c>
      <c r="C62" s="1">
        <v>83.564999999999998</v>
      </c>
      <c r="D62" s="1">
        <v>103.1</v>
      </c>
      <c r="E62" s="1">
        <v>122.45</v>
      </c>
      <c r="F62" s="2">
        <v>131.00436680000001</v>
      </c>
      <c r="G62" s="2">
        <v>149.2537313</v>
      </c>
      <c r="H62" s="1">
        <v>0.152</v>
      </c>
      <c r="I62" s="1">
        <v>9.8000000000000004E-2</v>
      </c>
      <c r="J62" s="1">
        <v>0.14799999999999999</v>
      </c>
      <c r="K62" s="2">
        <v>0.106</v>
      </c>
      <c r="L62" s="2">
        <v>0.112</v>
      </c>
      <c r="M62" s="2">
        <v>0.10199999999999999</v>
      </c>
    </row>
    <row r="63" spans="1:13">
      <c r="A63" t="s">
        <v>10</v>
      </c>
      <c r="B63" s="1">
        <v>61.1</v>
      </c>
      <c r="C63" s="1">
        <v>87.8</v>
      </c>
      <c r="D63" s="1">
        <v>92</v>
      </c>
      <c r="E63" s="1">
        <v>103.1</v>
      </c>
      <c r="F63" s="1">
        <v>116.5</v>
      </c>
      <c r="G63" s="1">
        <v>114</v>
      </c>
      <c r="H63" s="1">
        <v>0.15</v>
      </c>
      <c r="I63" s="1">
        <v>0.14799999999999999</v>
      </c>
      <c r="J63" s="1">
        <v>0.15</v>
      </c>
      <c r="K63" s="1">
        <v>0.16700000000000001</v>
      </c>
      <c r="L63" s="1">
        <v>-0.1</v>
      </c>
      <c r="M63" s="1">
        <v>0.11700000000000001</v>
      </c>
    </row>
    <row r="64" spans="1:13">
      <c r="A64" t="s">
        <v>10</v>
      </c>
      <c r="B64" s="1">
        <v>63.4</v>
      </c>
      <c r="C64" s="1">
        <v>85.8</v>
      </c>
      <c r="D64" s="1">
        <v>86</v>
      </c>
      <c r="E64" s="1">
        <v>105</v>
      </c>
      <c r="F64" s="1">
        <v>117.4</v>
      </c>
      <c r="G64" s="1">
        <v>118.1</v>
      </c>
      <c r="H64" s="1">
        <v>0.16800000000000001</v>
      </c>
      <c r="I64" s="1">
        <v>0.13400000000000001</v>
      </c>
      <c r="J64" s="1">
        <v>0.11700000000000001</v>
      </c>
      <c r="K64" s="1">
        <v>0.1</v>
      </c>
      <c r="L64" s="1">
        <v>0.16700000000000001</v>
      </c>
      <c r="M64" s="1">
        <v>0.14899999999999999</v>
      </c>
    </row>
    <row r="65" spans="1:13">
      <c r="A65" t="s">
        <v>10</v>
      </c>
      <c r="B65" s="1">
        <v>65.400000000000006</v>
      </c>
      <c r="C65" s="1">
        <v>87.3</v>
      </c>
      <c r="D65" s="1">
        <v>67.8</v>
      </c>
      <c r="E65" s="1">
        <v>103</v>
      </c>
      <c r="F65" s="1">
        <v>118</v>
      </c>
      <c r="G65" s="1">
        <v>116.3</v>
      </c>
      <c r="H65" s="1">
        <v>0.14299999999999999</v>
      </c>
      <c r="I65" s="1">
        <v>0.13300000000000001</v>
      </c>
      <c r="J65" s="1">
        <v>0.15</v>
      </c>
      <c r="K65" s="1">
        <v>0.15</v>
      </c>
      <c r="L65" s="1">
        <v>0.11700000000000001</v>
      </c>
      <c r="M65" s="1">
        <v>0.14399999999999999</v>
      </c>
    </row>
    <row r="66" spans="1:13">
      <c r="A66" t="s">
        <v>10</v>
      </c>
      <c r="B66" s="1">
        <v>68</v>
      </c>
      <c r="C66" s="1">
        <v>82.3</v>
      </c>
      <c r="D66" s="1">
        <v>65.5</v>
      </c>
      <c r="E66" s="1">
        <v>105</v>
      </c>
      <c r="F66" s="1">
        <v>116</v>
      </c>
      <c r="G66" s="1">
        <v>113</v>
      </c>
      <c r="H66" s="1">
        <v>0.13400000000000001</v>
      </c>
      <c r="I66" s="1">
        <v>0.14899999999999999</v>
      </c>
      <c r="J66" s="1">
        <v>0.13300000000000001</v>
      </c>
      <c r="K66" s="1">
        <v>0.15</v>
      </c>
      <c r="L66" s="1">
        <v>0.127</v>
      </c>
      <c r="M66" s="1">
        <v>0.1</v>
      </c>
    </row>
    <row r="67" spans="1:13">
      <c r="A67" t="s">
        <v>10</v>
      </c>
      <c r="B67" s="1">
        <v>74.2</v>
      </c>
      <c r="C67" s="1">
        <v>77.5</v>
      </c>
      <c r="D67" s="1">
        <v>67.8</v>
      </c>
      <c r="E67" s="1">
        <v>100</v>
      </c>
      <c r="F67" s="1">
        <v>114.9</v>
      </c>
      <c r="G67" s="1">
        <v>113</v>
      </c>
      <c r="H67" s="1">
        <v>0.13300000000000001</v>
      </c>
      <c r="I67" s="1">
        <v>0.13400000000000001</v>
      </c>
      <c r="J67" s="1">
        <v>0.13300000000000001</v>
      </c>
      <c r="K67" s="1">
        <v>0.15</v>
      </c>
      <c r="L67" s="1">
        <v>0.11600000000000001</v>
      </c>
      <c r="M67" s="1">
        <v>0.11700000000000001</v>
      </c>
    </row>
    <row r="68" spans="1:13">
      <c r="A68" t="s">
        <v>10</v>
      </c>
      <c r="B68" s="1">
        <v>75.19</v>
      </c>
      <c r="C68" s="1">
        <v>72.099999999999994</v>
      </c>
      <c r="D68" s="1">
        <v>70.8</v>
      </c>
      <c r="E68" s="1">
        <v>95</v>
      </c>
      <c r="F68" s="1">
        <v>112</v>
      </c>
      <c r="G68" s="1">
        <v>115</v>
      </c>
      <c r="H68" s="1">
        <v>0.153</v>
      </c>
      <c r="I68" s="1">
        <v>0.15</v>
      </c>
      <c r="J68" s="1">
        <v>0.16700000000000001</v>
      </c>
      <c r="K68" s="1">
        <v>0.13400000000000001</v>
      </c>
      <c r="L68" s="1">
        <v>0.17699999999999999</v>
      </c>
      <c r="M68" s="1">
        <v>0.11700000000000001</v>
      </c>
    </row>
    <row r="69" spans="1:13">
      <c r="A69" t="s">
        <v>10</v>
      </c>
      <c r="B69" s="1">
        <v>59.538461538461497</v>
      </c>
      <c r="C69" s="1">
        <v>59.538461538461497</v>
      </c>
      <c r="D69" s="1">
        <v>76.131147540983605</v>
      </c>
      <c r="E69" s="1">
        <v>80.068965517241395</v>
      </c>
      <c r="F69" s="1">
        <v>96.75</v>
      </c>
      <c r="G69" s="16">
        <v>125.513513513514</v>
      </c>
      <c r="H69" s="1">
        <v>0.116279069767442</v>
      </c>
      <c r="I69" s="1">
        <v>0.18087855297157601</v>
      </c>
      <c r="J69" s="1">
        <v>0.167958656330749</v>
      </c>
      <c r="K69" s="1">
        <v>0.15503875968992301</v>
      </c>
      <c r="L69" s="1">
        <v>7.7519379844961406E-2</v>
      </c>
      <c r="M69" s="1">
        <v>0.10335917312661499</v>
      </c>
    </row>
    <row r="70" spans="1:13">
      <c r="A70" t="s">
        <v>10</v>
      </c>
      <c r="B70" s="1">
        <v>68.294117647058798</v>
      </c>
      <c r="C70" s="1">
        <v>69.313432835820905</v>
      </c>
      <c r="D70" s="1">
        <v>82.928571428571402</v>
      </c>
      <c r="E70" s="1">
        <v>91.058823529411896</v>
      </c>
      <c r="F70" s="1">
        <v>96.75</v>
      </c>
      <c r="G70" s="16">
        <v>108</v>
      </c>
      <c r="H70" s="1">
        <v>0.15503875968992301</v>
      </c>
      <c r="I70" s="1">
        <v>0.129198966408269</v>
      </c>
      <c r="J70" s="1">
        <v>0.14211886304909599</v>
      </c>
      <c r="K70" s="1">
        <v>0.20671834625322999</v>
      </c>
      <c r="L70" s="1">
        <v>6.4599483204133903E-2</v>
      </c>
      <c r="M70" s="1">
        <v>0.129198966408269</v>
      </c>
    </row>
    <row r="71" spans="1:13">
      <c r="A71" t="s">
        <v>10</v>
      </c>
      <c r="B71" s="1">
        <v>66.342857142857198</v>
      </c>
      <c r="C71" s="1">
        <v>61.919999999999902</v>
      </c>
      <c r="D71" s="1">
        <v>80.068965517241594</v>
      </c>
      <c r="E71" s="1">
        <v>78.711864406779597</v>
      </c>
      <c r="F71" s="1">
        <v>92.879999999999896</v>
      </c>
      <c r="G71" s="16">
        <v>122.210526315789</v>
      </c>
      <c r="H71" s="1">
        <v>0.14211886304909599</v>
      </c>
      <c r="I71" s="1">
        <v>0.15503875968992201</v>
      </c>
      <c r="J71" s="1">
        <v>0.129198966408269</v>
      </c>
      <c r="K71" s="1">
        <v>0.129198966408268</v>
      </c>
      <c r="L71" s="1">
        <v>3.8759689922480703E-2</v>
      </c>
      <c r="M71" s="1">
        <v>0.116279069767442</v>
      </c>
    </row>
    <row r="72" spans="1:13">
      <c r="A72" t="s">
        <v>10</v>
      </c>
      <c r="B72" s="1">
        <v>66.342857142857198</v>
      </c>
      <c r="C72" s="1">
        <v>60.3116883116884</v>
      </c>
      <c r="D72" s="1">
        <v>87.622641509433905</v>
      </c>
      <c r="E72" s="1">
        <v>70.363636363636402</v>
      </c>
      <c r="F72" s="1">
        <v>108</v>
      </c>
      <c r="G72" s="16">
        <v>119.07692307692299</v>
      </c>
      <c r="H72" s="1">
        <v>0.10335917312661499</v>
      </c>
      <c r="I72" s="1">
        <v>0.129198966408269</v>
      </c>
      <c r="J72" s="1">
        <v>0.116279069767442</v>
      </c>
      <c r="K72" s="1">
        <v>0.15503875968992301</v>
      </c>
      <c r="L72" s="1">
        <v>9.0439276485788006E-2</v>
      </c>
      <c r="M72" s="1">
        <v>0.11627906976744</v>
      </c>
    </row>
    <row r="73" spans="1:13">
      <c r="A73" t="s">
        <v>10</v>
      </c>
      <c r="B73" s="1">
        <v>66.342857142857099</v>
      </c>
      <c r="C73" s="1">
        <v>69.313432835820905</v>
      </c>
      <c r="D73" s="1">
        <v>81.4736842105264</v>
      </c>
      <c r="E73" s="1">
        <v>78.711864406779796</v>
      </c>
      <c r="F73" s="1">
        <v>91.058823529411896</v>
      </c>
      <c r="G73" s="16">
        <v>125.513513513513</v>
      </c>
      <c r="H73" s="1">
        <v>0.14211886304909499</v>
      </c>
      <c r="I73" s="1">
        <v>0.14211886304909599</v>
      </c>
      <c r="J73" s="1">
        <v>0.14211886304909499</v>
      </c>
      <c r="K73" s="1">
        <v>0.33591731266149899</v>
      </c>
      <c r="L73" s="1">
        <v>0.129198966408269</v>
      </c>
      <c r="M73" s="1">
        <v>0.116279069767442</v>
      </c>
    </row>
    <row r="74" spans="1:13">
      <c r="A74" t="s">
        <v>10</v>
      </c>
      <c r="B74" s="1">
        <v>72.5625</v>
      </c>
      <c r="C74" s="1">
        <v>65.408450704225402</v>
      </c>
      <c r="D74" s="1">
        <v>82.928571428571402</v>
      </c>
      <c r="E74" s="1">
        <v>73.714285714285793</v>
      </c>
      <c r="F74" s="1">
        <v>92.879999999999896</v>
      </c>
      <c r="G74" s="16">
        <v>116.1</v>
      </c>
      <c r="H74" s="1">
        <v>0.10335917312661499</v>
      </c>
      <c r="I74" s="1">
        <v>0.116279069767442</v>
      </c>
      <c r="J74" s="1">
        <v>0.13919999999999999</v>
      </c>
      <c r="K74" s="1">
        <v>0.18087855297157601</v>
      </c>
      <c r="L74" s="1">
        <v>9.0439276485788006E-2</v>
      </c>
      <c r="M74" s="1">
        <v>0.116279069767442</v>
      </c>
    </row>
    <row r="75" spans="1:13">
      <c r="A75" s="1" t="s">
        <v>10</v>
      </c>
      <c r="B75" s="1">
        <v>96.8</v>
      </c>
      <c r="C75" s="1">
        <v>96.8</v>
      </c>
      <c r="D75" s="1">
        <v>89.6</v>
      </c>
      <c r="E75" s="1">
        <v>111.1</v>
      </c>
      <c r="F75" s="1">
        <v>115.4</v>
      </c>
      <c r="G75" s="1">
        <v>117.8</v>
      </c>
      <c r="H75" s="1">
        <v>0.09</v>
      </c>
      <c r="I75" s="1">
        <v>0.1</v>
      </c>
      <c r="J75" s="1">
        <v>0.12</v>
      </c>
      <c r="K75" s="1">
        <v>7.0000000000000007E-2</v>
      </c>
      <c r="L75" s="1">
        <v>0.06</v>
      </c>
      <c r="M75" s="1">
        <v>7.0000000000000007E-2</v>
      </c>
    </row>
    <row r="76" spans="1:13">
      <c r="A76" s="1" t="s">
        <v>10</v>
      </c>
      <c r="B76" s="1">
        <v>83.3</v>
      </c>
      <c r="C76" s="1">
        <v>98.4</v>
      </c>
      <c r="D76" s="1">
        <v>85.7</v>
      </c>
      <c r="E76" s="1">
        <v>111.1</v>
      </c>
      <c r="F76" s="1">
        <v>117.6</v>
      </c>
      <c r="G76" s="1">
        <v>109.1</v>
      </c>
      <c r="H76" s="1">
        <v>0.1</v>
      </c>
      <c r="I76" s="1">
        <v>0.11</v>
      </c>
      <c r="J76" s="1">
        <v>7.0000000000000007E-2</v>
      </c>
      <c r="K76" s="1">
        <v>0.09</v>
      </c>
      <c r="L76" s="1">
        <v>7.0000000000000007E-2</v>
      </c>
      <c r="M76" s="1">
        <v>0.08</v>
      </c>
    </row>
    <row r="77" spans="1:13">
      <c r="A77" s="1" t="s">
        <v>10</v>
      </c>
      <c r="B77" s="1">
        <v>95.2</v>
      </c>
      <c r="C77" s="1">
        <v>98.4</v>
      </c>
      <c r="D77" s="1">
        <v>84.5</v>
      </c>
      <c r="E77" s="1">
        <v>103.4</v>
      </c>
      <c r="F77" s="1">
        <v>120</v>
      </c>
      <c r="G77" s="1">
        <v>113.2</v>
      </c>
      <c r="H77" s="1">
        <v>0.09</v>
      </c>
      <c r="I77" s="1">
        <v>0.1</v>
      </c>
      <c r="J77" s="1">
        <v>0.1</v>
      </c>
      <c r="K77" s="1">
        <v>0.1</v>
      </c>
      <c r="L77" s="1">
        <v>0.06</v>
      </c>
      <c r="M77" s="1">
        <v>0.06</v>
      </c>
    </row>
    <row r="78" spans="1:13">
      <c r="A78" s="1" t="s">
        <v>10</v>
      </c>
      <c r="B78" s="1">
        <v>95.2</v>
      </c>
      <c r="C78" s="1">
        <v>93.75</v>
      </c>
      <c r="D78" s="1">
        <v>95.2</v>
      </c>
      <c r="E78" s="1">
        <v>89.6</v>
      </c>
      <c r="F78" s="1">
        <v>122.4</v>
      </c>
      <c r="G78" s="1">
        <v>117.6</v>
      </c>
      <c r="H78" s="1">
        <v>0.08</v>
      </c>
      <c r="I78" s="1">
        <v>0.09</v>
      </c>
      <c r="J78" s="1">
        <v>0.1</v>
      </c>
      <c r="K78" s="1">
        <v>0.09</v>
      </c>
      <c r="L78" s="1">
        <v>7.0000000000000007E-2</v>
      </c>
      <c r="M78" s="1">
        <v>0.08</v>
      </c>
    </row>
    <row r="79" spans="1:13">
      <c r="A79" s="1" t="s">
        <v>10</v>
      </c>
      <c r="B79" s="1">
        <v>100</v>
      </c>
      <c r="C79" s="1">
        <v>105.3</v>
      </c>
      <c r="D79" s="1">
        <v>98.4</v>
      </c>
      <c r="E79" s="1">
        <v>98.4</v>
      </c>
      <c r="F79" s="1">
        <v>127.7</v>
      </c>
      <c r="G79" s="1">
        <v>122.4</v>
      </c>
      <c r="H79" s="1">
        <v>0.08</v>
      </c>
      <c r="I79" s="1">
        <v>0.12</v>
      </c>
      <c r="J79" s="1">
        <v>0.08</v>
      </c>
      <c r="K79" s="1">
        <v>0.09</v>
      </c>
      <c r="L79" s="1">
        <v>0.08</v>
      </c>
      <c r="M79" s="1">
        <v>0.08</v>
      </c>
    </row>
    <row r="80" spans="1:13">
      <c r="A80" s="1" t="s">
        <v>10</v>
      </c>
      <c r="B80" s="1">
        <v>93.75</v>
      </c>
      <c r="C80" s="1">
        <v>101.7</v>
      </c>
      <c r="D80" s="1">
        <v>103.4</v>
      </c>
      <c r="E80" s="1">
        <v>96.8</v>
      </c>
      <c r="F80" s="1">
        <v>133.30000000000001</v>
      </c>
      <c r="G80" s="1">
        <v>127.7</v>
      </c>
      <c r="H80" s="1">
        <v>0.1</v>
      </c>
      <c r="I80" s="1">
        <v>7.0000000000000007E-2</v>
      </c>
      <c r="J80" s="1">
        <v>0.08</v>
      </c>
      <c r="K80" s="1">
        <v>0.08</v>
      </c>
      <c r="L80" s="1">
        <v>0.08</v>
      </c>
      <c r="M80" s="1">
        <v>0.09</v>
      </c>
    </row>
    <row r="81" spans="1:13" ht="14.5">
      <c r="A81" s="1" t="s">
        <v>10</v>
      </c>
      <c r="B81" s="11">
        <v>63.29</v>
      </c>
      <c r="C81" s="11">
        <v>69.12</v>
      </c>
      <c r="D81" s="11">
        <v>100</v>
      </c>
      <c r="E81" s="11">
        <v>96.31</v>
      </c>
      <c r="F81" s="11">
        <v>119.3</v>
      </c>
      <c r="G81" s="11">
        <v>131.30000000000001</v>
      </c>
      <c r="H81" s="11">
        <v>8.7999999999999995E-2</v>
      </c>
      <c r="I81" s="11">
        <v>9.7000000000000003E-2</v>
      </c>
      <c r="J81" s="11">
        <v>8.3000000000000004E-2</v>
      </c>
      <c r="K81" s="11">
        <v>8.5000000000000006E-2</v>
      </c>
      <c r="L81" s="11">
        <v>0.09</v>
      </c>
      <c r="M81" s="11">
        <v>0.108</v>
      </c>
    </row>
    <row r="82" spans="1:13" ht="14.5">
      <c r="A82" s="1" t="s">
        <v>10</v>
      </c>
      <c r="B82" s="11">
        <v>61.98</v>
      </c>
      <c r="C82" s="11">
        <v>64.66</v>
      </c>
      <c r="D82" s="11">
        <v>100</v>
      </c>
      <c r="E82" s="11">
        <v>93.75</v>
      </c>
      <c r="F82" s="11">
        <v>120</v>
      </c>
      <c r="G82" s="11">
        <v>126.8</v>
      </c>
      <c r="H82" s="11">
        <v>0.106</v>
      </c>
      <c r="I82" s="11">
        <v>0.124</v>
      </c>
      <c r="J82" s="11">
        <v>9.4E-2</v>
      </c>
      <c r="K82" s="11">
        <v>8.6999999999999994E-2</v>
      </c>
      <c r="L82" s="11">
        <v>7.4999999999999997E-2</v>
      </c>
      <c r="M82" s="11">
        <v>9.9000000000000005E-2</v>
      </c>
    </row>
    <row r="83" spans="1:13" ht="14.5">
      <c r="A83" s="1" t="s">
        <v>10</v>
      </c>
      <c r="B83" s="11">
        <v>56.34</v>
      </c>
      <c r="C83" s="11">
        <v>62.7</v>
      </c>
      <c r="D83" s="11">
        <v>90.77</v>
      </c>
      <c r="E83" s="11">
        <v>94.2</v>
      </c>
      <c r="F83" s="11">
        <v>112.6</v>
      </c>
      <c r="G83" s="11">
        <v>130.19999999999999</v>
      </c>
      <c r="H83" s="11">
        <v>0.11700000000000001</v>
      </c>
      <c r="I83" s="11">
        <v>0.104</v>
      </c>
      <c r="J83" s="11">
        <v>9.6000000000000002E-2</v>
      </c>
      <c r="K83" s="11">
        <v>7.5999999999999998E-2</v>
      </c>
      <c r="L83" s="11">
        <v>8.8999999999999996E-2</v>
      </c>
      <c r="M83" s="11">
        <v>8.2000000000000003E-2</v>
      </c>
    </row>
    <row r="84" spans="1:13" ht="14.5">
      <c r="A84" s="1" t="s">
        <v>10</v>
      </c>
      <c r="B84" s="11">
        <v>56.5</v>
      </c>
      <c r="C84" s="11">
        <v>65.569999999999993</v>
      </c>
      <c r="D84" s="11">
        <v>90.09</v>
      </c>
      <c r="E84" s="11">
        <v>93.31</v>
      </c>
      <c r="F84" s="11">
        <v>109.3</v>
      </c>
      <c r="G84" s="11">
        <v>125.3</v>
      </c>
      <c r="H84" s="11">
        <v>0.108</v>
      </c>
      <c r="I84" s="11">
        <v>0.11</v>
      </c>
      <c r="J84" s="11">
        <v>9.6000000000000002E-2</v>
      </c>
      <c r="K84" s="11">
        <v>8.5999999999999993E-2</v>
      </c>
      <c r="L84" s="11">
        <v>8.3000000000000004E-2</v>
      </c>
      <c r="M84" s="11">
        <v>0.10199999999999999</v>
      </c>
    </row>
    <row r="85" spans="1:13" ht="14.5">
      <c r="A85" s="1" t="s">
        <v>10</v>
      </c>
      <c r="B85" s="11">
        <v>60.98</v>
      </c>
      <c r="C85" s="11">
        <v>68.099999999999994</v>
      </c>
      <c r="D85" s="11">
        <v>87.34</v>
      </c>
      <c r="E85" s="11">
        <v>90.23</v>
      </c>
      <c r="F85" s="11">
        <v>108.3</v>
      </c>
      <c r="G85" s="11">
        <v>121.9</v>
      </c>
      <c r="H85" s="11">
        <v>0.10100000000000001</v>
      </c>
      <c r="I85" s="11">
        <v>5.6000000000000001E-2</v>
      </c>
      <c r="J85" s="11">
        <v>8.5999999999999993E-2</v>
      </c>
      <c r="K85" s="11">
        <v>7.8E-2</v>
      </c>
      <c r="L85" s="11">
        <v>7.3999999999999996E-2</v>
      </c>
      <c r="M85" s="11">
        <v>0.106</v>
      </c>
    </row>
    <row r="86" spans="1:13" ht="14.5">
      <c r="A86" s="1" t="s">
        <v>10</v>
      </c>
      <c r="B86" s="11">
        <v>61.22</v>
      </c>
      <c r="C86" s="11">
        <v>66.3</v>
      </c>
      <c r="D86" s="11">
        <v>86.21</v>
      </c>
      <c r="E86" s="11">
        <v>85.35</v>
      </c>
      <c r="F86" s="11">
        <v>109.7</v>
      </c>
      <c r="G86" s="11">
        <v>116.3</v>
      </c>
      <c r="H86" s="11">
        <v>8.2000000000000003E-2</v>
      </c>
      <c r="I86" s="11">
        <v>9.2999999999999999E-2</v>
      </c>
      <c r="J86" s="11">
        <v>9.1999999999999998E-2</v>
      </c>
      <c r="K86" s="11">
        <v>8.4000000000000005E-2</v>
      </c>
      <c r="L86" s="11">
        <v>0.10100000000000001</v>
      </c>
      <c r="M86" s="11">
        <v>7.1999999999999995E-2</v>
      </c>
    </row>
    <row r="87" spans="1:13" ht="15.5">
      <c r="A87" s="1" t="s">
        <v>10</v>
      </c>
      <c r="B87" s="18">
        <f>60*(1/0.86)</f>
        <v>69.767441860465127</v>
      </c>
      <c r="C87" s="2">
        <v>78.95</v>
      </c>
      <c r="D87" s="2">
        <v>107.14</v>
      </c>
      <c r="E87" s="2">
        <v>107.14</v>
      </c>
      <c r="F87" s="2">
        <v>107.14</v>
      </c>
      <c r="G87" s="2">
        <v>115.38</v>
      </c>
      <c r="H87" s="1">
        <v>0.08</v>
      </c>
      <c r="I87" s="1">
        <v>0.08</v>
      </c>
      <c r="J87" s="1">
        <v>0.08</v>
      </c>
      <c r="K87" s="1">
        <v>0.08</v>
      </c>
      <c r="L87" s="1">
        <v>0.08</v>
      </c>
      <c r="M87" s="1">
        <v>0.08</v>
      </c>
    </row>
    <row r="88" spans="1:13" ht="15.5">
      <c r="A88" s="1" t="s">
        <v>10</v>
      </c>
      <c r="B88" s="18">
        <f>60*(1/0.8)</f>
        <v>75</v>
      </c>
      <c r="C88" s="2">
        <v>76.92</v>
      </c>
      <c r="D88" s="2">
        <v>107.14</v>
      </c>
      <c r="E88" s="2">
        <v>107.14</v>
      </c>
      <c r="F88" s="2">
        <v>107.14</v>
      </c>
      <c r="G88" s="2">
        <v>115.38</v>
      </c>
      <c r="H88" s="1">
        <v>0.08</v>
      </c>
      <c r="I88" s="1">
        <v>0.08</v>
      </c>
      <c r="J88" s="1">
        <v>0.1</v>
      </c>
      <c r="K88" s="1">
        <v>0.08</v>
      </c>
      <c r="L88" s="1">
        <v>0.06</v>
      </c>
      <c r="M88" s="1">
        <v>0.08</v>
      </c>
    </row>
    <row r="89" spans="1:13" ht="15.5">
      <c r="A89" s="1" t="s">
        <v>10</v>
      </c>
      <c r="B89" s="19">
        <f>60*(1/0.78)</f>
        <v>76.92307692307692</v>
      </c>
      <c r="C89" s="2">
        <v>69.77</v>
      </c>
      <c r="D89" s="2">
        <v>103.45</v>
      </c>
      <c r="E89" s="2">
        <v>107.14</v>
      </c>
      <c r="F89" s="2">
        <v>107.14</v>
      </c>
      <c r="G89" s="2">
        <v>111.11</v>
      </c>
      <c r="H89" s="1">
        <v>0.1</v>
      </c>
      <c r="I89" s="1">
        <v>0.08</v>
      </c>
      <c r="J89" s="1">
        <v>0.08</v>
      </c>
      <c r="K89" s="1">
        <v>0.06</v>
      </c>
      <c r="L89" s="1">
        <v>0.06</v>
      </c>
      <c r="M89" s="1">
        <v>0.06</v>
      </c>
    </row>
    <row r="90" spans="1:13" ht="15.5">
      <c r="A90" s="1" t="s">
        <v>10</v>
      </c>
      <c r="B90" s="18">
        <f>60*(1/0.74)</f>
        <v>81.081081081081081</v>
      </c>
      <c r="C90" s="2">
        <v>66.67</v>
      </c>
      <c r="D90" s="2">
        <v>107.14</v>
      </c>
      <c r="E90" s="2">
        <v>111.11</v>
      </c>
      <c r="F90" s="2">
        <v>107.14</v>
      </c>
      <c r="G90" s="2">
        <v>103.45</v>
      </c>
      <c r="H90" s="1">
        <v>0.1</v>
      </c>
      <c r="I90" s="1">
        <v>0.08</v>
      </c>
      <c r="J90" s="1">
        <v>0.08</v>
      </c>
      <c r="K90" s="1">
        <v>0.06</v>
      </c>
      <c r="L90" s="1">
        <v>0.06</v>
      </c>
      <c r="M90" s="1">
        <v>0.08</v>
      </c>
    </row>
    <row r="91" spans="1:13" ht="15.5">
      <c r="A91" s="1" t="s">
        <v>10</v>
      </c>
      <c r="B91" s="19">
        <f>60*(1/0.78)</f>
        <v>76.92307692307692</v>
      </c>
      <c r="C91" s="2">
        <v>73.17</v>
      </c>
      <c r="D91" s="2">
        <v>107.14</v>
      </c>
      <c r="E91" s="2">
        <v>107.14</v>
      </c>
      <c r="F91" s="2">
        <v>107.14</v>
      </c>
      <c r="G91" s="2">
        <v>103.45</v>
      </c>
      <c r="H91" s="1">
        <v>0.08</v>
      </c>
      <c r="I91" s="1">
        <v>0.08</v>
      </c>
      <c r="J91" s="1">
        <v>0.08</v>
      </c>
      <c r="K91" s="1">
        <v>0.06</v>
      </c>
      <c r="L91" s="1">
        <v>0.08</v>
      </c>
      <c r="M91" s="1">
        <v>0.06</v>
      </c>
    </row>
    <row r="92" spans="1:13" ht="15.5">
      <c r="A92" s="1" t="s">
        <v>10</v>
      </c>
      <c r="B92" s="18">
        <f>60*(1/0.8)</f>
        <v>75</v>
      </c>
      <c r="C92" s="2">
        <v>71.430000000000007</v>
      </c>
      <c r="D92" s="2">
        <v>111.11</v>
      </c>
      <c r="E92" s="2">
        <v>107.14</v>
      </c>
      <c r="F92" s="2">
        <v>107.14</v>
      </c>
      <c r="G92" s="2">
        <v>103.45</v>
      </c>
      <c r="H92" s="1">
        <v>0.1</v>
      </c>
      <c r="I92" s="1">
        <v>0.01</v>
      </c>
      <c r="J92" s="1">
        <v>0.08</v>
      </c>
      <c r="K92" s="1">
        <v>0.06</v>
      </c>
      <c r="L92" s="1">
        <v>0.06</v>
      </c>
      <c r="M92" s="1">
        <v>0.06</v>
      </c>
    </row>
    <row r="93" spans="1:13">
      <c r="A93" s="1" t="s">
        <v>10</v>
      </c>
      <c r="B93" s="1">
        <v>67</v>
      </c>
      <c r="C93" s="1">
        <v>67</v>
      </c>
      <c r="D93" s="1">
        <v>63</v>
      </c>
      <c r="E93" s="1">
        <v>71</v>
      </c>
      <c r="F93" s="1">
        <v>100</v>
      </c>
      <c r="G93" s="1">
        <v>92</v>
      </c>
      <c r="H93" s="1">
        <v>0.1</v>
      </c>
      <c r="I93" s="1">
        <v>0.09</v>
      </c>
      <c r="J93" s="1">
        <v>0.09</v>
      </c>
      <c r="K93" s="1">
        <v>0.08</v>
      </c>
      <c r="L93" s="1">
        <v>0.09</v>
      </c>
      <c r="M93" s="1">
        <v>0.09</v>
      </c>
    </row>
    <row r="94" spans="1:13">
      <c r="A94" s="1" t="s">
        <v>10</v>
      </c>
      <c r="B94" s="1">
        <v>63</v>
      </c>
      <c r="C94" s="1">
        <v>60</v>
      </c>
      <c r="D94" s="1">
        <v>60</v>
      </c>
      <c r="E94" s="1">
        <v>71</v>
      </c>
      <c r="F94" s="1">
        <v>92</v>
      </c>
      <c r="G94" s="1">
        <v>100</v>
      </c>
      <c r="H94" s="1">
        <v>0.09</v>
      </c>
      <c r="I94" s="1">
        <v>0.09</v>
      </c>
      <c r="J94" s="1">
        <v>0.08</v>
      </c>
      <c r="K94" s="1">
        <v>0.09</v>
      </c>
      <c r="L94" s="1">
        <v>0.08</v>
      </c>
      <c r="M94" s="1">
        <v>0.09</v>
      </c>
    </row>
    <row r="95" spans="1:13">
      <c r="A95" s="1" t="s">
        <v>10</v>
      </c>
      <c r="B95" s="1">
        <v>60</v>
      </c>
      <c r="C95" s="1">
        <v>71</v>
      </c>
      <c r="D95" s="1">
        <v>63</v>
      </c>
      <c r="E95" s="1">
        <v>80</v>
      </c>
      <c r="F95" s="1">
        <v>86</v>
      </c>
      <c r="G95" s="1">
        <v>92</v>
      </c>
      <c r="H95" s="1">
        <v>0.08</v>
      </c>
      <c r="I95" s="1">
        <v>0.1</v>
      </c>
      <c r="J95" s="1">
        <v>0.09</v>
      </c>
      <c r="K95" s="1">
        <v>0.09</v>
      </c>
      <c r="L95" s="1">
        <v>0.08</v>
      </c>
      <c r="M95" s="1">
        <v>0.08</v>
      </c>
    </row>
    <row r="96" spans="1:13">
      <c r="A96" s="1" t="s">
        <v>10</v>
      </c>
      <c r="B96" s="1">
        <v>50</v>
      </c>
      <c r="C96" s="1">
        <v>63</v>
      </c>
      <c r="D96" s="1">
        <v>67</v>
      </c>
      <c r="E96" s="1">
        <v>80</v>
      </c>
      <c r="F96" s="1">
        <v>92</v>
      </c>
      <c r="G96" s="1">
        <v>100</v>
      </c>
      <c r="H96" s="1">
        <v>0.1</v>
      </c>
      <c r="I96" s="1">
        <v>7.0000000000000007E-2</v>
      </c>
      <c r="J96" s="1">
        <v>0.09</v>
      </c>
      <c r="K96" s="1">
        <v>0.09</v>
      </c>
      <c r="L96" s="1">
        <v>0.08</v>
      </c>
      <c r="M96" s="1">
        <v>0.09</v>
      </c>
    </row>
    <row r="97" spans="1:13">
      <c r="A97" s="1" t="s">
        <v>10</v>
      </c>
      <c r="B97" s="1">
        <v>55</v>
      </c>
      <c r="C97" s="1">
        <v>67</v>
      </c>
      <c r="D97" s="1">
        <v>71</v>
      </c>
      <c r="E97" s="1">
        <v>92</v>
      </c>
      <c r="F97" s="1">
        <v>92</v>
      </c>
      <c r="G97" s="1">
        <v>92</v>
      </c>
      <c r="H97" s="1">
        <v>0.09</v>
      </c>
      <c r="I97" s="1">
        <v>0.1</v>
      </c>
      <c r="J97" s="1">
        <v>0.08</v>
      </c>
      <c r="K97" s="1">
        <v>0.09</v>
      </c>
      <c r="L97" s="1">
        <v>0.09</v>
      </c>
      <c r="M97" s="1">
        <v>0.09</v>
      </c>
    </row>
    <row r="98" spans="1:13">
      <c r="A98" s="1" t="s">
        <v>10</v>
      </c>
      <c r="B98" s="1">
        <v>67</v>
      </c>
      <c r="C98" s="1">
        <v>71</v>
      </c>
      <c r="D98" s="1">
        <v>63</v>
      </c>
      <c r="E98" s="1">
        <v>71</v>
      </c>
      <c r="F98" s="1">
        <v>100</v>
      </c>
      <c r="G98" s="1">
        <v>100</v>
      </c>
      <c r="H98" s="1">
        <v>0.1</v>
      </c>
      <c r="I98" s="1">
        <v>0.09</v>
      </c>
      <c r="J98" s="1">
        <v>0.09</v>
      </c>
      <c r="K98" s="1">
        <v>0.09</v>
      </c>
      <c r="L98" s="1">
        <v>0.09</v>
      </c>
      <c r="M98" s="1">
        <v>0.09</v>
      </c>
    </row>
    <row r="99" spans="1:13">
      <c r="A99" s="1" t="s">
        <v>10</v>
      </c>
      <c r="B99" s="1">
        <v>56.7</v>
      </c>
      <c r="C99" s="1">
        <v>59.8</v>
      </c>
      <c r="D99" s="1">
        <v>87.6</v>
      </c>
      <c r="E99" s="1">
        <v>91.3</v>
      </c>
      <c r="F99" s="1">
        <v>104.9</v>
      </c>
      <c r="G99" s="1">
        <v>119.6</v>
      </c>
      <c r="H99" s="1">
        <v>6.6000000000000003E-2</v>
      </c>
      <c r="I99" s="1">
        <v>0.109</v>
      </c>
      <c r="J99" s="1">
        <v>5.3999999999999999E-2</v>
      </c>
      <c r="K99" s="1">
        <v>8.3000000000000004E-2</v>
      </c>
      <c r="L99" s="1">
        <v>0.108</v>
      </c>
      <c r="M99" s="1">
        <v>8.1000000000000003E-2</v>
      </c>
    </row>
    <row r="100" spans="1:13">
      <c r="A100" s="1" t="s">
        <v>10</v>
      </c>
      <c r="B100" s="1">
        <v>55.8</v>
      </c>
      <c r="C100" s="1">
        <v>60.9</v>
      </c>
      <c r="D100" s="1">
        <v>86.8</v>
      </c>
      <c r="E100" s="1">
        <v>92.6</v>
      </c>
      <c r="F100" s="1">
        <v>106.8</v>
      </c>
      <c r="G100" s="1">
        <v>111.6</v>
      </c>
      <c r="H100" s="1">
        <v>0.104</v>
      </c>
      <c r="I100" s="1">
        <v>0.109</v>
      </c>
      <c r="J100" s="1">
        <v>1.17E-2</v>
      </c>
      <c r="K100" s="1">
        <v>0.10199999999999999</v>
      </c>
      <c r="L100" s="1">
        <v>8.8999999999999996E-2</v>
      </c>
      <c r="M100" s="1">
        <v>7.1999999999999995E-2</v>
      </c>
    </row>
    <row r="101" spans="1:13">
      <c r="A101" s="1" t="s">
        <v>10</v>
      </c>
      <c r="B101" s="1">
        <v>57.6</v>
      </c>
      <c r="C101" s="1">
        <v>59.8</v>
      </c>
      <c r="D101" s="1">
        <v>90.1</v>
      </c>
      <c r="E101" s="1">
        <v>87.6</v>
      </c>
      <c r="F101" s="1">
        <v>104.9</v>
      </c>
      <c r="G101" s="1">
        <v>108</v>
      </c>
      <c r="H101" s="1">
        <v>0.104</v>
      </c>
      <c r="I101" s="1">
        <v>8.2000000000000003E-2</v>
      </c>
      <c r="J101" s="1">
        <v>6.3E-2</v>
      </c>
      <c r="K101" s="1">
        <v>0.10199999999999999</v>
      </c>
      <c r="L101" s="1">
        <v>9.9000000000000005E-2</v>
      </c>
      <c r="M101" s="1">
        <v>8.1000000000000003E-2</v>
      </c>
    </row>
    <row r="102" spans="1:13">
      <c r="A102" s="1" t="s">
        <v>10</v>
      </c>
      <c r="B102" s="1">
        <v>71.5</v>
      </c>
      <c r="C102" s="1">
        <v>60.4</v>
      </c>
      <c r="D102" s="1">
        <v>91.4</v>
      </c>
      <c r="E102" s="1">
        <v>90</v>
      </c>
      <c r="F102" s="1">
        <v>99.8</v>
      </c>
      <c r="G102" s="1">
        <v>109</v>
      </c>
      <c r="H102" s="1">
        <v>0.113</v>
      </c>
      <c r="I102" s="1">
        <v>6.4000000000000001E-2</v>
      </c>
      <c r="J102" s="1">
        <v>1.6199999999999999E-2</v>
      </c>
      <c r="K102" s="1">
        <v>8.3000000000000004E-2</v>
      </c>
      <c r="L102" s="1">
        <v>0.13800000000000001</v>
      </c>
      <c r="M102" s="1">
        <v>0.09</v>
      </c>
    </row>
    <row r="103" spans="1:13">
      <c r="A103" s="1" t="s">
        <v>12</v>
      </c>
      <c r="B103" s="1">
        <v>58.5</v>
      </c>
      <c r="C103" s="1">
        <v>57.3</v>
      </c>
      <c r="D103" s="1">
        <v>75.569999999999993</v>
      </c>
      <c r="E103" s="1">
        <v>101.69</v>
      </c>
      <c r="F103" s="1">
        <v>103.27</v>
      </c>
      <c r="G103" s="1">
        <v>119.05</v>
      </c>
      <c r="H103" s="1">
        <v>9.0999999999999998E-2</v>
      </c>
      <c r="I103" s="1">
        <v>8.6999999999999994E-2</v>
      </c>
      <c r="J103" s="1">
        <v>0.10100000000000001</v>
      </c>
      <c r="K103" s="1">
        <v>0.11</v>
      </c>
      <c r="L103" s="1">
        <v>0.11</v>
      </c>
      <c r="M103" s="1">
        <v>0.12</v>
      </c>
    </row>
    <row r="104" spans="1:13">
      <c r="A104" s="1" t="s">
        <v>12</v>
      </c>
      <c r="B104" s="1">
        <v>56.28</v>
      </c>
      <c r="C104" s="1">
        <v>58.44</v>
      </c>
      <c r="D104" s="1">
        <v>74.069999999999993</v>
      </c>
      <c r="E104" s="1">
        <v>100.84</v>
      </c>
      <c r="F104" s="1">
        <v>100.33</v>
      </c>
      <c r="G104" s="1">
        <v>113.64</v>
      </c>
      <c r="H104" s="1">
        <v>8.5000000000000006E-2</v>
      </c>
      <c r="I104" s="1">
        <v>9.5000000000000001E-2</v>
      </c>
      <c r="J104" s="1">
        <v>9.8000000000000004E-2</v>
      </c>
      <c r="K104" s="1">
        <v>7.3999999999999996E-2</v>
      </c>
      <c r="L104" s="1">
        <v>0.11</v>
      </c>
      <c r="M104" s="1">
        <v>9.9000000000000005E-2</v>
      </c>
    </row>
    <row r="105" spans="1:13">
      <c r="A105" s="1" t="s">
        <v>12</v>
      </c>
      <c r="B105" s="1">
        <v>55.98</v>
      </c>
      <c r="C105" s="1">
        <v>56.4</v>
      </c>
      <c r="D105" s="1">
        <v>72.55</v>
      </c>
      <c r="E105" s="1">
        <v>103.99</v>
      </c>
      <c r="F105" s="1">
        <v>99.34</v>
      </c>
      <c r="G105" s="1">
        <v>113.42</v>
      </c>
      <c r="H105" s="1">
        <v>9.4E-2</v>
      </c>
      <c r="I105" s="1">
        <v>9.8000000000000004E-2</v>
      </c>
      <c r="J105" s="1">
        <v>8.6999999999999994E-2</v>
      </c>
      <c r="K105" s="1">
        <v>0.12</v>
      </c>
      <c r="L105" s="1">
        <v>0.12</v>
      </c>
      <c r="M105" s="1">
        <v>9.9000000000000005E-2</v>
      </c>
    </row>
    <row r="106" spans="1:13">
      <c r="A106" s="1" t="s">
        <v>12</v>
      </c>
      <c r="B106" s="1">
        <v>52.86</v>
      </c>
      <c r="C106" s="1">
        <v>55.86</v>
      </c>
      <c r="D106" s="1">
        <v>74.81</v>
      </c>
      <c r="E106" s="1">
        <v>102.92</v>
      </c>
      <c r="F106" s="1">
        <v>97.88</v>
      </c>
      <c r="G106" s="1">
        <v>113.64</v>
      </c>
      <c r="H106" s="1">
        <v>0.10100000000000001</v>
      </c>
      <c r="I106" s="1">
        <v>9.9000000000000005E-2</v>
      </c>
      <c r="J106" s="1">
        <v>7.0000000000000007E-2</v>
      </c>
      <c r="K106" s="1">
        <v>7.1999999999999995E-2</v>
      </c>
      <c r="L106" s="1">
        <v>0.13</v>
      </c>
      <c r="M106" s="1">
        <v>9.9000000000000005E-2</v>
      </c>
    </row>
    <row r="107" spans="1:13">
      <c r="A107" s="1" t="s">
        <v>12</v>
      </c>
      <c r="B107" s="1">
        <v>50.58</v>
      </c>
      <c r="C107" s="1">
        <v>52.74</v>
      </c>
      <c r="D107" s="1">
        <v>79.47</v>
      </c>
      <c r="E107" s="1">
        <v>103.63</v>
      </c>
      <c r="F107" s="1">
        <v>100</v>
      </c>
      <c r="G107" s="1">
        <v>116.96</v>
      </c>
      <c r="H107" s="1">
        <v>9.9000000000000005E-2</v>
      </c>
      <c r="I107" s="1">
        <v>9.4E-2</v>
      </c>
      <c r="J107" s="1">
        <v>9.7000000000000003E-2</v>
      </c>
      <c r="K107" s="1">
        <v>8.3000000000000004E-2</v>
      </c>
      <c r="L107" s="1">
        <v>0.13</v>
      </c>
      <c r="M107" s="1">
        <v>0.13</v>
      </c>
    </row>
    <row r="108" spans="1:13">
      <c r="A108" s="1" t="s">
        <v>12</v>
      </c>
      <c r="B108" s="1">
        <v>50.28</v>
      </c>
      <c r="C108" s="1">
        <v>50.82</v>
      </c>
      <c r="D108" s="1">
        <v>84.5</v>
      </c>
      <c r="E108" s="1">
        <v>104.35</v>
      </c>
      <c r="F108" s="1">
        <v>102.39</v>
      </c>
      <c r="G108" s="1">
        <v>112.99</v>
      </c>
      <c r="H108" s="1">
        <v>8.8999999999999996E-2</v>
      </c>
      <c r="I108" s="1">
        <v>0.10100000000000001</v>
      </c>
      <c r="J108" s="1">
        <v>0.08</v>
      </c>
      <c r="K108" s="1">
        <v>9.1999999999999998E-2</v>
      </c>
      <c r="L108" s="1">
        <v>0.13</v>
      </c>
      <c r="M108" s="1">
        <v>9.8000000000000004E-2</v>
      </c>
    </row>
    <row r="109" spans="1:13">
      <c r="A109" s="1" t="s">
        <v>12</v>
      </c>
      <c r="B109" s="1">
        <v>54.4</v>
      </c>
      <c r="C109" s="1">
        <v>64.8</v>
      </c>
      <c r="D109" s="1">
        <v>65.2</v>
      </c>
      <c r="E109" s="1">
        <v>75.5</v>
      </c>
      <c r="F109" s="1">
        <v>81</v>
      </c>
      <c r="G109" s="1">
        <v>85.7</v>
      </c>
      <c r="H109" s="1">
        <v>0.13</v>
      </c>
      <c r="I109" s="1">
        <v>0.12</v>
      </c>
      <c r="J109" s="1">
        <v>0.1</v>
      </c>
      <c r="K109" s="1">
        <v>9.2999999999999999E-2</v>
      </c>
      <c r="L109" s="1">
        <v>7.0000000000000007E-2</v>
      </c>
      <c r="M109" s="1">
        <v>7.0000000000000007E-2</v>
      </c>
    </row>
    <row r="110" spans="1:13">
      <c r="A110" s="1" t="s">
        <v>12</v>
      </c>
      <c r="B110" s="1">
        <v>53.3</v>
      </c>
      <c r="C110" s="1">
        <v>67.7</v>
      </c>
      <c r="D110" s="1">
        <v>62.7</v>
      </c>
      <c r="E110" s="1">
        <v>79.8</v>
      </c>
      <c r="F110" s="1">
        <v>82.4</v>
      </c>
      <c r="G110" s="1">
        <v>88.9</v>
      </c>
      <c r="H110" s="1">
        <v>0.16600000000000001</v>
      </c>
      <c r="I110" s="1">
        <v>0.11</v>
      </c>
      <c r="J110" s="1">
        <v>0.12</v>
      </c>
      <c r="K110" s="1">
        <v>9.5000000000000001E-2</v>
      </c>
      <c r="L110" s="1">
        <v>6.5000000000000002E-2</v>
      </c>
      <c r="M110" s="1">
        <v>7.4999999999999997E-2</v>
      </c>
    </row>
    <row r="111" spans="1:13">
      <c r="A111" s="1" t="s">
        <v>12</v>
      </c>
      <c r="B111" s="1">
        <v>57.1</v>
      </c>
      <c r="C111" s="1">
        <v>65.5</v>
      </c>
      <c r="D111" s="1">
        <v>67.900000000000006</v>
      </c>
      <c r="E111" s="1">
        <v>85.1</v>
      </c>
      <c r="F111" s="1">
        <v>81.7</v>
      </c>
      <c r="G111" s="1">
        <v>91.1</v>
      </c>
      <c r="H111" s="1">
        <v>0.11</v>
      </c>
      <c r="I111" s="1">
        <v>0.13</v>
      </c>
      <c r="J111" s="1">
        <v>0.09</v>
      </c>
      <c r="K111" s="1">
        <v>0.11</v>
      </c>
      <c r="L111" s="1">
        <v>0.08</v>
      </c>
      <c r="M111" s="1">
        <v>6.8000000000000005E-2</v>
      </c>
    </row>
    <row r="112" spans="1:13">
      <c r="A112" s="1" t="s">
        <v>12</v>
      </c>
      <c r="B112" s="1">
        <v>58.1</v>
      </c>
      <c r="C112" s="1">
        <v>62.1</v>
      </c>
      <c r="D112" s="1">
        <v>65.900000000000006</v>
      </c>
      <c r="E112" s="1">
        <v>86</v>
      </c>
      <c r="F112" s="1">
        <v>79.7</v>
      </c>
      <c r="G112" s="1">
        <v>93.7</v>
      </c>
      <c r="H112" s="1">
        <v>0.1</v>
      </c>
      <c r="I112" s="1">
        <v>9.0899999999999995E-2</v>
      </c>
      <c r="J112" s="1">
        <v>0.1</v>
      </c>
      <c r="K112" s="1">
        <v>0.1</v>
      </c>
      <c r="L112" s="1">
        <v>7.6999999999999999E-2</v>
      </c>
      <c r="M112" s="1">
        <v>6.7000000000000004E-2</v>
      </c>
    </row>
    <row r="113" spans="1:13">
      <c r="A113" s="1" t="s">
        <v>12</v>
      </c>
      <c r="B113" s="1">
        <v>52.5</v>
      </c>
      <c r="C113" s="1">
        <v>60.1</v>
      </c>
      <c r="D113" s="1">
        <v>64.5</v>
      </c>
      <c r="E113" s="1">
        <v>81.3</v>
      </c>
      <c r="F113" s="1">
        <v>77.900000000000006</v>
      </c>
      <c r="G113" s="1">
        <v>89.3</v>
      </c>
      <c r="H113" s="1">
        <v>0.13</v>
      </c>
      <c r="I113" s="1">
        <v>0.1</v>
      </c>
      <c r="J113" s="1">
        <v>0.11</v>
      </c>
      <c r="K113" s="1">
        <v>0.09</v>
      </c>
      <c r="L113" s="1">
        <v>7.4999999999999997E-2</v>
      </c>
      <c r="M113" s="1">
        <v>9.0999999999999998E-2</v>
      </c>
    </row>
    <row r="114" spans="1:13">
      <c r="A114" s="1" t="s">
        <v>12</v>
      </c>
      <c r="B114" s="1">
        <v>56.7</v>
      </c>
      <c r="C114" s="1">
        <v>65.5</v>
      </c>
      <c r="D114" s="1">
        <v>61.7</v>
      </c>
      <c r="E114" s="1">
        <v>77.7</v>
      </c>
      <c r="F114" s="1">
        <v>73.900000000000006</v>
      </c>
      <c r="G114" s="1">
        <v>85.6</v>
      </c>
      <c r="H114" s="1">
        <v>0.12</v>
      </c>
      <c r="I114" s="1">
        <v>0.11</v>
      </c>
      <c r="J114" s="1">
        <v>0.1</v>
      </c>
      <c r="K114" s="1">
        <v>9.6000000000000002E-2</v>
      </c>
      <c r="L114" s="1">
        <v>8.1000000000000003E-2</v>
      </c>
      <c r="M114" s="1">
        <v>8.3000000000000004E-2</v>
      </c>
    </row>
    <row r="115" spans="1:13" ht="14.5">
      <c r="A115" s="1" t="s">
        <v>12</v>
      </c>
      <c r="B115" s="11">
        <v>53.86</v>
      </c>
      <c r="C115" s="11">
        <v>68.099999999999994</v>
      </c>
      <c r="D115" s="11">
        <v>64.52</v>
      </c>
      <c r="E115" s="11">
        <v>56.6</v>
      </c>
      <c r="F115" s="11">
        <v>59.17</v>
      </c>
      <c r="G115" s="11">
        <v>63.9</v>
      </c>
      <c r="H115" s="11">
        <v>0.17199999999999999</v>
      </c>
      <c r="I115" s="11">
        <v>0.17499999999999999</v>
      </c>
      <c r="J115" s="11">
        <v>0.188</v>
      </c>
      <c r="K115" s="11">
        <v>0.182</v>
      </c>
      <c r="L115" s="11">
        <v>0.193</v>
      </c>
      <c r="M115" s="11">
        <v>0.191</v>
      </c>
    </row>
    <row r="116" spans="1:13" ht="14.5">
      <c r="A116" s="1" t="s">
        <v>12</v>
      </c>
      <c r="B116" s="11">
        <v>51.86</v>
      </c>
      <c r="C116" s="11">
        <v>61.037999999999997</v>
      </c>
      <c r="D116" s="11">
        <v>71.430000000000007</v>
      </c>
      <c r="E116" s="11">
        <v>64.42</v>
      </c>
      <c r="F116" s="11">
        <v>54.6</v>
      </c>
      <c r="G116" s="11">
        <v>54</v>
      </c>
      <c r="H116" s="11">
        <v>0.191</v>
      </c>
      <c r="I116" s="11">
        <v>5.8000000000000003E-2</v>
      </c>
      <c r="J116" s="11">
        <v>0.186</v>
      </c>
      <c r="K116" s="11">
        <v>0.193</v>
      </c>
      <c r="L116" s="11">
        <v>0.17199999999999999</v>
      </c>
      <c r="M116" s="11">
        <v>0.1</v>
      </c>
    </row>
    <row r="117" spans="1:13" ht="14.5">
      <c r="A117" s="1" t="s">
        <v>12</v>
      </c>
      <c r="B117" s="11">
        <v>59.113</v>
      </c>
      <c r="C117" s="11">
        <v>56.390999999999998</v>
      </c>
      <c r="D117" s="11">
        <v>75.760000000000005</v>
      </c>
      <c r="E117" s="11">
        <v>66.67</v>
      </c>
      <c r="F117" s="11">
        <v>52.72</v>
      </c>
      <c r="G117" s="11">
        <v>55.3</v>
      </c>
      <c r="H117" s="11">
        <v>0.19400000000000001</v>
      </c>
      <c r="I117" s="11">
        <v>0.155</v>
      </c>
      <c r="J117" s="11">
        <v>0.17699999999999999</v>
      </c>
      <c r="K117" s="11">
        <v>0.189</v>
      </c>
      <c r="L117" s="11">
        <v>0.17199999999999999</v>
      </c>
      <c r="M117" s="11">
        <v>0.17399999999999999</v>
      </c>
    </row>
    <row r="118" spans="1:13" ht="14.5">
      <c r="A118" s="1" t="s">
        <v>12</v>
      </c>
      <c r="B118" s="11">
        <v>61.35</v>
      </c>
      <c r="C118" s="11">
        <v>61.919499999999999</v>
      </c>
      <c r="D118" s="11">
        <v>74.069999999999993</v>
      </c>
      <c r="E118" s="11">
        <v>58.82</v>
      </c>
      <c r="F118" s="11">
        <v>56.55</v>
      </c>
      <c r="G118" s="11">
        <v>56.44</v>
      </c>
      <c r="H118" s="11">
        <v>0.161</v>
      </c>
      <c r="I118" s="11">
        <v>0.153</v>
      </c>
      <c r="J118" s="11">
        <v>0.153</v>
      </c>
      <c r="K118" s="11">
        <v>0.19900000000000001</v>
      </c>
      <c r="L118" s="11">
        <v>0.193</v>
      </c>
      <c r="M118" s="11">
        <v>0.05</v>
      </c>
    </row>
    <row r="119" spans="1:13" ht="14.5">
      <c r="A119" s="1" t="s">
        <v>12</v>
      </c>
      <c r="B119" s="11">
        <v>67.41</v>
      </c>
      <c r="C119" s="11">
        <v>57.859200000000001</v>
      </c>
      <c r="D119" s="11">
        <v>54.95</v>
      </c>
      <c r="E119" s="11">
        <v>64.45</v>
      </c>
      <c r="F119" s="11">
        <v>55.2</v>
      </c>
      <c r="G119" s="11">
        <v>55.71</v>
      </c>
      <c r="H119" s="11">
        <v>0.161</v>
      </c>
      <c r="I119" s="11">
        <v>0.156</v>
      </c>
      <c r="J119" s="11">
        <v>0.18</v>
      </c>
      <c r="K119" s="11">
        <v>0.192</v>
      </c>
      <c r="L119" s="11">
        <v>0.20399999999999999</v>
      </c>
      <c r="M119" s="11">
        <v>0.17199999999999999</v>
      </c>
    </row>
    <row r="120" spans="1:13" ht="14.5">
      <c r="A120" s="1" t="s">
        <v>12</v>
      </c>
      <c r="B120" s="11">
        <v>51.06</v>
      </c>
      <c r="C120" s="11">
        <v>55.401200000000003</v>
      </c>
      <c r="D120" s="11">
        <v>50.21</v>
      </c>
      <c r="E120" s="11">
        <v>67.8</v>
      </c>
      <c r="F120" s="11">
        <v>57.14</v>
      </c>
      <c r="G120" s="11">
        <v>60.12</v>
      </c>
      <c r="H120" s="11">
        <v>0.191</v>
      </c>
      <c r="I120" s="11">
        <v>4.5999999999999999E-2</v>
      </c>
      <c r="J120" s="11">
        <v>4.8000000000000001E-2</v>
      </c>
      <c r="K120" s="11">
        <v>0.192</v>
      </c>
      <c r="L120" s="11">
        <v>0.17599999999999999</v>
      </c>
      <c r="M120" s="11">
        <v>0.1</v>
      </c>
    </row>
    <row r="121" spans="1:13">
      <c r="A121" s="1" t="s">
        <v>12</v>
      </c>
      <c r="B121" s="1">
        <v>87.529411764705898</v>
      </c>
      <c r="C121" s="1">
        <v>76.307692307692406</v>
      </c>
      <c r="D121" s="1">
        <v>72.585365853658502</v>
      </c>
      <c r="E121" s="1">
        <v>106.28571428571399</v>
      </c>
      <c r="F121" s="1">
        <v>110.222222222222</v>
      </c>
      <c r="G121" s="1">
        <v>135.272727272727</v>
      </c>
      <c r="H121" s="1">
        <v>0.126008064516129</v>
      </c>
      <c r="I121" s="1">
        <v>0.14616935483870999</v>
      </c>
      <c r="J121" s="1">
        <v>0.13104838709677399</v>
      </c>
      <c r="K121" s="1">
        <v>0.126008064516129</v>
      </c>
      <c r="L121" s="1">
        <v>0.100806451612903</v>
      </c>
      <c r="M121" s="1">
        <v>0.100806451612903</v>
      </c>
    </row>
    <row r="122" spans="1:13">
      <c r="A122" s="1" t="s">
        <v>12</v>
      </c>
      <c r="B122" s="1">
        <v>82.6666666666666</v>
      </c>
      <c r="C122" s="1">
        <v>80.432432432432194</v>
      </c>
      <c r="D122" s="1">
        <v>76.307692307692193</v>
      </c>
      <c r="E122" s="1">
        <v>106.28571428571399</v>
      </c>
      <c r="F122" s="1">
        <v>119.04</v>
      </c>
      <c r="G122" s="1">
        <v>135.272727272727</v>
      </c>
      <c r="H122" s="1">
        <v>0.115927419354839</v>
      </c>
      <c r="I122" s="1">
        <v>0.126008064516129</v>
      </c>
      <c r="J122" s="1">
        <v>0.115927419354839</v>
      </c>
      <c r="K122" s="1">
        <v>0.105846774193548</v>
      </c>
      <c r="L122" s="1">
        <v>0.105846774193548</v>
      </c>
      <c r="M122" s="1">
        <v>9.5766129032257993E-2</v>
      </c>
    </row>
    <row r="123" spans="1:13">
      <c r="A123" s="1" t="s">
        <v>12</v>
      </c>
      <c r="B123" s="1">
        <v>82.666666666666799</v>
      </c>
      <c r="C123" s="1">
        <v>82.6666666666667</v>
      </c>
      <c r="D123" s="1">
        <v>82.666666666666998</v>
      </c>
      <c r="E123" s="1">
        <v>106.28571428571399</v>
      </c>
      <c r="F123" s="1">
        <v>114.46153846153901</v>
      </c>
      <c r="G123" s="1">
        <v>133.752808988764</v>
      </c>
      <c r="H123" s="1">
        <v>0.13104838709677399</v>
      </c>
      <c r="I123" s="1">
        <v>0.13608870967742001</v>
      </c>
      <c r="J123" s="1">
        <v>0.115927419354839</v>
      </c>
      <c r="K123" s="1">
        <v>0.105846774193548</v>
      </c>
      <c r="L123" s="1">
        <v>0.100806451612903</v>
      </c>
      <c r="M123" s="1">
        <v>9.5766129032257993E-2</v>
      </c>
    </row>
    <row r="124" spans="1:13" ht="14.5">
      <c r="A124" s="1" t="s">
        <v>12</v>
      </c>
      <c r="B124" s="1">
        <v>80.432432432432407</v>
      </c>
      <c r="C124" s="1">
        <v>76.307692307692506</v>
      </c>
      <c r="D124" s="1">
        <v>96</v>
      </c>
      <c r="E124" s="1">
        <v>114.46153846153901</v>
      </c>
      <c r="F124" s="1">
        <v>106.28571428571399</v>
      </c>
      <c r="G124" s="11">
        <v>136.827586206897</v>
      </c>
      <c r="H124" s="1">
        <v>0.13608870967741901</v>
      </c>
      <c r="I124" s="1">
        <v>0.13104838709677399</v>
      </c>
      <c r="J124" s="1">
        <v>0.115927419354839</v>
      </c>
      <c r="K124" s="1">
        <v>0.105846774193548</v>
      </c>
      <c r="L124" s="1">
        <v>0.11088709677419401</v>
      </c>
      <c r="M124" s="1">
        <v>0.100806451612903</v>
      </c>
    </row>
    <row r="125" spans="1:13" ht="14.5">
      <c r="A125" s="1" t="s">
        <v>12</v>
      </c>
      <c r="B125" s="1">
        <v>82.6666666666666</v>
      </c>
      <c r="C125" s="1">
        <v>69.209302325581405</v>
      </c>
      <c r="D125" s="1">
        <v>92.999999999999602</v>
      </c>
      <c r="E125" s="1">
        <v>106.28571428571399</v>
      </c>
      <c r="F125" s="1">
        <v>110.222222222222</v>
      </c>
      <c r="G125" s="11">
        <v>135.272727272727</v>
      </c>
      <c r="H125" s="1">
        <v>0.13608870967741901</v>
      </c>
      <c r="I125" s="1">
        <v>0.126008064516129</v>
      </c>
      <c r="J125" s="1">
        <v>0.120967741935484</v>
      </c>
      <c r="K125" s="1">
        <v>0.11088709677419401</v>
      </c>
      <c r="L125" s="1">
        <v>0.100806451612904</v>
      </c>
      <c r="M125" s="1">
        <v>0.100806451612903</v>
      </c>
    </row>
    <row r="126" spans="1:13" ht="14.5">
      <c r="A126" s="1" t="s">
        <v>12</v>
      </c>
      <c r="B126" s="1">
        <v>78.315789473684305</v>
      </c>
      <c r="C126" s="1">
        <v>74.399999999999807</v>
      </c>
      <c r="D126" s="1">
        <v>96</v>
      </c>
      <c r="E126" s="1">
        <v>119.04</v>
      </c>
      <c r="F126" s="1">
        <v>114.46153846153901</v>
      </c>
      <c r="G126" s="11">
        <v>135.272727272727</v>
      </c>
      <c r="H126" s="5">
        <v>0.126008064516128</v>
      </c>
      <c r="I126" s="5">
        <v>0.126008064516129</v>
      </c>
      <c r="J126" s="5">
        <v>0.126008064516129</v>
      </c>
      <c r="K126" s="5">
        <v>0.11088709677419401</v>
      </c>
      <c r="L126" s="5">
        <v>0.11088709677419301</v>
      </c>
      <c r="M126" s="5">
        <v>0.105846774193548</v>
      </c>
    </row>
    <row r="127" spans="1:13" ht="14.5">
      <c r="A127" s="1" t="s">
        <v>12</v>
      </c>
      <c r="B127" s="10">
        <v>58.939096267190571</v>
      </c>
      <c r="C127" s="11">
        <v>75.282309999999995</v>
      </c>
      <c r="D127" s="11">
        <v>90.497739999999993</v>
      </c>
      <c r="E127" s="11">
        <v>103.4483</v>
      </c>
      <c r="F127" s="11">
        <v>105.8201</v>
      </c>
      <c r="G127" s="11">
        <v>110.49720000000001</v>
      </c>
      <c r="H127" s="1">
        <v>8.2000000000000003E-2</v>
      </c>
      <c r="I127" s="1">
        <v>0.20100000000000001</v>
      </c>
      <c r="J127" s="1">
        <v>0.15</v>
      </c>
      <c r="K127" s="1">
        <v>0.10100000000000001</v>
      </c>
      <c r="L127" s="1">
        <v>0.14729999999999999</v>
      </c>
      <c r="M127" s="1">
        <v>8.3000000000000004E-2</v>
      </c>
    </row>
    <row r="128" spans="1:13" ht="14.5">
      <c r="A128" s="1" t="s">
        <v>12</v>
      </c>
      <c r="B128" s="11">
        <v>61.412487205731836</v>
      </c>
      <c r="C128" s="11">
        <v>74.812970000000007</v>
      </c>
      <c r="D128" s="11">
        <v>91.743120000000005</v>
      </c>
      <c r="E128" s="11">
        <v>102.916</v>
      </c>
      <c r="F128" s="11">
        <v>102.916</v>
      </c>
      <c r="G128" s="11">
        <v>110.2941</v>
      </c>
      <c r="H128" s="1">
        <v>0.11899999999999999</v>
      </c>
      <c r="I128" s="1">
        <v>0.03</v>
      </c>
      <c r="J128" s="1">
        <v>8.3000000000000004E-2</v>
      </c>
      <c r="K128" s="1">
        <v>8.4000000000000005E-2</v>
      </c>
      <c r="L128" s="1">
        <v>8.3000000000000004E-2</v>
      </c>
      <c r="M128" s="1">
        <v>0.11899999999999999</v>
      </c>
    </row>
    <row r="129" spans="1:13" ht="14.5">
      <c r="A129" s="1" t="s">
        <v>12</v>
      </c>
      <c r="B129" s="11">
        <v>60.120240480961925</v>
      </c>
      <c r="C129" s="11">
        <v>76.824579999999997</v>
      </c>
      <c r="D129" s="11">
        <v>93.457939999999994</v>
      </c>
      <c r="E129" s="11">
        <v>105.2632</v>
      </c>
      <c r="F129" s="11">
        <v>108.10809999999999</v>
      </c>
      <c r="G129" s="11">
        <v>113.2075</v>
      </c>
      <c r="H129" s="1">
        <v>6.4000000000000001E-2</v>
      </c>
      <c r="I129" s="1">
        <v>0.17</v>
      </c>
      <c r="J129" s="1">
        <v>0.11799999999999999</v>
      </c>
      <c r="K129" s="1">
        <v>0.2</v>
      </c>
      <c r="L129" s="1">
        <v>6.7000000000000004E-2</v>
      </c>
      <c r="M129" s="1">
        <v>0.114</v>
      </c>
    </row>
    <row r="130" spans="1:13" ht="14.5">
      <c r="A130" s="1" t="s">
        <v>12</v>
      </c>
      <c r="B130" s="11">
        <v>60.790273556231007</v>
      </c>
      <c r="C130" s="11">
        <v>76.335880000000003</v>
      </c>
      <c r="D130" s="11">
        <v>92.592590000000001</v>
      </c>
      <c r="E130" s="11">
        <v>103.62690000000001</v>
      </c>
      <c r="F130" s="11">
        <v>103.0928</v>
      </c>
      <c r="G130" s="11">
        <v>108.8929</v>
      </c>
      <c r="H130" s="1">
        <v>0.111</v>
      </c>
      <c r="I130" s="1">
        <v>8.4000000000000005E-2</v>
      </c>
      <c r="J130" s="1">
        <v>0.14699999999999999</v>
      </c>
      <c r="K130" s="1">
        <v>0.122</v>
      </c>
      <c r="L130" s="1">
        <v>0.21199999999999999</v>
      </c>
      <c r="M130" s="1">
        <v>0.19800000000000001</v>
      </c>
    </row>
    <row r="131" spans="1:13" ht="14.5">
      <c r="A131" s="1" t="s">
        <v>12</v>
      </c>
      <c r="B131" s="11">
        <v>66.371681415929203</v>
      </c>
      <c r="C131" s="11">
        <v>76.923079999999999</v>
      </c>
      <c r="D131" s="11">
        <v>95.238100000000003</v>
      </c>
      <c r="E131" s="11">
        <v>102.916</v>
      </c>
      <c r="F131" s="11">
        <v>109.28959999999999</v>
      </c>
      <c r="G131" s="11">
        <v>103.2702</v>
      </c>
      <c r="H131" s="1">
        <v>0.13300000000000001</v>
      </c>
      <c r="I131" s="1">
        <v>8.3000000000000004E-2</v>
      </c>
      <c r="J131" s="1">
        <v>0.15</v>
      </c>
      <c r="K131" s="1">
        <v>6.8000000000000005E-2</v>
      </c>
      <c r="L131" s="1">
        <v>9.9000000000000005E-2</v>
      </c>
      <c r="M131" s="1">
        <v>9.9000000000000005E-2</v>
      </c>
    </row>
    <row r="132" spans="1:13" ht="14.5">
      <c r="A132" s="1" t="s">
        <v>12</v>
      </c>
      <c r="B132" s="11">
        <v>67.114093959731548</v>
      </c>
      <c r="C132" s="11">
        <v>77.922079999999994</v>
      </c>
      <c r="D132" s="11">
        <v>95.389510000000001</v>
      </c>
      <c r="E132" s="11">
        <v>102.21469999999999</v>
      </c>
      <c r="F132" s="11">
        <v>105.8201</v>
      </c>
      <c r="G132" s="11">
        <v>103.4483</v>
      </c>
      <c r="H132" s="1">
        <v>0.13300000000000001</v>
      </c>
      <c r="I132" s="1">
        <v>0.114</v>
      </c>
      <c r="J132" s="1">
        <v>0.10299999999999999</v>
      </c>
      <c r="K132" s="1">
        <v>8.5999999999999993E-2</v>
      </c>
      <c r="L132" s="1">
        <v>8.5999999999999993E-2</v>
      </c>
      <c r="M132" s="1">
        <v>5.2999999999999999E-2</v>
      </c>
    </row>
    <row r="133" spans="1:13">
      <c r="A133" s="1" t="s">
        <v>12</v>
      </c>
      <c r="B133" s="1">
        <v>70.59</v>
      </c>
      <c r="C133" s="1">
        <v>70.59</v>
      </c>
      <c r="D133" s="1">
        <v>72.290000000000006</v>
      </c>
      <c r="E133" s="1">
        <v>113.21</v>
      </c>
      <c r="F133" s="1">
        <v>89.55</v>
      </c>
      <c r="G133" s="1">
        <v>85.71</v>
      </c>
      <c r="H133" s="1">
        <v>0.15</v>
      </c>
      <c r="I133" s="1">
        <v>0.16</v>
      </c>
      <c r="J133" s="1">
        <v>0.15</v>
      </c>
      <c r="K133" s="1">
        <v>0.1</v>
      </c>
      <c r="L133" s="1">
        <v>0.15</v>
      </c>
      <c r="M133" s="1">
        <v>0.14000000000000001</v>
      </c>
    </row>
    <row r="134" spans="1:13">
      <c r="A134" s="1" t="s">
        <v>12</v>
      </c>
      <c r="B134" s="1">
        <v>72.23</v>
      </c>
      <c r="C134" s="1">
        <v>66.67</v>
      </c>
      <c r="D134" s="1">
        <v>68.180000000000007</v>
      </c>
      <c r="E134" s="1">
        <v>109.09</v>
      </c>
      <c r="F134" s="1">
        <v>82.19</v>
      </c>
      <c r="G134" s="1">
        <v>80</v>
      </c>
      <c r="H134" s="1">
        <v>0.13</v>
      </c>
      <c r="I134" s="1">
        <v>0.15</v>
      </c>
      <c r="J134" s="1">
        <v>0.13</v>
      </c>
      <c r="K134" s="1">
        <v>0.11</v>
      </c>
      <c r="L134" s="1">
        <v>0.11</v>
      </c>
      <c r="M134" s="1">
        <v>0.12</v>
      </c>
    </row>
    <row r="135" spans="1:13">
      <c r="A135" s="1" t="s">
        <v>12</v>
      </c>
      <c r="B135" s="1">
        <v>71.430000000000007</v>
      </c>
      <c r="C135" s="1">
        <v>63.16</v>
      </c>
      <c r="D135" s="1">
        <v>65.22</v>
      </c>
      <c r="E135" s="1">
        <v>109.09</v>
      </c>
      <c r="F135" s="1">
        <v>75</v>
      </c>
      <c r="G135" s="1">
        <v>84.52</v>
      </c>
      <c r="H135" s="1">
        <v>0.17</v>
      </c>
      <c r="I135" s="1">
        <v>0.2</v>
      </c>
      <c r="J135" s="1">
        <v>0.14000000000000001</v>
      </c>
      <c r="K135" s="1">
        <v>0.1</v>
      </c>
      <c r="L135" s="1">
        <v>0.1</v>
      </c>
      <c r="M135" s="1">
        <v>0.14000000000000001</v>
      </c>
    </row>
    <row r="136" spans="1:13">
      <c r="A136" s="1" t="s">
        <v>12</v>
      </c>
      <c r="B136" s="1">
        <v>68.180000000000007</v>
      </c>
      <c r="C136" s="1">
        <v>60</v>
      </c>
      <c r="D136" s="1">
        <v>70.59</v>
      </c>
      <c r="E136" s="1">
        <v>113.21</v>
      </c>
      <c r="F136" s="1">
        <v>85.71</v>
      </c>
      <c r="G136" s="1">
        <v>87.35</v>
      </c>
      <c r="H136" s="1">
        <v>0.15</v>
      </c>
      <c r="I136" s="1">
        <v>0.19</v>
      </c>
      <c r="J136" s="1">
        <v>0.12</v>
      </c>
      <c r="K136" s="1">
        <v>0.15</v>
      </c>
      <c r="L136" s="1">
        <v>0.14000000000000001</v>
      </c>
      <c r="M136" s="1">
        <v>0.1</v>
      </c>
    </row>
    <row r="137" spans="1:13">
      <c r="A137" s="1" t="s">
        <v>12</v>
      </c>
      <c r="B137" s="1">
        <v>72.290000000000006</v>
      </c>
      <c r="C137" s="1">
        <v>57.14</v>
      </c>
      <c r="D137" s="1">
        <v>70.59</v>
      </c>
      <c r="E137" s="1">
        <v>111.11</v>
      </c>
      <c r="F137" s="1">
        <v>80</v>
      </c>
      <c r="G137" s="1">
        <v>86.52</v>
      </c>
      <c r="H137" s="1">
        <v>0.12</v>
      </c>
      <c r="I137" s="1">
        <v>0.15</v>
      </c>
      <c r="J137" s="1">
        <v>0.11</v>
      </c>
      <c r="K137" s="1">
        <v>0.13</v>
      </c>
      <c r="L137" s="1">
        <v>0.13</v>
      </c>
      <c r="M137" s="1">
        <v>0.13</v>
      </c>
    </row>
    <row r="138" spans="1:13">
      <c r="A138" s="1" t="s">
        <v>12</v>
      </c>
      <c r="B138" s="1">
        <v>68.97</v>
      </c>
      <c r="C138" s="1">
        <v>57.14</v>
      </c>
      <c r="D138" s="1">
        <v>68.180000000000007</v>
      </c>
      <c r="E138" s="1">
        <v>113.21</v>
      </c>
      <c r="F138" s="1">
        <v>88.45</v>
      </c>
      <c r="G138" s="1">
        <v>84.61</v>
      </c>
      <c r="H138" s="1">
        <v>0.15</v>
      </c>
      <c r="I138" s="1">
        <v>0.2</v>
      </c>
      <c r="J138" s="1">
        <v>0.14000000000000001</v>
      </c>
      <c r="K138" s="1">
        <v>0.11</v>
      </c>
      <c r="L138" s="1">
        <v>0.14000000000000001</v>
      </c>
      <c r="M138" s="1">
        <v>0.1</v>
      </c>
    </row>
    <row r="139" spans="1:13">
      <c r="A139" s="1" t="s">
        <v>12</v>
      </c>
      <c r="B139" s="1">
        <v>61.6</v>
      </c>
      <c r="C139" s="1">
        <v>76.8</v>
      </c>
      <c r="D139" s="1">
        <v>100.2</v>
      </c>
      <c r="E139" s="1">
        <v>100.48699999999999</v>
      </c>
      <c r="F139" s="1">
        <v>111.429</v>
      </c>
      <c r="G139" s="1">
        <v>120</v>
      </c>
      <c r="H139" s="1">
        <v>0.19800000000000001</v>
      </c>
      <c r="I139" s="1">
        <v>0.216</v>
      </c>
      <c r="J139" s="1">
        <v>0.157</v>
      </c>
      <c r="K139" s="1">
        <v>0.16800000000000001</v>
      </c>
      <c r="L139" s="1">
        <v>0.10100000000000001</v>
      </c>
      <c r="M139" s="1">
        <v>0.114</v>
      </c>
    </row>
    <row r="140" spans="1:13">
      <c r="A140" s="1" t="s">
        <v>12</v>
      </c>
      <c r="B140" s="1">
        <v>62.78</v>
      </c>
      <c r="C140" s="1">
        <v>74.2</v>
      </c>
      <c r="D140" s="1">
        <v>88.78</v>
      </c>
      <c r="E140" s="1">
        <v>95.67</v>
      </c>
      <c r="F140" s="1">
        <v>115.23</v>
      </c>
      <c r="G140" s="1">
        <v>122.34</v>
      </c>
      <c r="H140" s="1">
        <v>0.16600000000000001</v>
      </c>
      <c r="I140" s="1">
        <v>0.20300000000000001</v>
      </c>
      <c r="J140" s="1">
        <v>0.14599999999999999</v>
      </c>
      <c r="K140" s="1">
        <v>0.13100000000000001</v>
      </c>
      <c r="L140" s="1">
        <v>0.122</v>
      </c>
      <c r="M140" s="1">
        <v>0.14399999999999999</v>
      </c>
    </row>
    <row r="141" spans="1:13">
      <c r="A141" s="1" t="s">
        <v>12</v>
      </c>
      <c r="B141" s="1">
        <v>59.87</v>
      </c>
      <c r="C141" s="1">
        <v>79.23</v>
      </c>
      <c r="D141" s="1">
        <v>94.322000000000003</v>
      </c>
      <c r="E141" s="1">
        <v>92.87</v>
      </c>
      <c r="F141" s="1">
        <v>108.92</v>
      </c>
      <c r="G141" s="1">
        <v>129.22999999999999</v>
      </c>
      <c r="H141" s="1">
        <v>0.185</v>
      </c>
      <c r="I141" s="1">
        <v>0.153</v>
      </c>
      <c r="J141" s="1">
        <v>0.13200000000000001</v>
      </c>
      <c r="K141" s="1">
        <v>0.13600000000000001</v>
      </c>
      <c r="L141" s="1">
        <v>0.111</v>
      </c>
      <c r="M141" s="1">
        <v>0.14799999999999999</v>
      </c>
    </row>
    <row r="142" spans="1:13">
      <c r="A142" s="1" t="s">
        <v>12</v>
      </c>
      <c r="B142" s="1">
        <v>60.56</v>
      </c>
      <c r="C142" s="1">
        <v>67.27</v>
      </c>
      <c r="D142" s="1">
        <v>96.256</v>
      </c>
      <c r="E142" s="1">
        <v>103.22199999999999</v>
      </c>
      <c r="F142" s="1">
        <v>120.22</v>
      </c>
      <c r="G142" s="1">
        <v>135.65</v>
      </c>
      <c r="H142" s="1">
        <v>0.19700000000000001</v>
      </c>
      <c r="I142" s="1">
        <v>0.182</v>
      </c>
      <c r="J142" s="1">
        <v>0.16900000000000001</v>
      </c>
      <c r="K142" s="1">
        <v>0.13500000000000001</v>
      </c>
      <c r="L142" s="1">
        <v>9.1999999999999998E-2</v>
      </c>
      <c r="M142" s="1">
        <v>8.8999999999999996E-2</v>
      </c>
    </row>
    <row r="143" spans="1:13">
      <c r="A143" s="1" t="s">
        <v>12</v>
      </c>
      <c r="B143" s="1">
        <v>62.32</v>
      </c>
      <c r="C143" s="1">
        <v>66.849999999999994</v>
      </c>
      <c r="D143" s="1">
        <v>91.78</v>
      </c>
      <c r="E143" s="1">
        <v>104.89</v>
      </c>
      <c r="F143" s="1">
        <v>113.2</v>
      </c>
      <c r="G143" s="1">
        <v>117.2</v>
      </c>
      <c r="H143" s="1">
        <v>0.19800000000000001</v>
      </c>
      <c r="I143" s="1">
        <v>0.17199999999999999</v>
      </c>
      <c r="J143" s="1">
        <v>0.13700000000000001</v>
      </c>
      <c r="K143" s="1">
        <v>0.16900000000000001</v>
      </c>
      <c r="L143" s="1">
        <v>0.13200000000000001</v>
      </c>
      <c r="M143" s="1">
        <v>0.11700000000000001</v>
      </c>
    </row>
    <row r="144" spans="1:13">
      <c r="A144" s="1" t="s">
        <v>12</v>
      </c>
      <c r="B144" s="1">
        <v>62.46</v>
      </c>
      <c r="C144" s="1">
        <v>65.91</v>
      </c>
      <c r="D144" s="1">
        <v>89.12</v>
      </c>
      <c r="E144" s="1">
        <v>99.54</v>
      </c>
      <c r="F144" s="1">
        <v>114.98</v>
      </c>
      <c r="G144" s="1">
        <v>134.22999999999999</v>
      </c>
      <c r="H144" s="1">
        <v>0.17699999999999999</v>
      </c>
      <c r="I144" s="1">
        <v>0.154</v>
      </c>
      <c r="J144" s="1">
        <v>0.14199999999999999</v>
      </c>
      <c r="K144" s="1">
        <v>0.14499999999999999</v>
      </c>
      <c r="L144" s="1">
        <v>8.8999999999999996E-2</v>
      </c>
      <c r="M144" s="1">
        <v>9.9000000000000005E-2</v>
      </c>
    </row>
    <row r="145" spans="1:13" ht="15.5">
      <c r="A145" s="1" t="s">
        <v>12</v>
      </c>
      <c r="B145" s="1">
        <v>69.05</v>
      </c>
      <c r="C145" s="1">
        <v>76.53</v>
      </c>
      <c r="D145" s="2">
        <v>67.95</v>
      </c>
      <c r="E145" s="1">
        <v>95.43</v>
      </c>
      <c r="F145" s="1">
        <v>108.1</v>
      </c>
      <c r="G145" s="1">
        <v>106.7</v>
      </c>
      <c r="H145" s="1">
        <v>0.23200000000000001</v>
      </c>
      <c r="I145" s="2">
        <v>0.23699999999999999</v>
      </c>
      <c r="J145" s="2">
        <v>0.26800000000000002</v>
      </c>
      <c r="K145" s="1">
        <v>0.218</v>
      </c>
      <c r="L145" s="1">
        <v>0.188</v>
      </c>
      <c r="M145" s="1">
        <v>0.186</v>
      </c>
    </row>
    <row r="146" spans="1:13" ht="15.5">
      <c r="A146" s="1" t="s">
        <v>12</v>
      </c>
      <c r="B146" s="1">
        <v>70.67</v>
      </c>
      <c r="C146" s="1">
        <v>70.75</v>
      </c>
      <c r="D146" s="2">
        <v>64.3</v>
      </c>
      <c r="E146" s="1">
        <v>96.81</v>
      </c>
      <c r="F146" s="1">
        <v>105.6</v>
      </c>
      <c r="G146" s="1">
        <v>99.6</v>
      </c>
      <c r="H146" s="1">
        <v>0.25</v>
      </c>
      <c r="I146" s="2">
        <v>0.23300000000000001</v>
      </c>
      <c r="J146" s="2">
        <v>0.23400000000000001</v>
      </c>
      <c r="K146" s="1">
        <v>0.23400000000000001</v>
      </c>
      <c r="L146" s="1">
        <v>0.189</v>
      </c>
      <c r="M146" s="1">
        <v>0.189</v>
      </c>
    </row>
    <row r="147" spans="1:13" ht="15.5">
      <c r="A147" s="1" t="s">
        <v>12</v>
      </c>
      <c r="B147" s="1">
        <v>69.900000000000006</v>
      </c>
      <c r="C147" s="1">
        <v>76.430000000000007</v>
      </c>
      <c r="D147" s="2">
        <v>65.569999999999993</v>
      </c>
      <c r="E147" s="1">
        <v>93.56</v>
      </c>
      <c r="F147" s="1">
        <v>113.2</v>
      </c>
      <c r="G147" s="1">
        <v>108.3</v>
      </c>
      <c r="H147" s="1">
        <v>0.216</v>
      </c>
      <c r="I147" s="2">
        <v>0.23599999999999999</v>
      </c>
      <c r="J147" s="2">
        <v>0.24099999999999999</v>
      </c>
      <c r="K147" s="1">
        <v>0.26800000000000002</v>
      </c>
      <c r="L147" s="1">
        <v>0.19500000000000001</v>
      </c>
      <c r="M147" s="1">
        <v>0.191</v>
      </c>
    </row>
    <row r="148" spans="1:13" ht="15.5">
      <c r="A148" s="1" t="s">
        <v>12</v>
      </c>
      <c r="B148" s="1">
        <v>77.22</v>
      </c>
      <c r="C148" s="1">
        <v>73.53</v>
      </c>
      <c r="D148" s="2">
        <v>78.22</v>
      </c>
      <c r="E148" s="1">
        <v>100.01</v>
      </c>
      <c r="F148" s="1">
        <v>110.11</v>
      </c>
      <c r="G148" s="1">
        <v>104.5</v>
      </c>
      <c r="H148" s="1">
        <v>0.222</v>
      </c>
      <c r="I148" s="2">
        <v>0.23200000000000001</v>
      </c>
      <c r="J148" s="2">
        <v>0.26900000000000002</v>
      </c>
      <c r="K148" s="1">
        <v>0.253</v>
      </c>
      <c r="L148" s="1">
        <v>0.17599999999999999</v>
      </c>
      <c r="M148" s="1">
        <v>0.185</v>
      </c>
    </row>
    <row r="149" spans="1:13" ht="15.5">
      <c r="A149" s="1" t="s">
        <v>12</v>
      </c>
      <c r="B149" s="1">
        <v>72.11</v>
      </c>
      <c r="C149" s="1">
        <v>84.62</v>
      </c>
      <c r="D149" s="2">
        <v>75.180000000000007</v>
      </c>
      <c r="E149" s="1">
        <v>89.05</v>
      </c>
      <c r="F149" s="1">
        <v>103.6</v>
      </c>
      <c r="G149" s="1">
        <v>102.5</v>
      </c>
      <c r="H149" s="1">
        <v>0.21299999999999999</v>
      </c>
      <c r="I149" s="2">
        <v>0.23499999999999999</v>
      </c>
      <c r="J149" s="2">
        <v>0.23200000000000001</v>
      </c>
      <c r="K149" s="1">
        <v>0.21299999999999999</v>
      </c>
      <c r="L149" s="1">
        <v>0.185</v>
      </c>
      <c r="M149" s="1">
        <v>0.193</v>
      </c>
    </row>
    <row r="150" spans="1:13" ht="15.5">
      <c r="A150" s="1" t="s">
        <v>12</v>
      </c>
      <c r="B150" s="1">
        <v>68.03</v>
      </c>
      <c r="C150" s="1">
        <v>88.75</v>
      </c>
      <c r="D150" s="2">
        <v>75.260000000000005</v>
      </c>
      <c r="E150" s="1">
        <v>91.33</v>
      </c>
      <c r="F150" s="1">
        <v>104.8</v>
      </c>
      <c r="G150" s="1">
        <v>106.4</v>
      </c>
      <c r="H150" s="1">
        <v>0.23499999999999999</v>
      </c>
      <c r="I150" s="2">
        <v>0.24299999999999999</v>
      </c>
      <c r="J150" s="2">
        <v>0.22600000000000001</v>
      </c>
      <c r="K150" s="1">
        <v>0.20799999999999999</v>
      </c>
      <c r="L150" s="1">
        <v>0.187</v>
      </c>
      <c r="M150" s="1">
        <v>0.17299999999999999</v>
      </c>
    </row>
    <row r="151" spans="1:13" ht="14.5">
      <c r="A151" s="1" t="s">
        <v>12</v>
      </c>
      <c r="B151" s="11">
        <v>87.59</v>
      </c>
      <c r="C151" s="11">
        <v>86.46</v>
      </c>
      <c r="D151" s="11">
        <v>91.32</v>
      </c>
      <c r="E151" s="11">
        <v>94.94</v>
      </c>
      <c r="F151" s="11">
        <v>113</v>
      </c>
      <c r="G151" s="11">
        <v>111.5</v>
      </c>
      <c r="H151" s="11">
        <v>0.21</v>
      </c>
      <c r="I151" s="11">
        <v>0.20899999999999999</v>
      </c>
      <c r="J151" s="11">
        <v>0.21099999999999999</v>
      </c>
      <c r="K151" s="11">
        <v>0.182</v>
      </c>
      <c r="L151" s="11">
        <v>0.122</v>
      </c>
      <c r="M151" s="11">
        <v>0.112</v>
      </c>
    </row>
    <row r="152" spans="1:13" ht="14.5">
      <c r="A152" s="1" t="s">
        <v>12</v>
      </c>
      <c r="B152" s="11">
        <v>86.33</v>
      </c>
      <c r="C152" s="11">
        <v>80</v>
      </c>
      <c r="D152" s="11">
        <v>85.59</v>
      </c>
      <c r="E152" s="11">
        <v>91.46</v>
      </c>
      <c r="F152" s="11">
        <v>114.7</v>
      </c>
      <c r="G152" s="11">
        <v>113.9</v>
      </c>
      <c r="H152" s="11">
        <v>0.20899999999999999</v>
      </c>
      <c r="I152" s="11">
        <v>0.20499999999999999</v>
      </c>
      <c r="J152" s="11">
        <v>0.21299999999999999</v>
      </c>
      <c r="K152" s="11">
        <v>0.183</v>
      </c>
      <c r="L152" s="11">
        <v>0.13200000000000001</v>
      </c>
      <c r="M152" s="11">
        <v>0.107</v>
      </c>
    </row>
    <row r="153" spans="1:13" ht="14.5">
      <c r="A153" s="1" t="s">
        <v>12</v>
      </c>
      <c r="B153" s="11">
        <v>89.42</v>
      </c>
      <c r="C153" s="11">
        <v>78.33</v>
      </c>
      <c r="D153" s="11">
        <v>82.42</v>
      </c>
      <c r="E153" s="11">
        <v>97.24</v>
      </c>
      <c r="F153" s="11">
        <v>107</v>
      </c>
      <c r="G153" s="11">
        <v>117</v>
      </c>
      <c r="H153" s="11">
        <v>0.20799999999999999</v>
      </c>
      <c r="I153" s="11">
        <v>0.20300000000000001</v>
      </c>
      <c r="J153" s="11">
        <v>0.20899999999999999</v>
      </c>
      <c r="K153" s="11">
        <v>0.17899999999999999</v>
      </c>
      <c r="L153" s="11">
        <v>0.128</v>
      </c>
      <c r="M153" s="11">
        <v>0.122</v>
      </c>
    </row>
    <row r="154" spans="1:13" ht="14.5">
      <c r="A154" s="1" t="s">
        <v>12</v>
      </c>
      <c r="B154" s="11">
        <v>86.33</v>
      </c>
      <c r="C154" s="11">
        <v>77.02</v>
      </c>
      <c r="D154" s="11">
        <v>75.28</v>
      </c>
      <c r="E154" s="11">
        <v>97.4</v>
      </c>
      <c r="F154" s="11">
        <v>114.5</v>
      </c>
      <c r="G154" s="11">
        <v>121.2</v>
      </c>
      <c r="H154" s="11">
        <v>0.21099999999999999</v>
      </c>
      <c r="I154" s="11">
        <v>0.20200000000000001</v>
      </c>
      <c r="J154" s="11">
        <v>0.21</v>
      </c>
      <c r="K154" s="11">
        <v>0.186</v>
      </c>
      <c r="L154" s="11">
        <v>0.14199999999999999</v>
      </c>
      <c r="M154" s="11">
        <v>0.108</v>
      </c>
    </row>
    <row r="155" spans="1:13" ht="14.5">
      <c r="A155" s="1" t="s">
        <v>12</v>
      </c>
      <c r="B155" s="11">
        <v>84.99</v>
      </c>
      <c r="C155" s="11">
        <v>84.27</v>
      </c>
      <c r="D155" s="11">
        <v>75.66</v>
      </c>
      <c r="E155" s="11">
        <v>93.6</v>
      </c>
      <c r="F155" s="11">
        <v>105.3</v>
      </c>
      <c r="G155" s="11">
        <v>112.4</v>
      </c>
      <c r="H155" s="11">
        <v>0.20799999999999999</v>
      </c>
      <c r="I155" s="11">
        <v>0.21099999999999999</v>
      </c>
      <c r="J155" s="11">
        <v>0.19900000000000001</v>
      </c>
      <c r="K155" s="11">
        <v>0.17899999999999999</v>
      </c>
      <c r="L155" s="11">
        <v>0.14499999999999999</v>
      </c>
      <c r="M155" s="11">
        <v>0.11</v>
      </c>
    </row>
    <row r="156" spans="1:13" ht="14.5">
      <c r="A156" s="1" t="s">
        <v>12</v>
      </c>
      <c r="B156" s="11">
        <v>82.3</v>
      </c>
      <c r="C156" s="11">
        <v>88.63</v>
      </c>
      <c r="D156" s="11">
        <v>75.849999999999994</v>
      </c>
      <c r="E156" s="11">
        <v>93.02</v>
      </c>
      <c r="F156" s="11">
        <v>105.3</v>
      </c>
      <c r="G156" s="11">
        <v>113.9</v>
      </c>
      <c r="H156" s="11">
        <v>0.20200000000000001</v>
      </c>
      <c r="I156" s="11">
        <v>0.28999999999999998</v>
      </c>
      <c r="J156" s="11">
        <v>0.20300000000000001</v>
      </c>
      <c r="K156" s="11">
        <v>0.17699999999999999</v>
      </c>
      <c r="L156" s="11">
        <v>0.14899999999999999</v>
      </c>
      <c r="M156" s="11">
        <v>0.115</v>
      </c>
    </row>
    <row r="157" spans="1:13" ht="15.5">
      <c r="A157" s="1" t="s">
        <v>12</v>
      </c>
      <c r="B157" s="1">
        <v>72.390900000000002</v>
      </c>
      <c r="C157" s="1">
        <v>74.119799999999998</v>
      </c>
      <c r="D157" s="1">
        <v>111.3173</v>
      </c>
      <c r="E157" s="2">
        <v>86.33</v>
      </c>
      <c r="F157" s="2">
        <v>93.6</v>
      </c>
      <c r="G157" s="2">
        <v>107.62</v>
      </c>
      <c r="H157" s="1">
        <v>0.129</v>
      </c>
      <c r="I157" s="1">
        <v>0.13600000000000001</v>
      </c>
      <c r="J157" s="1">
        <v>0.14699999999999999</v>
      </c>
      <c r="K157" s="2">
        <v>0.155</v>
      </c>
      <c r="L157" s="2">
        <v>0.112</v>
      </c>
      <c r="M157" s="2">
        <v>9.4E-2</v>
      </c>
    </row>
    <row r="158" spans="1:13" ht="15.5">
      <c r="A158" s="1" t="s">
        <v>12</v>
      </c>
      <c r="B158" s="1">
        <v>70.532899999999998</v>
      </c>
      <c r="C158" s="1">
        <v>72.977900000000005</v>
      </c>
      <c r="D158" s="1">
        <v>105.7269</v>
      </c>
      <c r="E158" s="2">
        <v>75.63</v>
      </c>
      <c r="F158" s="2">
        <v>97.67</v>
      </c>
      <c r="G158" s="2">
        <v>103.33</v>
      </c>
      <c r="H158" s="1">
        <v>0.14699999999999999</v>
      </c>
      <c r="I158" s="1">
        <v>0.122</v>
      </c>
      <c r="J158" s="1">
        <v>0.126</v>
      </c>
      <c r="K158" s="2">
        <v>0.13400000000000001</v>
      </c>
      <c r="L158" s="2">
        <v>0.13200000000000001</v>
      </c>
      <c r="M158" s="2">
        <v>0.115</v>
      </c>
    </row>
    <row r="159" spans="1:13" ht="15.5">
      <c r="A159" s="1" t="s">
        <v>12</v>
      </c>
      <c r="B159" s="1">
        <v>67.771199999999993</v>
      </c>
      <c r="C159" s="1">
        <v>74.242099999999994</v>
      </c>
      <c r="D159" s="1">
        <v>97.719899999999996</v>
      </c>
      <c r="E159" s="2">
        <v>86.23</v>
      </c>
      <c r="F159" s="2">
        <v>99.92</v>
      </c>
      <c r="G159" s="2">
        <v>105.32</v>
      </c>
      <c r="H159" s="1">
        <v>0.14099999999999999</v>
      </c>
      <c r="I159" s="1">
        <v>0.14299999999999999</v>
      </c>
      <c r="J159" s="1">
        <v>0.129</v>
      </c>
      <c r="K159" s="2">
        <v>0.123</v>
      </c>
      <c r="L159" s="2">
        <v>0.13300000000000001</v>
      </c>
      <c r="M159" s="2">
        <v>0.107</v>
      </c>
    </row>
    <row r="160" spans="1:13" ht="15.5">
      <c r="A160" s="1" t="s">
        <v>12</v>
      </c>
      <c r="B160" s="1">
        <v>64.701700000000002</v>
      </c>
      <c r="C160" s="1">
        <v>73.409499999999994</v>
      </c>
      <c r="D160" s="1">
        <v>93.240099999999998</v>
      </c>
      <c r="E160" s="2">
        <v>79.650000000000006</v>
      </c>
      <c r="F160" s="2">
        <v>81.739999999999995</v>
      </c>
      <c r="G160" s="2">
        <v>101.24</v>
      </c>
      <c r="H160" s="1">
        <v>0.13100000000000001</v>
      </c>
      <c r="I160" s="1">
        <v>0.14099999999999999</v>
      </c>
      <c r="J160" s="1">
        <v>0.13100000000000001</v>
      </c>
      <c r="K160" s="2">
        <v>0.14899999999999999</v>
      </c>
      <c r="L160" s="2">
        <v>0.124</v>
      </c>
      <c r="M160" s="2">
        <v>0.122</v>
      </c>
    </row>
    <row r="161" spans="1:13" ht="15.5">
      <c r="A161" s="1" t="s">
        <v>12</v>
      </c>
      <c r="B161" s="1">
        <v>63.807200000000002</v>
      </c>
      <c r="C161" s="1">
        <v>69.190899999999999</v>
      </c>
      <c r="D161" s="1">
        <v>92.118700000000004</v>
      </c>
      <c r="E161" s="2">
        <v>66.42</v>
      </c>
      <c r="F161" s="2">
        <v>84.03</v>
      </c>
      <c r="G161" s="2">
        <v>88.13</v>
      </c>
      <c r="H161" s="1">
        <v>0.13</v>
      </c>
      <c r="I161" s="1">
        <v>0.13700000000000001</v>
      </c>
      <c r="J161" s="1">
        <v>0.13</v>
      </c>
      <c r="K161" s="2">
        <v>0.129</v>
      </c>
      <c r="L161" s="2">
        <v>0.12</v>
      </c>
      <c r="M161" s="2">
        <v>0.108</v>
      </c>
    </row>
    <row r="162" spans="1:13" ht="15.5">
      <c r="A162" s="1" t="s">
        <v>12</v>
      </c>
      <c r="B162" s="1">
        <v>62.176200000000001</v>
      </c>
      <c r="C162" s="1">
        <v>69.310699999999997</v>
      </c>
      <c r="D162" s="1">
        <v>93.191800000000001</v>
      </c>
      <c r="E162" s="2">
        <v>74.36</v>
      </c>
      <c r="F162" s="2">
        <v>100.12</v>
      </c>
      <c r="G162" s="2">
        <v>94.99</v>
      </c>
      <c r="H162" s="1">
        <v>0.128</v>
      </c>
      <c r="I162" s="1">
        <v>0.14099999999999999</v>
      </c>
      <c r="J162" s="1">
        <v>0.13300000000000001</v>
      </c>
      <c r="K162" s="2">
        <v>0.13400000000000001</v>
      </c>
      <c r="L162" s="2">
        <v>0.13100000000000001</v>
      </c>
      <c r="M162" s="2">
        <v>0.108</v>
      </c>
    </row>
    <row r="163" spans="1:13" ht="14.5">
      <c r="A163" s="1" t="s">
        <v>12</v>
      </c>
      <c r="B163" s="3">
        <v>54.545450000000002</v>
      </c>
      <c r="C163" s="3">
        <v>75</v>
      </c>
      <c r="D163" s="3">
        <v>96.774190000000004</v>
      </c>
      <c r="E163" s="3">
        <v>89.552239999999998</v>
      </c>
      <c r="F163" s="3">
        <v>89.552239999999998</v>
      </c>
      <c r="G163" s="3">
        <v>125</v>
      </c>
      <c r="H163" s="1">
        <v>0.11</v>
      </c>
      <c r="I163" s="1">
        <v>0.16</v>
      </c>
      <c r="J163" s="1">
        <v>0.11</v>
      </c>
      <c r="K163" s="1">
        <v>0.1</v>
      </c>
      <c r="L163" s="1">
        <v>0.09</v>
      </c>
      <c r="M163" s="1">
        <v>7.0000000000000007E-2</v>
      </c>
    </row>
    <row r="164" spans="1:13" ht="14.5">
      <c r="A164" s="1" t="s">
        <v>12</v>
      </c>
      <c r="B164" s="3">
        <v>61.224490000000003</v>
      </c>
      <c r="C164" s="3">
        <v>76.923079999999999</v>
      </c>
      <c r="D164" s="3">
        <v>96.774190000000004</v>
      </c>
      <c r="E164" s="3">
        <v>93.75</v>
      </c>
      <c r="F164" s="3">
        <v>93.75</v>
      </c>
      <c r="G164" s="3">
        <v>107.1429</v>
      </c>
      <c r="H164" s="1">
        <v>0.1</v>
      </c>
      <c r="I164" s="1">
        <v>0.12</v>
      </c>
      <c r="J164" s="1">
        <v>0.1</v>
      </c>
      <c r="K164" s="1">
        <v>0.09</v>
      </c>
      <c r="L164" s="1">
        <v>0.09</v>
      </c>
      <c r="M164" s="1">
        <v>0.08</v>
      </c>
    </row>
    <row r="165" spans="1:13" ht="14.5">
      <c r="A165" s="1" t="s">
        <v>12</v>
      </c>
      <c r="B165" s="3">
        <v>54.545450000000002</v>
      </c>
      <c r="C165" s="3">
        <v>83.333330000000004</v>
      </c>
      <c r="D165" s="3">
        <v>90.909090000000006</v>
      </c>
      <c r="E165" s="3">
        <v>85.714290000000005</v>
      </c>
      <c r="F165" s="3">
        <v>85.714290000000005</v>
      </c>
      <c r="G165" s="3">
        <v>111.11109999999999</v>
      </c>
      <c r="H165" s="1">
        <v>0.08</v>
      </c>
      <c r="I165" s="1">
        <v>0.11</v>
      </c>
      <c r="J165" s="1">
        <v>0.08</v>
      </c>
      <c r="K165" s="1">
        <v>0.08</v>
      </c>
      <c r="L165" s="1">
        <v>0.08</v>
      </c>
      <c r="M165" s="1">
        <v>0.09</v>
      </c>
    </row>
    <row r="166" spans="1:13" ht="14.5">
      <c r="A166" s="1" t="s">
        <v>12</v>
      </c>
      <c r="B166" s="3">
        <v>51.724139999999998</v>
      </c>
      <c r="C166" s="3">
        <v>80</v>
      </c>
      <c r="D166" s="3">
        <v>95.238100000000003</v>
      </c>
      <c r="E166" s="3">
        <v>92.307689999999994</v>
      </c>
      <c r="F166" s="3">
        <v>92.307689999999994</v>
      </c>
      <c r="G166" s="3">
        <v>105.2632</v>
      </c>
      <c r="H166" s="1">
        <v>0.1</v>
      </c>
      <c r="I166" s="1">
        <v>0.09</v>
      </c>
      <c r="J166" s="1">
        <v>7.0000000000000007E-2</v>
      </c>
      <c r="K166" s="1">
        <v>0.08</v>
      </c>
      <c r="L166" s="1">
        <v>0.08</v>
      </c>
      <c r="M166" s="1">
        <v>0.08</v>
      </c>
    </row>
    <row r="167" spans="1:13" ht="14.5">
      <c r="A167" s="1" t="s">
        <v>12</v>
      </c>
      <c r="B167" s="3">
        <v>54.545450000000002</v>
      </c>
      <c r="C167" s="3">
        <v>82.191779999999994</v>
      </c>
      <c r="D167" s="3">
        <v>90.909090000000006</v>
      </c>
      <c r="E167" s="3">
        <v>88.235290000000006</v>
      </c>
      <c r="F167" s="3">
        <v>88.235290000000006</v>
      </c>
      <c r="G167" s="3">
        <v>105.2632</v>
      </c>
      <c r="H167" s="1">
        <v>0.12</v>
      </c>
      <c r="I167" s="1">
        <v>0.08</v>
      </c>
      <c r="J167" s="1">
        <v>0.1</v>
      </c>
      <c r="K167" s="1">
        <v>0.09</v>
      </c>
      <c r="L167" s="1">
        <v>0.09</v>
      </c>
      <c r="M167" s="1">
        <v>0.09</v>
      </c>
    </row>
    <row r="168" spans="1:13" ht="14.5">
      <c r="A168" s="1" t="s">
        <v>12</v>
      </c>
      <c r="B168" s="3">
        <v>59.405940000000001</v>
      </c>
      <c r="C168" s="3">
        <v>81.08108</v>
      </c>
      <c r="D168" s="3">
        <v>85.714290000000005</v>
      </c>
      <c r="E168" s="3">
        <v>83.333330000000004</v>
      </c>
      <c r="F168" s="3">
        <v>83.333330000000004</v>
      </c>
      <c r="G168" s="3">
        <v>96.774190000000004</v>
      </c>
      <c r="H168" s="1">
        <v>0.09</v>
      </c>
      <c r="I168" s="1">
        <v>0.09</v>
      </c>
      <c r="J168" s="1">
        <v>0.09</v>
      </c>
      <c r="K168" s="1">
        <v>0.09</v>
      </c>
      <c r="L168" s="1">
        <v>0.1</v>
      </c>
      <c r="M168" s="1">
        <v>7.0000000000000007E-2</v>
      </c>
    </row>
    <row r="169" spans="1:13">
      <c r="A169" s="1" t="s">
        <v>12</v>
      </c>
      <c r="B169" s="1">
        <v>62</v>
      </c>
      <c r="C169" s="1">
        <v>81.400000000000006</v>
      </c>
      <c r="D169" s="1">
        <v>93</v>
      </c>
      <c r="E169" s="1">
        <v>108.5</v>
      </c>
      <c r="F169" s="1">
        <v>93</v>
      </c>
      <c r="G169" s="1">
        <v>109.4</v>
      </c>
      <c r="H169" s="1">
        <v>0.125</v>
      </c>
      <c r="I169" s="1">
        <v>0.13100000000000001</v>
      </c>
      <c r="J169" s="1">
        <v>0.13200000000000001</v>
      </c>
      <c r="K169" s="1">
        <v>0.14299999999999999</v>
      </c>
      <c r="L169" s="1">
        <v>0.14199999999999999</v>
      </c>
      <c r="M169" s="1">
        <v>0.14199999999999999</v>
      </c>
    </row>
    <row r="170" spans="1:13">
      <c r="A170" s="1" t="s">
        <v>12</v>
      </c>
      <c r="B170" s="1">
        <v>65.099999999999994</v>
      </c>
      <c r="C170" s="1">
        <v>76.599999999999994</v>
      </c>
      <c r="D170" s="1">
        <v>100.2</v>
      </c>
      <c r="E170" s="1">
        <v>100.2</v>
      </c>
      <c r="F170" s="1">
        <v>100.2</v>
      </c>
      <c r="G170" s="1">
        <v>105.8</v>
      </c>
      <c r="H170" s="1">
        <v>0.13900000000000001</v>
      </c>
      <c r="I170" s="1">
        <v>0.125</v>
      </c>
      <c r="J170" s="1">
        <v>0.14699999999999999</v>
      </c>
      <c r="K170" s="1">
        <v>0.13800000000000001</v>
      </c>
      <c r="L170" s="1">
        <v>0.151</v>
      </c>
      <c r="M170" s="1">
        <v>0.151</v>
      </c>
    </row>
    <row r="171" spans="1:13">
      <c r="A171" s="1" t="s">
        <v>12</v>
      </c>
      <c r="B171" s="1">
        <v>62</v>
      </c>
      <c r="C171" s="1">
        <v>72.3</v>
      </c>
      <c r="D171" s="1">
        <v>93</v>
      </c>
      <c r="E171" s="1">
        <v>100.2</v>
      </c>
      <c r="F171" s="1">
        <v>100.2</v>
      </c>
      <c r="G171" s="1">
        <v>109.4</v>
      </c>
      <c r="H171" s="1">
        <v>0.14399999999999999</v>
      </c>
      <c r="I171" s="1">
        <v>0.14699999999999999</v>
      </c>
      <c r="J171" s="1">
        <v>0.16900000000000001</v>
      </c>
      <c r="K171" s="1">
        <v>0.13600000000000001</v>
      </c>
      <c r="L171" s="1">
        <v>0.13200000000000001</v>
      </c>
      <c r="M171" s="1">
        <v>0.14499999999999999</v>
      </c>
    </row>
    <row r="172" spans="1:13">
      <c r="A172" s="1" t="s">
        <v>12</v>
      </c>
      <c r="B172" s="1">
        <v>59.2</v>
      </c>
      <c r="C172" s="1">
        <v>72.3</v>
      </c>
      <c r="D172" s="1">
        <v>86.8</v>
      </c>
      <c r="E172" s="1">
        <v>86.8</v>
      </c>
      <c r="F172" s="1">
        <v>100.2</v>
      </c>
      <c r="G172" s="1">
        <v>105.8</v>
      </c>
      <c r="H172" s="1">
        <v>0.121</v>
      </c>
      <c r="I172" s="1">
        <v>0.16400000000000001</v>
      </c>
      <c r="J172" s="1">
        <v>0.16300000000000001</v>
      </c>
      <c r="K172" s="1">
        <v>0.151</v>
      </c>
      <c r="L172" s="1">
        <v>0.14299999999999999</v>
      </c>
      <c r="M172" s="1">
        <v>0.13600000000000001</v>
      </c>
    </row>
    <row r="173" spans="1:13">
      <c r="A173" s="1" t="s">
        <v>12</v>
      </c>
      <c r="B173" s="1">
        <v>59.2</v>
      </c>
      <c r="C173" s="1">
        <v>72.3</v>
      </c>
      <c r="D173" s="1">
        <v>81.400000000000006</v>
      </c>
      <c r="E173" s="1">
        <v>76.599999999999994</v>
      </c>
      <c r="F173" s="1">
        <v>100.2</v>
      </c>
      <c r="G173" s="1">
        <v>109.4</v>
      </c>
      <c r="H173" s="1">
        <v>0.13200000000000001</v>
      </c>
      <c r="I173" s="1">
        <v>0.154</v>
      </c>
      <c r="J173" s="1">
        <v>0.124</v>
      </c>
      <c r="K173" s="1">
        <v>0.13600000000000001</v>
      </c>
      <c r="L173" s="1">
        <v>0.13700000000000001</v>
      </c>
      <c r="M173" s="1">
        <v>0.13100000000000001</v>
      </c>
    </row>
    <row r="174" spans="1:13">
      <c r="A174" s="1" t="s">
        <v>12</v>
      </c>
      <c r="B174" s="1">
        <v>56.6</v>
      </c>
      <c r="C174" s="1">
        <v>81.400000000000006</v>
      </c>
      <c r="D174" s="1">
        <v>81.400000000000006</v>
      </c>
      <c r="E174" s="1">
        <v>68.5</v>
      </c>
      <c r="F174" s="1">
        <v>93</v>
      </c>
      <c r="G174" s="1">
        <v>99.2</v>
      </c>
      <c r="H174" s="1">
        <v>0.13100000000000001</v>
      </c>
      <c r="I174" s="1">
        <v>0.159</v>
      </c>
      <c r="J174" s="1">
        <v>0.13700000000000001</v>
      </c>
      <c r="K174" s="1">
        <v>0.15</v>
      </c>
      <c r="L174" s="1">
        <v>0.13600000000000001</v>
      </c>
      <c r="M174" s="1">
        <v>0.13700000000000001</v>
      </c>
    </row>
    <row r="175" spans="1:13">
      <c r="A175" s="1" t="s">
        <v>12</v>
      </c>
      <c r="B175" s="1">
        <v>93.16</v>
      </c>
      <c r="C175" s="1">
        <v>92.59</v>
      </c>
      <c r="D175" s="1">
        <v>88.24</v>
      </c>
      <c r="E175" s="1">
        <v>102.74</v>
      </c>
      <c r="F175" s="1">
        <v>106.38</v>
      </c>
      <c r="G175" s="1">
        <v>125</v>
      </c>
      <c r="H175" s="1">
        <v>0.112</v>
      </c>
      <c r="I175" s="1">
        <v>0.1</v>
      </c>
      <c r="J175" s="1">
        <v>7.1999999999999995E-2</v>
      </c>
      <c r="K175" s="1">
        <v>7.1999999999999995E-2</v>
      </c>
      <c r="L175" s="1">
        <v>0.13600000000000001</v>
      </c>
      <c r="M175" s="1">
        <v>0.14399999999999999</v>
      </c>
    </row>
    <row r="176" spans="1:13">
      <c r="A176" s="1" t="s">
        <v>12</v>
      </c>
      <c r="B176" s="1">
        <v>90.9</v>
      </c>
      <c r="C176" s="1">
        <v>93.75</v>
      </c>
      <c r="D176" s="1">
        <v>90.36</v>
      </c>
      <c r="E176" s="1">
        <v>100.67</v>
      </c>
      <c r="F176" s="1">
        <v>104.9</v>
      </c>
      <c r="G176" s="1">
        <v>123.97</v>
      </c>
      <c r="H176" s="1">
        <v>0.128</v>
      </c>
      <c r="I176" s="1">
        <v>0.128</v>
      </c>
      <c r="J176" s="1">
        <v>0.13200000000000001</v>
      </c>
      <c r="K176" s="1">
        <v>0.108</v>
      </c>
      <c r="L176" s="1">
        <v>0.104</v>
      </c>
      <c r="M176" s="1">
        <v>0.108</v>
      </c>
    </row>
    <row r="177" spans="1:13">
      <c r="A177" s="1" t="s">
        <v>12</v>
      </c>
      <c r="B177" s="1">
        <v>89.82</v>
      </c>
      <c r="C177" s="1">
        <v>94.93</v>
      </c>
      <c r="D177" s="1">
        <v>91.46</v>
      </c>
      <c r="E177" s="1">
        <v>98.68</v>
      </c>
      <c r="F177" s="1">
        <v>105.63</v>
      </c>
      <c r="G177" s="1">
        <v>126.05</v>
      </c>
      <c r="H177" s="1">
        <v>0.14799999999999999</v>
      </c>
      <c r="I177" s="1">
        <v>0.152</v>
      </c>
      <c r="J177" s="1">
        <v>0.14000000000000001</v>
      </c>
      <c r="K177" s="1">
        <v>7.5999999999999998E-2</v>
      </c>
      <c r="L177" s="1">
        <v>0.128</v>
      </c>
      <c r="M177" s="1">
        <v>9.6000000000000002E-2</v>
      </c>
    </row>
    <row r="178" spans="1:13">
      <c r="A178" s="1" t="s">
        <v>12</v>
      </c>
      <c r="B178" s="1">
        <v>88.76</v>
      </c>
      <c r="C178" s="1">
        <v>93.75</v>
      </c>
      <c r="D178" s="1">
        <v>92.02</v>
      </c>
      <c r="E178" s="1">
        <v>95.54</v>
      </c>
      <c r="F178" s="1">
        <v>105.63</v>
      </c>
      <c r="G178" s="1">
        <v>120.97</v>
      </c>
      <c r="H178" s="1">
        <v>0.08</v>
      </c>
      <c r="I178" s="1">
        <v>0.08</v>
      </c>
      <c r="J178" s="1">
        <v>0.152</v>
      </c>
      <c r="K178" s="1">
        <v>0.14799999999999999</v>
      </c>
      <c r="L178" s="1">
        <v>0.124</v>
      </c>
      <c r="M178" s="1">
        <v>0.11600000000000001</v>
      </c>
    </row>
    <row r="179" spans="1:13">
      <c r="A179" s="1" t="s">
        <v>12</v>
      </c>
      <c r="B179" s="1">
        <v>86.2</v>
      </c>
      <c r="C179" s="1">
        <v>94.94</v>
      </c>
      <c r="D179" s="1">
        <v>93.75</v>
      </c>
      <c r="E179" s="1">
        <v>93.16</v>
      </c>
      <c r="F179" s="1">
        <v>106.38</v>
      </c>
      <c r="G179" s="1">
        <v>117.19</v>
      </c>
      <c r="H179" s="1">
        <v>0.12</v>
      </c>
      <c r="I179" s="1">
        <v>0.112</v>
      </c>
      <c r="J179" s="1">
        <v>0.18</v>
      </c>
      <c r="K179" s="1">
        <v>0.2</v>
      </c>
      <c r="L179" s="1">
        <v>0.2</v>
      </c>
      <c r="M179" s="1">
        <v>0.112</v>
      </c>
    </row>
    <row r="180" spans="1:13">
      <c r="A180" s="1" t="s">
        <v>12</v>
      </c>
      <c r="B180" s="1">
        <v>87.72</v>
      </c>
      <c r="C180" s="1">
        <v>95.54</v>
      </c>
      <c r="D180" s="1">
        <v>92.02</v>
      </c>
      <c r="E180" s="1">
        <v>91.46</v>
      </c>
      <c r="F180" s="1">
        <v>102.04</v>
      </c>
      <c r="G180" s="1">
        <v>115.38</v>
      </c>
      <c r="H180" s="1">
        <v>0.13200000000000001</v>
      </c>
      <c r="I180" s="1">
        <v>0.152</v>
      </c>
      <c r="J180" s="1">
        <v>0.104</v>
      </c>
      <c r="K180" s="1">
        <v>0.14799999999999999</v>
      </c>
      <c r="L180" s="1">
        <v>0.112</v>
      </c>
      <c r="M180" s="1">
        <v>0.104</v>
      </c>
    </row>
    <row r="181" spans="1:13" ht="14.5">
      <c r="A181" s="1" t="s">
        <v>12</v>
      </c>
      <c r="B181" s="11">
        <v>76.588239999999999</v>
      </c>
      <c r="C181" s="11">
        <v>89.793099999999995</v>
      </c>
      <c r="D181" s="11">
        <v>108.5196</v>
      </c>
      <c r="E181" s="11">
        <v>104.16</v>
      </c>
      <c r="F181" s="11">
        <v>120.5556</v>
      </c>
      <c r="G181" s="11">
        <v>111.2821</v>
      </c>
      <c r="H181" s="11">
        <v>9.7603999999999996E-2</v>
      </c>
      <c r="I181" s="11">
        <v>0.112581</v>
      </c>
      <c r="J181" s="11">
        <v>0.109124</v>
      </c>
      <c r="K181" s="11">
        <v>0.113733</v>
      </c>
      <c r="L181" s="11">
        <v>0.113733</v>
      </c>
      <c r="M181" s="11">
        <v>0.113733</v>
      </c>
    </row>
    <row r="182" spans="1:13" ht="14.5">
      <c r="A182" s="1" t="s">
        <v>12</v>
      </c>
      <c r="B182" s="11">
        <v>75.478260000000006</v>
      </c>
      <c r="C182" s="11">
        <v>93</v>
      </c>
      <c r="D182" s="11">
        <v>108.30410000000001</v>
      </c>
      <c r="E182" s="11">
        <v>104.16</v>
      </c>
      <c r="F182" s="11">
        <v>103.33329999999999</v>
      </c>
      <c r="G182" s="11">
        <v>117.29730000000001</v>
      </c>
      <c r="H182" s="11">
        <v>0.13216600000000001</v>
      </c>
      <c r="I182" s="11">
        <v>8.8386999999999993E-2</v>
      </c>
      <c r="J182" s="11">
        <v>9.5299999999999996E-2</v>
      </c>
      <c r="K182" s="11">
        <v>0.122949</v>
      </c>
      <c r="L182" s="11">
        <v>9.5299999999999996E-2</v>
      </c>
      <c r="M182" s="11">
        <v>0.104516</v>
      </c>
    </row>
    <row r="183" spans="1:13" ht="14.5">
      <c r="A183" s="1" t="s">
        <v>12</v>
      </c>
      <c r="B183" s="11">
        <v>74.400000000000006</v>
      </c>
      <c r="C183" s="11">
        <v>86.8</v>
      </c>
      <c r="D183" s="11">
        <v>113.2174</v>
      </c>
      <c r="E183" s="11">
        <v>113.2174</v>
      </c>
      <c r="F183" s="11">
        <v>120.5556</v>
      </c>
      <c r="G183" s="11">
        <v>114.2105</v>
      </c>
      <c r="H183" s="11">
        <v>8.6083000000000007E-2</v>
      </c>
      <c r="I183" s="11">
        <v>0.106532</v>
      </c>
      <c r="J183" s="11">
        <v>5.3824999999999998E-2</v>
      </c>
      <c r="K183" s="11">
        <v>9.5299999999999996E-2</v>
      </c>
      <c r="L183" s="11">
        <v>0.113733</v>
      </c>
      <c r="M183" s="11">
        <v>9.5299999999999996E-2</v>
      </c>
    </row>
    <row r="184" spans="1:13" ht="14.5">
      <c r="A184" s="1" t="s">
        <v>12</v>
      </c>
      <c r="B184" s="11">
        <v>70.378380000000007</v>
      </c>
      <c r="C184" s="11">
        <v>89.793099999999995</v>
      </c>
      <c r="D184" s="11">
        <v>108.5</v>
      </c>
      <c r="E184" s="11">
        <v>94.918710000000004</v>
      </c>
      <c r="F184" s="11">
        <v>117.29730000000001</v>
      </c>
      <c r="G184" s="11">
        <v>117.29730000000001</v>
      </c>
      <c r="H184" s="11">
        <v>0.109124</v>
      </c>
      <c r="I184" s="11">
        <v>0.100484</v>
      </c>
      <c r="J184" s="11">
        <v>0.109124</v>
      </c>
      <c r="K184" s="11">
        <v>0.104516</v>
      </c>
      <c r="L184" s="11">
        <v>0.122949</v>
      </c>
      <c r="M184" s="11">
        <v>8.6083000000000007E-2</v>
      </c>
    </row>
    <row r="185" spans="1:13" ht="14.5">
      <c r="A185" s="1" t="s">
        <v>12</v>
      </c>
      <c r="B185" s="11">
        <v>72.333330000000004</v>
      </c>
      <c r="C185" s="11">
        <v>89.793099999999995</v>
      </c>
      <c r="D185" s="11">
        <v>110.6129</v>
      </c>
      <c r="E185" s="11">
        <v>96.44444</v>
      </c>
      <c r="F185" s="11">
        <v>114.2105</v>
      </c>
      <c r="G185" s="11">
        <v>120.5556</v>
      </c>
      <c r="H185" s="11">
        <v>9.7603999999999996E-2</v>
      </c>
      <c r="I185" s="11">
        <v>0.100484</v>
      </c>
      <c r="J185" s="11">
        <v>0.122949</v>
      </c>
      <c r="K185" s="11">
        <v>0.113733</v>
      </c>
      <c r="L185" s="11">
        <v>0.122949</v>
      </c>
      <c r="M185" s="11">
        <v>0.113733</v>
      </c>
    </row>
    <row r="186" spans="1:13" ht="14.5">
      <c r="A186" s="1" t="s">
        <v>12</v>
      </c>
      <c r="B186" s="11">
        <v>74.876170000000002</v>
      </c>
      <c r="C186" s="11">
        <v>93</v>
      </c>
      <c r="D186" s="11">
        <v>108.50960000000001</v>
      </c>
      <c r="E186" s="11">
        <v>93</v>
      </c>
      <c r="F186" s="11">
        <v>111.2821</v>
      </c>
      <c r="G186" s="11">
        <v>114.2105</v>
      </c>
      <c r="H186" s="11">
        <v>0.109124</v>
      </c>
      <c r="I186" s="11">
        <v>0.106532</v>
      </c>
      <c r="J186" s="11">
        <v>8.1475000000000006E-2</v>
      </c>
      <c r="K186" s="11">
        <v>0.104516</v>
      </c>
      <c r="L186" s="11">
        <v>0.15059900000000001</v>
      </c>
      <c r="M186" s="11">
        <v>9.5299999999999996E-2</v>
      </c>
    </row>
    <row r="187" spans="1:13">
      <c r="A187" s="1" t="s">
        <v>12</v>
      </c>
      <c r="B187" s="1">
        <v>77.989999999999995</v>
      </c>
      <c r="C187" s="1">
        <v>80.319999999999993</v>
      </c>
      <c r="D187" s="1">
        <v>95.08</v>
      </c>
      <c r="E187" s="1">
        <v>78.125</v>
      </c>
      <c r="F187" s="1">
        <v>95.69</v>
      </c>
      <c r="G187" s="1">
        <v>99.5</v>
      </c>
      <c r="H187" s="1">
        <v>0.11642949547218601</v>
      </c>
      <c r="I187" s="1">
        <v>0.11642949547218601</v>
      </c>
      <c r="J187" s="1">
        <v>0.11642949547218601</v>
      </c>
      <c r="K187" s="1">
        <v>0.100905562742561</v>
      </c>
      <c r="L187" s="1">
        <v>0.124191461836999</v>
      </c>
      <c r="M187" s="1">
        <v>0.131953428201811</v>
      </c>
    </row>
    <row r="188" spans="1:13">
      <c r="A188" s="1" t="s">
        <v>12</v>
      </c>
      <c r="B188" s="1">
        <v>72.2</v>
      </c>
      <c r="C188" s="1">
        <v>82.19</v>
      </c>
      <c r="D188" s="1">
        <v>96</v>
      </c>
      <c r="E188" s="1">
        <v>76.142099999999999</v>
      </c>
      <c r="F188" s="1">
        <v>93.45</v>
      </c>
      <c r="G188" s="1">
        <v>96.46</v>
      </c>
      <c r="H188" s="1">
        <v>0.11642949547218701</v>
      </c>
      <c r="I188" s="1">
        <v>0.13971539456662299</v>
      </c>
      <c r="J188" s="1">
        <v>0.131953428201811</v>
      </c>
      <c r="K188" s="1">
        <v>0.124191461836999</v>
      </c>
      <c r="L188" s="1">
        <v>0.20181112548512301</v>
      </c>
      <c r="M188" s="1">
        <v>0.15523932729624801</v>
      </c>
    </row>
    <row r="189" spans="1:13">
      <c r="A189" s="1" t="s">
        <v>12</v>
      </c>
      <c r="B189" s="1">
        <v>71.34</v>
      </c>
      <c r="C189" s="1">
        <v>76.14</v>
      </c>
      <c r="D189" s="1">
        <v>96</v>
      </c>
      <c r="E189" s="1">
        <v>77.92</v>
      </c>
      <c r="F189" s="1">
        <v>88.36</v>
      </c>
      <c r="G189" s="1">
        <v>98.84</v>
      </c>
      <c r="H189" s="1">
        <v>0.131953428201811</v>
      </c>
      <c r="I189" s="1">
        <v>0.11642949547218701</v>
      </c>
      <c r="J189" s="1">
        <v>0.108667529107374</v>
      </c>
      <c r="K189" s="1">
        <v>0.13971539456662399</v>
      </c>
      <c r="L189" s="1">
        <v>0.163001293661061</v>
      </c>
      <c r="M189" s="1">
        <v>0.14747736093143601</v>
      </c>
    </row>
    <row r="190" spans="1:13">
      <c r="A190" s="1" t="s">
        <v>12</v>
      </c>
      <c r="B190" s="1">
        <v>68.260000000000005</v>
      </c>
      <c r="C190" s="1">
        <v>78.739999999999995</v>
      </c>
      <c r="D190" s="1">
        <v>58.3</v>
      </c>
      <c r="E190" s="1">
        <v>82.19</v>
      </c>
      <c r="F190" s="1">
        <v>82.87</v>
      </c>
      <c r="G190" s="1">
        <v>98.2</v>
      </c>
      <c r="H190" s="1">
        <v>9.3143596377748494E-2</v>
      </c>
      <c r="I190" s="1">
        <v>0.124191461836999</v>
      </c>
      <c r="J190" s="1">
        <v>0.15523932729624801</v>
      </c>
      <c r="K190" s="1">
        <v>6.2095730918499299E-2</v>
      </c>
      <c r="L190" s="1">
        <v>0.108667529107374</v>
      </c>
      <c r="M190" s="1">
        <v>0.15523932729624901</v>
      </c>
    </row>
    <row r="191" spans="1:13">
      <c r="A191" s="1" t="s">
        <v>12</v>
      </c>
      <c r="B191" s="1">
        <v>65.86</v>
      </c>
      <c r="C191" s="1">
        <v>75.989999999999995</v>
      </c>
      <c r="D191" s="1">
        <v>66.66</v>
      </c>
      <c r="E191" s="1">
        <v>83.91</v>
      </c>
      <c r="F191" s="1">
        <v>81.19</v>
      </c>
      <c r="G191" s="1">
        <v>100</v>
      </c>
      <c r="H191" s="1">
        <v>0.108667529107374</v>
      </c>
      <c r="I191" s="1">
        <v>0.15523932729624801</v>
      </c>
      <c r="J191" s="1">
        <v>0.100905562742561</v>
      </c>
      <c r="K191" s="1">
        <v>0.170763260025874</v>
      </c>
      <c r="L191" s="1">
        <v>0.13971539456662399</v>
      </c>
      <c r="M191" s="1">
        <v>0.100905562742562</v>
      </c>
    </row>
    <row r="192" spans="1:13">
      <c r="A192" s="1" t="s">
        <v>12</v>
      </c>
      <c r="B192" s="1">
        <v>68.569999999999993</v>
      </c>
      <c r="C192" s="1">
        <v>76.02</v>
      </c>
      <c r="D192" s="1">
        <v>67.19</v>
      </c>
      <c r="E192" s="1">
        <v>86.71</v>
      </c>
      <c r="F192" s="1">
        <v>83.57</v>
      </c>
      <c r="G192" s="1">
        <v>96.77</v>
      </c>
      <c r="H192" s="1">
        <v>0.100905562742561</v>
      </c>
      <c r="I192" s="1">
        <v>0.163001293661061</v>
      </c>
      <c r="J192" s="1">
        <v>0.100905562742561</v>
      </c>
      <c r="K192" s="1">
        <v>0.11642949547218601</v>
      </c>
      <c r="L192" s="1">
        <v>0.131953428201811</v>
      </c>
      <c r="M192" s="1">
        <v>0.15523932729624801</v>
      </c>
    </row>
    <row r="193" spans="1:13">
      <c r="A193" s="1" t="s">
        <v>12</v>
      </c>
      <c r="B193" s="1">
        <v>88.23</v>
      </c>
      <c r="C193" s="1">
        <v>96</v>
      </c>
      <c r="D193" s="1">
        <v>87.7</v>
      </c>
      <c r="E193" s="1">
        <v>100.16</v>
      </c>
      <c r="F193" s="1">
        <v>120.41800000000001</v>
      </c>
      <c r="G193" s="1">
        <v>116.73</v>
      </c>
      <c r="H193" s="1">
        <v>0.16400000000000001</v>
      </c>
      <c r="I193" s="1">
        <v>9.8000000000000004E-2</v>
      </c>
      <c r="J193" s="1">
        <v>0.129</v>
      </c>
      <c r="K193" s="1">
        <v>0.11700000000000001</v>
      </c>
      <c r="L193" s="1">
        <v>0.114</v>
      </c>
      <c r="M193" s="1">
        <v>0.10100000000000001</v>
      </c>
    </row>
    <row r="194" spans="1:13">
      <c r="A194" t="s">
        <v>12</v>
      </c>
      <c r="B194" s="1">
        <v>92.6</v>
      </c>
      <c r="C194" s="1">
        <v>93.022999999999996</v>
      </c>
      <c r="D194" s="1">
        <v>89.98</v>
      </c>
      <c r="E194" s="1">
        <v>113.85</v>
      </c>
      <c r="F194" s="1">
        <v>104.63</v>
      </c>
      <c r="G194" s="1">
        <v>128.47</v>
      </c>
      <c r="H194" s="1">
        <v>0.13100000000000001</v>
      </c>
      <c r="I194" s="1">
        <v>0.11600000000000001</v>
      </c>
      <c r="J194" s="1">
        <v>9.9000000000000005E-2</v>
      </c>
      <c r="K194" s="1">
        <v>0.11899999999999999</v>
      </c>
      <c r="L194" s="1">
        <v>0.122</v>
      </c>
      <c r="M194" s="1">
        <v>0.14000000000000001</v>
      </c>
    </row>
    <row r="195" spans="1:13">
      <c r="A195" t="s">
        <v>12</v>
      </c>
      <c r="B195" s="1">
        <v>94.33</v>
      </c>
      <c r="C195" s="1">
        <v>94.63</v>
      </c>
      <c r="D195" s="1">
        <v>94.63</v>
      </c>
      <c r="E195" s="1">
        <v>113.42</v>
      </c>
      <c r="F195" s="1">
        <v>109.28</v>
      </c>
      <c r="G195" s="1">
        <v>135.69999999999999</v>
      </c>
      <c r="H195" s="1">
        <v>0.113</v>
      </c>
      <c r="I195" s="1">
        <v>0.14699999999999999</v>
      </c>
      <c r="J195" s="1">
        <v>0.14099999999999999</v>
      </c>
      <c r="K195" s="1">
        <v>0.13600000000000001</v>
      </c>
      <c r="L195" s="1">
        <v>0.10299999999999999</v>
      </c>
      <c r="M195" s="1">
        <v>0.09</v>
      </c>
    </row>
    <row r="196" spans="1:13">
      <c r="A196" t="s">
        <v>12</v>
      </c>
      <c r="B196" s="1">
        <v>89</v>
      </c>
      <c r="C196" s="1">
        <v>94.2</v>
      </c>
      <c r="D196" s="1">
        <v>95.84</v>
      </c>
      <c r="E196" s="1">
        <v>117.87</v>
      </c>
      <c r="F196" s="1">
        <v>105.07</v>
      </c>
      <c r="G196" s="1">
        <v>136.36000000000001</v>
      </c>
      <c r="H196" s="1">
        <v>9.5000000000000001E-2</v>
      </c>
      <c r="I196" s="1">
        <v>8.5999999999999993E-2</v>
      </c>
      <c r="J196" s="1">
        <v>0.106</v>
      </c>
      <c r="K196" s="1">
        <v>8.4000000000000005E-2</v>
      </c>
      <c r="L196" s="1">
        <v>8.5000000000000006E-2</v>
      </c>
      <c r="M196" s="1">
        <v>7.2999999999999995E-2</v>
      </c>
    </row>
    <row r="197" spans="1:13">
      <c r="A197" t="s">
        <v>12</v>
      </c>
      <c r="B197" s="1">
        <v>84.75</v>
      </c>
      <c r="C197" s="1">
        <v>106.9</v>
      </c>
      <c r="D197" s="1">
        <v>103.27</v>
      </c>
      <c r="E197" s="1">
        <v>110.9</v>
      </c>
      <c r="F197" s="1">
        <v>105.63</v>
      </c>
      <c r="G197" s="1">
        <v>135.69999999999999</v>
      </c>
      <c r="H197" s="1">
        <v>0.13</v>
      </c>
      <c r="I197" s="1">
        <v>0.13700000000000001</v>
      </c>
      <c r="J197" s="1">
        <v>0.11899999999999999</v>
      </c>
      <c r="K197" s="1">
        <v>0.105</v>
      </c>
      <c r="L197" s="1">
        <v>0.10199999999999999</v>
      </c>
      <c r="M197" s="1">
        <v>8.1000000000000003E-2</v>
      </c>
    </row>
    <row r="198" spans="1:13">
      <c r="A198" t="s">
        <v>12</v>
      </c>
      <c r="B198" s="1">
        <v>96.15</v>
      </c>
      <c r="C198" s="1">
        <v>104.7</v>
      </c>
      <c r="D198" s="1">
        <v>106.76</v>
      </c>
      <c r="E198" s="1">
        <v>112.35</v>
      </c>
      <c r="F198" s="1">
        <v>118.34</v>
      </c>
      <c r="G198" s="1">
        <v>143.80000000000001</v>
      </c>
      <c r="H198" s="1">
        <v>0.104</v>
      </c>
      <c r="I198" s="1">
        <v>0.11899999999999999</v>
      </c>
      <c r="J198" s="1">
        <v>0.121</v>
      </c>
      <c r="K198" s="1">
        <v>0.14799999999999999</v>
      </c>
      <c r="L198" s="1">
        <v>0.11899999999999999</v>
      </c>
      <c r="M198" s="1">
        <v>9.4E-2</v>
      </c>
    </row>
    <row r="199" spans="1:13">
      <c r="A199" s="1" t="s">
        <v>12</v>
      </c>
      <c r="B199" s="1">
        <v>88</v>
      </c>
      <c r="C199" s="1">
        <v>107</v>
      </c>
      <c r="D199" s="1">
        <v>115</v>
      </c>
      <c r="E199" s="1">
        <v>136</v>
      </c>
      <c r="F199" s="1">
        <v>107</v>
      </c>
      <c r="G199" s="1">
        <v>136</v>
      </c>
      <c r="H199" s="1">
        <v>0.12</v>
      </c>
      <c r="I199" s="1">
        <v>0.12</v>
      </c>
      <c r="J199" s="1">
        <v>0.12</v>
      </c>
      <c r="K199" s="1">
        <v>0.12</v>
      </c>
      <c r="L199" s="1">
        <v>0.14000000000000001</v>
      </c>
      <c r="M199" s="1">
        <v>0.12</v>
      </c>
    </row>
    <row r="200" spans="1:13">
      <c r="A200" s="1" t="s">
        <v>12</v>
      </c>
      <c r="B200" s="1">
        <v>88</v>
      </c>
      <c r="C200" s="1">
        <v>103</v>
      </c>
      <c r="D200" s="1">
        <v>115</v>
      </c>
      <c r="E200" s="1">
        <v>136</v>
      </c>
      <c r="F200" s="1">
        <v>100</v>
      </c>
      <c r="G200" s="1">
        <v>130</v>
      </c>
      <c r="H200" s="1">
        <v>0.12</v>
      </c>
      <c r="I200" s="1">
        <v>0.14000000000000001</v>
      </c>
      <c r="J200" s="1">
        <v>0.14000000000000001</v>
      </c>
      <c r="K200" s="1">
        <v>0.12</v>
      </c>
      <c r="L200" s="1">
        <v>0.14000000000000001</v>
      </c>
      <c r="M200" s="1">
        <v>0.12</v>
      </c>
    </row>
    <row r="201" spans="1:13">
      <c r="A201" s="1" t="s">
        <v>12</v>
      </c>
      <c r="B201" s="1">
        <v>91</v>
      </c>
      <c r="C201" s="1">
        <v>103</v>
      </c>
      <c r="D201" s="1">
        <v>115</v>
      </c>
      <c r="E201" s="1">
        <v>137</v>
      </c>
      <c r="F201" s="1">
        <v>100</v>
      </c>
      <c r="G201" s="1">
        <v>130</v>
      </c>
      <c r="H201" s="1">
        <v>0.12</v>
      </c>
      <c r="I201" s="1">
        <v>0.12</v>
      </c>
      <c r="J201" s="1">
        <v>0.14000000000000001</v>
      </c>
      <c r="K201" s="1">
        <v>0.1</v>
      </c>
      <c r="L201" s="1">
        <v>0.14000000000000001</v>
      </c>
      <c r="M201" s="1">
        <v>0.14000000000000001</v>
      </c>
    </row>
    <row r="202" spans="1:13">
      <c r="A202" s="1" t="s">
        <v>12</v>
      </c>
      <c r="B202" s="1">
        <v>88</v>
      </c>
      <c r="C202" s="1">
        <v>100</v>
      </c>
      <c r="D202" s="1">
        <v>111</v>
      </c>
      <c r="E202" s="1">
        <v>130</v>
      </c>
      <c r="F202" s="1">
        <v>100</v>
      </c>
      <c r="G202" s="1">
        <v>130</v>
      </c>
      <c r="H202" s="1">
        <v>0.12</v>
      </c>
      <c r="I202" s="1">
        <v>0.14000000000000001</v>
      </c>
      <c r="J202" s="1">
        <v>0.12</v>
      </c>
      <c r="K202" s="1">
        <v>0.13</v>
      </c>
      <c r="L202" s="1">
        <v>0.12</v>
      </c>
      <c r="M202" s="1">
        <v>0.12</v>
      </c>
    </row>
    <row r="203" spans="1:13">
      <c r="A203" s="1" t="s">
        <v>12</v>
      </c>
      <c r="B203" s="1">
        <v>88</v>
      </c>
      <c r="C203" s="1">
        <v>103</v>
      </c>
      <c r="D203" s="1">
        <v>115</v>
      </c>
      <c r="E203" s="1">
        <v>136</v>
      </c>
      <c r="F203" s="1">
        <v>107</v>
      </c>
      <c r="G203" s="1">
        <v>130</v>
      </c>
      <c r="H203" s="1">
        <v>0.12</v>
      </c>
      <c r="I203" s="1">
        <v>0.12</v>
      </c>
      <c r="J203" s="1">
        <v>0.14000000000000001</v>
      </c>
      <c r="K203" s="1">
        <v>0.12</v>
      </c>
      <c r="L203" s="1">
        <v>0.14000000000000001</v>
      </c>
      <c r="M203" s="1">
        <v>0.14000000000000001</v>
      </c>
    </row>
    <row r="204" spans="1:13">
      <c r="A204" s="1" t="s">
        <v>12</v>
      </c>
      <c r="B204" s="1">
        <v>91</v>
      </c>
      <c r="C204" s="1">
        <v>100</v>
      </c>
      <c r="D204" s="1">
        <v>111</v>
      </c>
      <c r="E204" s="1">
        <v>130</v>
      </c>
      <c r="F204" s="1">
        <v>107</v>
      </c>
      <c r="G204" s="1">
        <v>130</v>
      </c>
      <c r="H204" s="1">
        <v>0.12</v>
      </c>
      <c r="I204" s="1">
        <v>0.12</v>
      </c>
      <c r="J204" s="1">
        <v>0.12</v>
      </c>
      <c r="K204" s="1">
        <v>0.12</v>
      </c>
      <c r="L204" s="1">
        <v>0.14000000000000001</v>
      </c>
      <c r="M204" s="1">
        <v>0.12</v>
      </c>
    </row>
    <row r="205" spans="1:13">
      <c r="A205" t="s">
        <v>12</v>
      </c>
      <c r="B205" s="1">
        <v>65.930000000000007</v>
      </c>
      <c r="C205" s="1">
        <v>63.16</v>
      </c>
      <c r="D205" s="1">
        <v>76.92</v>
      </c>
      <c r="E205" s="1">
        <v>70.59</v>
      </c>
      <c r="F205" s="1">
        <v>95.24</v>
      </c>
      <c r="G205" s="1">
        <v>84.51</v>
      </c>
      <c r="H205" s="1">
        <v>0.13</v>
      </c>
      <c r="I205" s="1">
        <v>0.15</v>
      </c>
      <c r="J205" s="1">
        <v>0.1</v>
      </c>
      <c r="K205" s="1">
        <v>0.12</v>
      </c>
      <c r="L205" s="1">
        <v>0.1</v>
      </c>
      <c r="M205" s="1">
        <v>0.11</v>
      </c>
    </row>
    <row r="206" spans="1:13">
      <c r="A206" t="s">
        <v>12</v>
      </c>
      <c r="B206" s="1">
        <v>65.22</v>
      </c>
      <c r="C206" s="1">
        <v>68.97</v>
      </c>
      <c r="D206" s="1">
        <v>80.06</v>
      </c>
      <c r="E206" s="1">
        <v>69.77</v>
      </c>
      <c r="F206" s="1">
        <v>98.36</v>
      </c>
      <c r="G206" s="1">
        <v>88.23</v>
      </c>
      <c r="H206" s="1">
        <v>0.14000000000000001</v>
      </c>
      <c r="I206" s="1">
        <v>0.16</v>
      </c>
      <c r="J206" s="1">
        <v>0.12</v>
      </c>
      <c r="K206" s="1">
        <v>0.1</v>
      </c>
      <c r="L206" s="1">
        <v>0.11</v>
      </c>
      <c r="M206" s="1">
        <v>0.1</v>
      </c>
    </row>
    <row r="207" spans="1:13">
      <c r="A207" t="s">
        <v>12</v>
      </c>
      <c r="B207" s="1">
        <v>64.510000000000005</v>
      </c>
      <c r="C207" s="1">
        <v>64.52</v>
      </c>
      <c r="D207" s="1">
        <v>73.17</v>
      </c>
      <c r="E207" s="1">
        <v>71.430000000000007</v>
      </c>
      <c r="F207" s="1">
        <v>92.31</v>
      </c>
      <c r="G207" s="1">
        <v>84.51</v>
      </c>
      <c r="H207" s="1">
        <v>0.13</v>
      </c>
      <c r="I207" s="1">
        <v>0.14000000000000001</v>
      </c>
      <c r="J207" s="1">
        <v>0.11</v>
      </c>
      <c r="K207" s="1">
        <v>0.11</v>
      </c>
      <c r="L207" s="1">
        <v>0.09</v>
      </c>
      <c r="M207" s="1">
        <v>0.12</v>
      </c>
    </row>
    <row r="208" spans="1:13">
      <c r="A208" t="s">
        <v>12</v>
      </c>
      <c r="B208" s="1">
        <v>63.83</v>
      </c>
      <c r="C208" s="1">
        <v>70.59</v>
      </c>
      <c r="D208" s="1">
        <v>72.290000000000006</v>
      </c>
      <c r="E208" s="1">
        <v>72.28</v>
      </c>
      <c r="F208" s="1">
        <v>90.91</v>
      </c>
      <c r="G208" s="1">
        <v>96.77</v>
      </c>
      <c r="H208" s="1">
        <v>0.13</v>
      </c>
      <c r="I208" s="1">
        <v>0.14000000000000001</v>
      </c>
      <c r="J208" s="1">
        <v>0.11</v>
      </c>
      <c r="K208" s="1">
        <v>0.09</v>
      </c>
      <c r="L208" s="1">
        <v>0.1</v>
      </c>
      <c r="M208" s="1">
        <v>0.09</v>
      </c>
    </row>
    <row r="209" spans="1:13">
      <c r="A209" t="s">
        <v>12</v>
      </c>
      <c r="B209" s="1">
        <v>74.010000000000005</v>
      </c>
      <c r="C209" s="1">
        <v>67.42</v>
      </c>
      <c r="D209" s="1">
        <v>69.77</v>
      </c>
      <c r="E209" s="1">
        <v>71.69</v>
      </c>
      <c r="F209" s="1">
        <v>90.9</v>
      </c>
      <c r="G209" s="1">
        <v>92.31</v>
      </c>
      <c r="H209" s="1">
        <v>0.14000000000000001</v>
      </c>
      <c r="I209" s="1">
        <v>0.13</v>
      </c>
      <c r="J209" s="1">
        <v>0.12</v>
      </c>
      <c r="K209" s="1">
        <v>0.1</v>
      </c>
      <c r="L209" s="1">
        <v>0.12</v>
      </c>
      <c r="M209" s="1">
        <v>0.1</v>
      </c>
    </row>
    <row r="210" spans="1:13">
      <c r="A210" t="s">
        <v>12</v>
      </c>
      <c r="B210" s="1">
        <v>63.16</v>
      </c>
      <c r="C210" s="1">
        <v>66.67</v>
      </c>
      <c r="D210" s="1">
        <v>68.180000000000007</v>
      </c>
      <c r="E210" s="1">
        <v>69.84</v>
      </c>
      <c r="F210" s="1">
        <v>85.71</v>
      </c>
      <c r="G210" s="1">
        <v>93.75</v>
      </c>
      <c r="H210" s="1">
        <v>0.13</v>
      </c>
      <c r="I210" s="1">
        <v>0.12</v>
      </c>
      <c r="J210" s="1">
        <v>0.1</v>
      </c>
      <c r="K210" s="1">
        <v>0.11</v>
      </c>
      <c r="L210" s="1">
        <v>0.11</v>
      </c>
      <c r="M210" s="1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16" workbookViewId="0">
      <selection activeCell="A37" sqref="A37:XFD37"/>
    </sheetView>
  </sheetViews>
  <sheetFormatPr defaultColWidth="10.90625" defaultRowHeight="12.5"/>
  <cols>
    <col min="6" max="6" width="16" customWidth="1"/>
  </cols>
  <sheetData>
    <row r="1" spans="1:1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ht="17">
      <c r="A2" s="26">
        <f ca="1">AVERAGE(OFFSET(Merged!B3,(ROW()-ROW(C2))*6,0,6,1))</f>
        <v>64.341896393333329</v>
      </c>
      <c r="B2" s="26">
        <f ca="1">AVERAGE(OFFSET(Merged!C3,(ROW()-ROW(D2))*6,0,6,1))</f>
        <v>73.640845179999999</v>
      </c>
      <c r="C2" s="26">
        <f ca="1">AVERAGE(OFFSET(Merged!D3,(ROW()-ROW(E2))*6,0,6,1))</f>
        <v>95.672315508333327</v>
      </c>
      <c r="D2" s="26">
        <f ca="1">AVERAGE(OFFSET(Merged!E3,(ROW()-ROW(F2))*6,0,6,1))</f>
        <v>119.96247325000002</v>
      </c>
      <c r="E2" s="26">
        <f ca="1">AVERAGE(OFFSET(Merged!F3,(ROW()-ROW(G2))*6,0,6,1))</f>
        <v>127.56072478333334</v>
      </c>
      <c r="F2" s="26">
        <f ca="1">AVERAGE(OFFSET(Merged!G3,(ROW()-ROW(H2))*6,0,6,1))</f>
        <v>127.56072478333334</v>
      </c>
      <c r="G2" s="26">
        <f ca="1">AVERAGE(OFFSET(Merged!H$3,(ROW()-ROW(L$2))*6,0,6,1))</f>
        <v>0.12733333333333333</v>
      </c>
      <c r="H2" s="26">
        <f ca="1">AVERAGE(OFFSET(Merged!I$3,(ROW()-ROW(M$2))*6,0,6,1))</f>
        <v>0.12483333333333334</v>
      </c>
      <c r="I2" s="26">
        <f ca="1">AVERAGE(OFFSET(Merged!J$3,(ROW()-ROW(N$2))*6,0,6,1))</f>
        <v>0.11966666666666669</v>
      </c>
      <c r="J2" s="26">
        <f ca="1">AVERAGE(OFFSET(Merged!K$3,(ROW()-ROW(O$2))*6,0,6,1))</f>
        <v>0.11166666666666668</v>
      </c>
      <c r="K2" s="26">
        <f ca="1">AVERAGE(OFFSET(Merged!L$3,(ROW()-ROW(P$2))*6,0,6,1))</f>
        <v>0.10049999999999999</v>
      </c>
      <c r="L2" s="26">
        <f ca="1">AVERAGE(OFFSET(Merged!M$3,(ROW()-ROW(Q$2))*6,0,6,1))</f>
        <v>9.2166666666666675E-2</v>
      </c>
    </row>
    <row r="3" spans="1:12" ht="17">
      <c r="A3" s="26">
        <f ca="1">AVERAGE(OFFSET(Merged!B$3,(ROW()-ROW(C$2))*6,0,6,1))</f>
        <v>81.666666666666671</v>
      </c>
      <c r="B3" s="26">
        <f ca="1">AVERAGE(OFFSET(Merged!C$3,(ROW()-ROW(D$2))*6,0,6,1))</f>
        <v>83</v>
      </c>
      <c r="C3" s="26">
        <f ca="1">AVERAGE(OFFSET(Merged!D$3,(ROW()-ROW(E$2))*6,0,6,1))</f>
        <v>96.833333333333329</v>
      </c>
      <c r="D3" s="26">
        <f ca="1">AVERAGE(OFFSET(Merged!E$3,(ROW()-ROW(F$2))*6,0,6,1))</f>
        <v>111.66666666666667</v>
      </c>
      <c r="E3" s="26">
        <f ca="1">AVERAGE(OFFSET(Merged!F$3,(ROW()-ROW(G$2))*6,0,6,1))</f>
        <v>132.16666666666666</v>
      </c>
      <c r="F3" s="26">
        <f ca="1">AVERAGE(OFFSET(Merged!G$3,(ROW()-ROW(H$2))*6,0,6,1))</f>
        <v>147</v>
      </c>
      <c r="G3" s="26">
        <f ca="1">AVERAGE(OFFSET(Merged!H$3,(ROW()-ROW(L$2))*6,0,6,1))</f>
        <v>0.10516666666666656</v>
      </c>
      <c r="H3" s="26">
        <f ca="1">AVERAGE(OFFSET(Merged!I$3,(ROW()-ROW(M$2))*6,0,6,1))</f>
        <v>0.13350000000000048</v>
      </c>
      <c r="I3" s="26">
        <f ca="1">AVERAGE(OFFSET(Merged!J$3,(ROW()-ROW(N$2))*6,0,6,1))</f>
        <v>0.1390000000000001</v>
      </c>
      <c r="J3" s="26">
        <f ca="1">AVERAGE(OFFSET(Merged!K$3,(ROW()-ROW(O$2))*6,0,6,1))</f>
        <v>0.13316666666666674</v>
      </c>
      <c r="K3" s="26">
        <f ca="1">AVERAGE(OFFSET(Merged!L$3,(ROW()-ROW(P$2))*6,0,6,1))</f>
        <v>0.11449999999999989</v>
      </c>
      <c r="L3" s="26">
        <f ca="1">AVERAGE(OFFSET(Merged!M$3,(ROW()-ROW(Q$2))*6,0,6,1))</f>
        <v>9.8483333333333034E-2</v>
      </c>
    </row>
    <row r="4" spans="1:12" ht="17">
      <c r="A4" s="26">
        <f ca="1">AVERAGE(OFFSET(Merged!B$3,(ROW()-ROW(C$2))*6,0,6,1))</f>
        <v>69.683333333333337</v>
      </c>
      <c r="B4" s="26">
        <f ca="1">AVERAGE(OFFSET(Merged!C$3,(ROW()-ROW(D$2))*6,0,6,1))</f>
        <v>61.151666666666671</v>
      </c>
      <c r="C4" s="26">
        <f ca="1">AVERAGE(OFFSET(Merged!D$3,(ROW()-ROW(E$2))*6,0,6,1))</f>
        <v>74.405000000000015</v>
      </c>
      <c r="D4" s="26">
        <f ca="1">AVERAGE(OFFSET(Merged!E$3,(ROW()-ROW(F$2))*6,0,6,1))</f>
        <v>66.061666666666667</v>
      </c>
      <c r="E4" s="26">
        <f ca="1">AVERAGE(OFFSET(Merged!F$3,(ROW()-ROW(G$2))*6,0,6,1))</f>
        <v>72.566666666666663</v>
      </c>
      <c r="F4" s="26">
        <f ca="1">AVERAGE(OFFSET(Merged!G$3,(ROW()-ROW(H$2))*6,0,6,1))</f>
        <v>92.550000000000011</v>
      </c>
      <c r="G4" s="26">
        <f ca="1">AVERAGE(OFFSET(Merged!H$3,(ROW()-ROW(L$2))*6,0,6,1))</f>
        <v>0.15383333333333332</v>
      </c>
      <c r="H4" s="26">
        <f ca="1">AVERAGE(OFFSET(Merged!I$3,(ROW()-ROW(M$2))*6,0,6,1))</f>
        <v>0.14633333333333334</v>
      </c>
      <c r="I4" s="26">
        <f ca="1">AVERAGE(OFFSET(Merged!J$3,(ROW()-ROW(N$2))*6,0,6,1))</f>
        <v>0.1605</v>
      </c>
      <c r="J4" s="26">
        <f ca="1">AVERAGE(OFFSET(Merged!K$3,(ROW()-ROW(O$2))*6,0,6,1))</f>
        <v>0.16</v>
      </c>
      <c r="K4" s="26">
        <f ca="1">AVERAGE(OFFSET(Merged!L$3,(ROW()-ROW(P$2))*6,0,6,1))</f>
        <v>0.12216666666666669</v>
      </c>
      <c r="L4" s="26">
        <f ca="1">AVERAGE(OFFSET(Merged!M$3,(ROW()-ROW(Q$2))*6,0,6,1))</f>
        <v>0.12316666666666666</v>
      </c>
    </row>
    <row r="5" spans="1:12" ht="17">
      <c r="A5" s="26">
        <f ca="1">AVERAGE(OFFSET(Merged!B$3,(ROW()-ROW(C$2))*6,0,6,1))</f>
        <v>62.578711666666663</v>
      </c>
      <c r="B5" s="26">
        <f ca="1">AVERAGE(OFFSET(Merged!C$3,(ROW()-ROW(D$2))*6,0,6,1))</f>
        <v>66.500638333333328</v>
      </c>
      <c r="C5" s="26">
        <f ca="1">AVERAGE(OFFSET(Merged!D$3,(ROW()-ROW(E$2))*6,0,6,1))</f>
        <v>74.730051666666682</v>
      </c>
      <c r="D5" s="26">
        <f ca="1">AVERAGE(OFFSET(Merged!E$3,(ROW()-ROW(F$2))*6,0,6,1))</f>
        <v>81.867770000000007</v>
      </c>
      <c r="E5" s="26">
        <f ca="1">AVERAGE(OFFSET(Merged!F$3,(ROW()-ROW(G$2))*6,0,6,1))</f>
        <v>88.552028333333325</v>
      </c>
      <c r="F5" s="26">
        <f ca="1">AVERAGE(OFFSET(Merged!G$3,(ROW()-ROW(H$2))*6,0,6,1))</f>
        <v>125.16566666666665</v>
      </c>
      <c r="G5" s="26">
        <f ca="1">AVERAGE(OFFSET(Merged!H$3,(ROW()-ROW(L$2))*6,0,6,1))</f>
        <v>0.10533333333333333</v>
      </c>
      <c r="H5" s="26">
        <f ca="1">AVERAGE(OFFSET(Merged!I$3,(ROW()-ROW(M$2))*6,0,6,1))</f>
        <v>8.9666666666666672E-2</v>
      </c>
      <c r="I5" s="26">
        <f ca="1">AVERAGE(OFFSET(Merged!J$3,(ROW()-ROW(N$2))*6,0,6,1))</f>
        <v>0.10033333333333333</v>
      </c>
      <c r="J5" s="26">
        <f ca="1">AVERAGE(OFFSET(Merged!K$3,(ROW()-ROW(O$2))*6,0,6,1))</f>
        <v>8.6833333333333332E-2</v>
      </c>
      <c r="K5" s="26">
        <f ca="1">AVERAGE(OFFSET(Merged!L$3,(ROW()-ROW(P$2))*6,0,6,1))</f>
        <v>7.9166666666666677E-2</v>
      </c>
      <c r="L5" s="26">
        <f ca="1">AVERAGE(OFFSET(Merged!M$3,(ROW()-ROW(Q$2))*6,0,6,1))</f>
        <v>9.4666666666666677E-2</v>
      </c>
    </row>
    <row r="6" spans="1:12" ht="17">
      <c r="A6" s="26">
        <f ca="1">AVERAGE(OFFSET(Merged!B$3,(ROW()-ROW(C$2))*6,0,6,1))</f>
        <v>66.875833333333333</v>
      </c>
      <c r="B6" s="26">
        <f ca="1">AVERAGE(OFFSET(Merged!C$3,(ROW()-ROW(D$2))*6,0,6,1))</f>
        <v>83.412499999999994</v>
      </c>
      <c r="C6" s="26">
        <f ca="1">AVERAGE(OFFSET(Merged!D$3,(ROW()-ROW(E$2))*6,0,6,1))</f>
        <v>87.239500000000007</v>
      </c>
      <c r="D6" s="26">
        <f ca="1">AVERAGE(OFFSET(Merged!E$3,(ROW()-ROW(F$2))*6,0,6,1))</f>
        <v>98.246499999999983</v>
      </c>
      <c r="E6" s="26">
        <f ca="1">AVERAGE(OFFSET(Merged!F$3,(ROW()-ROW(G$2))*6,0,6,1))</f>
        <v>116.97133333333333</v>
      </c>
      <c r="F6" s="26">
        <f ca="1">AVERAGE(OFFSET(Merged!G$3,(ROW()-ROW(H$2))*6,0,6,1))</f>
        <v>118.41283333333335</v>
      </c>
      <c r="G6" s="26">
        <f ca="1">AVERAGE(OFFSET(Merged!H$3,(ROW()-ROW(L$2))*6,0,6,1))</f>
        <v>0.15783333333333335</v>
      </c>
      <c r="H6" s="26">
        <f ca="1">AVERAGE(OFFSET(Merged!I$3,(ROW()-ROW(M$2))*6,0,6,1))</f>
        <v>0.14050000000000001</v>
      </c>
      <c r="I6" s="26">
        <f ca="1">AVERAGE(OFFSET(Merged!J$3,(ROW()-ROW(N$2))*6,0,6,1))</f>
        <v>0.1471666666666667</v>
      </c>
      <c r="J6" s="26">
        <f ca="1">AVERAGE(OFFSET(Merged!K$3,(ROW()-ROW(O$2))*6,0,6,1))</f>
        <v>0.14000000000000001</v>
      </c>
      <c r="K6" s="26">
        <f ca="1">AVERAGE(OFFSET(Merged!L$3,(ROW()-ROW(P$2))*6,0,6,1))</f>
        <v>0.1885</v>
      </c>
      <c r="L6" s="26">
        <f ca="1">AVERAGE(OFFSET(Merged!M$3,(ROW()-ROW(Q$2))*6,0,6,1))</f>
        <v>0.11333333333333333</v>
      </c>
    </row>
    <row r="7" spans="1:12" ht="17">
      <c r="A7" s="26">
        <f ca="1">AVERAGE(OFFSET(Merged!B$3,(ROW()-ROW(C$2))*6,0,6,1))</f>
        <v>46.283333333333339</v>
      </c>
      <c r="B7" s="26">
        <f ca="1">AVERAGE(OFFSET(Merged!C$3,(ROW()-ROW(D$2))*6,0,6,1))</f>
        <v>65.716666666666669</v>
      </c>
      <c r="C7" s="26">
        <f ca="1">AVERAGE(OFFSET(Merged!D$3,(ROW()-ROW(E$2))*6,0,6,1))</f>
        <v>65.88333333333334</v>
      </c>
      <c r="D7" s="26">
        <f ca="1">AVERAGE(OFFSET(Merged!E$3,(ROW()-ROW(F$2))*6,0,6,1))</f>
        <v>61.516666666666673</v>
      </c>
      <c r="E7" s="26">
        <f ca="1">AVERAGE(OFFSET(Merged!F$3,(ROW()-ROW(G$2))*6,0,6,1))</f>
        <v>63.95000000000001</v>
      </c>
      <c r="F7" s="26">
        <f ca="1">AVERAGE(OFFSET(Merged!G$3,(ROW()-ROW(H$2))*6,0,6,1))</f>
        <v>56.833333333333336</v>
      </c>
      <c r="G7" s="26">
        <f ca="1">AVERAGE(OFFSET(Merged!H$3,(ROW()-ROW(L$2))*6,0,6,1))</f>
        <v>0.15266666666666667</v>
      </c>
      <c r="H7" s="26">
        <f ca="1">AVERAGE(OFFSET(Merged!I$3,(ROW()-ROW(M$2))*6,0,6,1))</f>
        <v>0.126</v>
      </c>
      <c r="I7" s="26">
        <f ca="1">AVERAGE(OFFSET(Merged!J$3,(ROW()-ROW(N$2))*6,0,6,1))</f>
        <v>0.14516666666666667</v>
      </c>
      <c r="J7" s="26">
        <f ca="1">AVERAGE(OFFSET(Merged!K$3,(ROW()-ROW(O$2))*6,0,6,1))</f>
        <v>0.14450000000000002</v>
      </c>
      <c r="K7" s="26">
        <f ca="1">AVERAGE(OFFSET(Merged!L$3,(ROW()-ROW(P$2))*6,0,6,1))</f>
        <v>0.17283333333333331</v>
      </c>
      <c r="L7" s="26">
        <f ca="1">AVERAGE(OFFSET(Merged!M$3,(ROW()-ROW(Q$2))*6,0,6,1))</f>
        <v>0.16066666666666665</v>
      </c>
    </row>
    <row r="8" spans="1:12" ht="17">
      <c r="A8" s="26">
        <f ca="1">AVERAGE(OFFSET(Merged!B$3,(ROW()-ROW(C$2))*6,0,6,1))</f>
        <v>73.716666666666654</v>
      </c>
      <c r="B8" s="26">
        <f ca="1">AVERAGE(OFFSET(Merged!C$3,(ROW()-ROW(D$2))*6,0,6,1))</f>
        <v>71.416666666666671</v>
      </c>
      <c r="C8" s="26">
        <f ca="1">AVERAGE(OFFSET(Merged!D$3,(ROW()-ROW(E$2))*6,0,6,1))</f>
        <v>68.600000000000009</v>
      </c>
      <c r="D8" s="26">
        <f ca="1">AVERAGE(OFFSET(Merged!E$3,(ROW()-ROW(F$2))*6,0,6,1))</f>
        <v>72.666666666666671</v>
      </c>
      <c r="E8" s="26">
        <f ca="1">AVERAGE(OFFSET(Merged!F$3,(ROW()-ROW(G$2))*6,0,6,1))</f>
        <v>77</v>
      </c>
      <c r="F8" s="26">
        <f ca="1">AVERAGE(OFFSET(Merged!G$3,(ROW()-ROW(H$2))*6,0,6,1))</f>
        <v>87.666666666666671</v>
      </c>
      <c r="G8" s="26">
        <f ca="1">AVERAGE(OFFSET(Merged!H$3,(ROW()-ROW(L$2))*6,0,6,1))</f>
        <v>0.17999999999999997</v>
      </c>
      <c r="H8" s="26">
        <f ca="1">AVERAGE(OFFSET(Merged!I$3,(ROW()-ROW(M$2))*6,0,6,1))</f>
        <v>0.15333333333333332</v>
      </c>
      <c r="I8" s="26">
        <f ca="1">AVERAGE(OFFSET(Merged!J$3,(ROW()-ROW(N$2))*6,0,6,1))</f>
        <v>0.14166666666666669</v>
      </c>
      <c r="J8" s="26">
        <f ca="1">AVERAGE(OFFSET(Merged!K$3,(ROW()-ROW(O$2))*6,0,6,1))</f>
        <v>0.17499999999999996</v>
      </c>
      <c r="K8" s="26">
        <f ca="1">AVERAGE(OFFSET(Merged!L$3,(ROW()-ROW(P$2))*6,0,6,1))</f>
        <v>0.15333333333333335</v>
      </c>
      <c r="L8" s="26">
        <f ca="1">AVERAGE(OFFSET(Merged!M$3,(ROW()-ROW(Q$2))*6,0,6,1))</f>
        <v>9.9999999999999992E-2</v>
      </c>
    </row>
    <row r="9" spans="1:12" ht="17">
      <c r="A9" s="26">
        <f ca="1">AVERAGE(OFFSET(Merged!B$3,(ROW()-ROW(C$2))*6,0,6,1))</f>
        <v>89.684999999999988</v>
      </c>
      <c r="B9" s="26">
        <f ca="1">AVERAGE(OFFSET(Merged!C$3,(ROW()-ROW(D$2))*6,0,6,1))</f>
        <v>100.03666666666668</v>
      </c>
      <c r="C9" s="26">
        <f ca="1">AVERAGE(OFFSET(Merged!D$3,(ROW()-ROW(E$2))*6,0,6,1))</f>
        <v>91.411666666666676</v>
      </c>
      <c r="D9" s="26">
        <f ca="1">AVERAGE(OFFSET(Merged!E$3,(ROW()-ROW(F$2))*6,0,6,1))</f>
        <v>112.53333333333335</v>
      </c>
      <c r="E9" s="26">
        <f ca="1">AVERAGE(OFFSET(Merged!F$3,(ROW()-ROW(G$2))*6,0,6,1))</f>
        <v>115.38</v>
      </c>
      <c r="F9" s="26">
        <f ca="1">AVERAGE(OFFSET(Merged!G$3,(ROW()-ROW(H$2))*6,0,6,1))</f>
        <v>133.39500000000001</v>
      </c>
      <c r="G9" s="26">
        <f ca="1">AVERAGE(OFFSET(Merged!H$3,(ROW()-ROW(L$2))*6,0,6,1))</f>
        <v>0.13</v>
      </c>
      <c r="H9" s="26">
        <f ca="1">AVERAGE(OFFSET(Merged!I$3,(ROW()-ROW(M$2))*6,0,6,1))</f>
        <v>0.11666666666666665</v>
      </c>
      <c r="I9" s="26">
        <f ca="1">AVERAGE(OFFSET(Merged!J$3,(ROW()-ROW(N$2))*6,0,6,1))</f>
        <v>0.12166666666666666</v>
      </c>
      <c r="J9" s="26">
        <f ca="1">AVERAGE(OFFSET(Merged!K$3,(ROW()-ROW(O$2))*6,0,6,1))</f>
        <v>0.11166666666666668</v>
      </c>
      <c r="K9" s="26">
        <f ca="1">AVERAGE(OFFSET(Merged!L$3,(ROW()-ROW(P$2))*6,0,6,1))</f>
        <v>0.10833333333333334</v>
      </c>
      <c r="L9" s="26">
        <f ca="1">AVERAGE(OFFSET(Merged!M$3,(ROW()-ROW(Q$2))*6,0,6,1))</f>
        <v>9.8333333333333328E-2</v>
      </c>
    </row>
    <row r="10" spans="1:12" ht="17">
      <c r="A10" s="26">
        <f ca="1">AVERAGE(OFFSET(Merged!B$3,(ROW()-ROW(C$2))*6,0,6,1))</f>
        <v>70.568333333333328</v>
      </c>
      <c r="B10" s="26">
        <f ca="1">AVERAGE(OFFSET(Merged!C$3,(ROW()-ROW(D$2))*6,0,6,1))</f>
        <v>75.99499999999999</v>
      </c>
      <c r="C10" s="26">
        <f ca="1">AVERAGE(OFFSET(Merged!D$3,(ROW()-ROW(E$2))*6,0,6,1))</f>
        <v>79.281666666666666</v>
      </c>
      <c r="D10" s="26">
        <f ca="1">AVERAGE(OFFSET(Merged!E$3,(ROW()-ROW(F$2))*6,0,6,1))</f>
        <v>81.191666666666663</v>
      </c>
      <c r="E10" s="26">
        <f ca="1">AVERAGE(OFFSET(Merged!F$3,(ROW()-ROW(G$2))*6,0,6,1))</f>
        <v>88.288333333333341</v>
      </c>
      <c r="F10" s="26">
        <f ca="1">AVERAGE(OFFSET(Merged!G$3,(ROW()-ROW(H$2))*6,0,6,1))</f>
        <v>79.083333333333329</v>
      </c>
      <c r="G10" s="26">
        <f ca="1">AVERAGE(OFFSET(Merged!H$3,(ROW()-ROW(L$2))*6,0,6,1))</f>
        <v>0.14599999999999999</v>
      </c>
      <c r="H10" s="26">
        <f ca="1">AVERAGE(OFFSET(Merged!I$3,(ROW()-ROW(M$2))*6,0,6,1))</f>
        <v>0.13666666666666669</v>
      </c>
      <c r="I10" s="26">
        <f ca="1">AVERAGE(OFFSET(Merged!J$3,(ROW()-ROW(N$2))*6,0,6,1))</f>
        <v>0.13216666666666668</v>
      </c>
      <c r="J10" s="26">
        <f ca="1">AVERAGE(OFFSET(Merged!K$3,(ROW()-ROW(O$2))*6,0,6,1))</f>
        <v>0.124</v>
      </c>
      <c r="K10" s="26">
        <f ca="1">AVERAGE(OFFSET(Merged!L$3,(ROW()-ROW(P$2))*6,0,6,1))</f>
        <v>0.12333333333333334</v>
      </c>
      <c r="L10" s="26">
        <f ca="1">AVERAGE(OFFSET(Merged!M$3,(ROW()-ROW(Q$2))*6,0,6,1))</f>
        <v>0.11899999999999999</v>
      </c>
    </row>
    <row r="11" spans="1:12" ht="17">
      <c r="A11" s="26">
        <f ca="1">AVERAGE(OFFSET(Merged!B$3,(ROW()-ROW(C$2))*6,0,6,1))</f>
        <v>79.493333333333325</v>
      </c>
      <c r="B11" s="26">
        <f ca="1">AVERAGE(OFFSET(Merged!C$3,(ROW()-ROW(D$2))*6,0,6,1))</f>
        <v>81.769833333333338</v>
      </c>
      <c r="C11" s="26">
        <f ca="1">AVERAGE(OFFSET(Merged!D$3,(ROW()-ROW(E$2))*6,0,6,1))</f>
        <v>96.923333333333332</v>
      </c>
      <c r="D11" s="26">
        <f ca="1">AVERAGE(OFFSET(Merged!E$3,(ROW()-ROW(F$2))*6,0,6,1))</f>
        <v>123.22333333333334</v>
      </c>
      <c r="E11" s="26">
        <f ca="1">AVERAGE(OFFSET(Merged!F$3,(ROW()-ROW(G$2))*6,0,6,1))</f>
        <v>131.49647755000001</v>
      </c>
      <c r="F11" s="26">
        <f ca="1">AVERAGE(OFFSET(Merged!G$3,(ROW()-ROW(H$2))*6,0,6,1))</f>
        <v>152.12534138333334</v>
      </c>
      <c r="G11" s="26">
        <f ca="1">AVERAGE(OFFSET(Merged!H$3,(ROW()-ROW(L$2))*6,0,6,1))</f>
        <v>0.14266666666666669</v>
      </c>
      <c r="H11" s="26">
        <f ca="1">AVERAGE(OFFSET(Merged!I$3,(ROW()-ROW(M$2))*6,0,6,1))</f>
        <v>0.12783333333333333</v>
      </c>
      <c r="I11" s="26">
        <f ca="1">AVERAGE(OFFSET(Merged!J$3,(ROW()-ROW(N$2))*6,0,6,1))</f>
        <v>0.15033333333333335</v>
      </c>
      <c r="J11" s="26">
        <f ca="1">AVERAGE(OFFSET(Merged!K$3,(ROW()-ROW(O$2))*6,0,6,1))</f>
        <v>0.11233333333333334</v>
      </c>
      <c r="K11" s="26">
        <f ca="1">AVERAGE(OFFSET(Merged!L$3,(ROW()-ROW(P$2))*6,0,6,1))</f>
        <v>0.11633333333333333</v>
      </c>
      <c r="L11" s="26">
        <f ca="1">AVERAGE(OFFSET(Merged!M$3,(ROW()-ROW(Q$2))*6,0,6,1))</f>
        <v>0.104</v>
      </c>
    </row>
    <row r="12" spans="1:12" ht="17">
      <c r="A12" s="26">
        <f ca="1">AVERAGE(OFFSET(Merged!B$3,(ROW()-ROW(C$2))*6,0,6,1))</f>
        <v>67.881666666666661</v>
      </c>
      <c r="B12" s="26">
        <f ca="1">AVERAGE(OFFSET(Merged!C$3,(ROW()-ROW(D$2))*6,0,6,1))</f>
        <v>82.133333333333326</v>
      </c>
      <c r="C12" s="26">
        <f ca="1">AVERAGE(OFFSET(Merged!D$3,(ROW()-ROW(E$2))*6,0,6,1))</f>
        <v>74.983333333333334</v>
      </c>
      <c r="D12" s="26">
        <f ca="1">AVERAGE(OFFSET(Merged!E$3,(ROW()-ROW(F$2))*6,0,6,1))</f>
        <v>101.85000000000001</v>
      </c>
      <c r="E12" s="26">
        <f ca="1">AVERAGE(OFFSET(Merged!F$3,(ROW()-ROW(G$2))*6,0,6,1))</f>
        <v>115.8</v>
      </c>
      <c r="F12" s="26">
        <f ca="1">AVERAGE(OFFSET(Merged!G$3,(ROW()-ROW(H$2))*6,0,6,1))</f>
        <v>114.89999999999999</v>
      </c>
      <c r="G12" s="26">
        <f ca="1">AVERAGE(OFFSET(Merged!H$3,(ROW()-ROW(L$2))*6,0,6,1))</f>
        <v>0.14683333333333334</v>
      </c>
      <c r="H12" s="26">
        <f ca="1">AVERAGE(OFFSET(Merged!I$3,(ROW()-ROW(M$2))*6,0,6,1))</f>
        <v>0.14133333333333334</v>
      </c>
      <c r="I12" s="26">
        <f ca="1">AVERAGE(OFFSET(Merged!J$3,(ROW()-ROW(N$2))*6,0,6,1))</f>
        <v>0.14166666666666669</v>
      </c>
      <c r="J12" s="26">
        <f ca="1">AVERAGE(OFFSET(Merged!K$3,(ROW()-ROW(O$2))*6,0,6,1))</f>
        <v>0.14183333333333334</v>
      </c>
      <c r="K12" s="26">
        <f ca="1">AVERAGE(OFFSET(Merged!L$3,(ROW()-ROW(P$2))*6,0,6,1))</f>
        <v>0.10066666666666667</v>
      </c>
      <c r="L12" s="26">
        <f ca="1">AVERAGE(OFFSET(Merged!M$3,(ROW()-ROW(Q$2))*6,0,6,1))</f>
        <v>0.124</v>
      </c>
    </row>
    <row r="13" spans="1:12" ht="17">
      <c r="A13" s="26">
        <f ca="1">AVERAGE(OFFSET(Merged!B$3,(ROW()-ROW(C$2))*6,0,6,1))</f>
        <v>66.570608435681962</v>
      </c>
      <c r="B13" s="26">
        <f ca="1">AVERAGE(OFFSET(Merged!C$3,(ROW()-ROW(D$2))*6,0,6,1))</f>
        <v>64.300911037669508</v>
      </c>
      <c r="C13" s="26">
        <f ca="1">AVERAGE(OFFSET(Merged!D$3,(ROW()-ROW(E$2))*6,0,6,1))</f>
        <v>81.858930272554716</v>
      </c>
      <c r="D13" s="26">
        <f ca="1">AVERAGE(OFFSET(Merged!E$3,(ROW()-ROW(F$2))*6,0,6,1))</f>
        <v>78.77157332302248</v>
      </c>
      <c r="E13" s="26">
        <f ca="1">AVERAGE(OFFSET(Merged!F$3,(ROW()-ROW(G$2))*6,0,6,1))</f>
        <v>96.386470588235284</v>
      </c>
      <c r="F13" s="26">
        <f ca="1">AVERAGE(OFFSET(Merged!G$3,(ROW()-ROW(H$2))*6,0,6,1))</f>
        <v>119.40241273662316</v>
      </c>
      <c r="G13" s="26">
        <f ca="1">AVERAGE(OFFSET(Merged!H$3,(ROW()-ROW(L$2))*6,0,6,1))</f>
        <v>0.12704565030146434</v>
      </c>
      <c r="H13" s="26">
        <f ca="1">AVERAGE(OFFSET(Merged!I$3,(ROW()-ROW(M$2))*6,0,6,1))</f>
        <v>0.14211886304909566</v>
      </c>
      <c r="I13" s="26">
        <f ca="1">AVERAGE(OFFSET(Merged!J$3,(ROW()-ROW(N$2))*6,0,6,1))</f>
        <v>0.13947906976744182</v>
      </c>
      <c r="J13" s="26">
        <f ca="1">AVERAGE(OFFSET(Merged!K$3,(ROW()-ROW(O$2))*6,0,6,1))</f>
        <v>0.19379844961240314</v>
      </c>
      <c r="K13" s="26">
        <f ca="1">AVERAGE(OFFSET(Merged!L$3,(ROW()-ROW(P$2))*6,0,6,1))</f>
        <v>8.1826012058570166E-2</v>
      </c>
      <c r="L13" s="26">
        <f ca="1">AVERAGE(OFFSET(Merged!M$3,(ROW()-ROW(Q$2))*6,0,6,1))</f>
        <v>0.11627906976744166</v>
      </c>
    </row>
    <row r="14" spans="1:12" ht="17">
      <c r="A14" s="26">
        <f ca="1">AVERAGE(OFFSET(Merged!B$3,(ROW()-ROW(C$2))*6,0,6,1))</f>
        <v>94.041666666666671</v>
      </c>
      <c r="B14" s="26">
        <f ca="1">AVERAGE(OFFSET(Merged!C$3,(ROW()-ROW(D$2))*6,0,6,1))</f>
        <v>99.058333333333337</v>
      </c>
      <c r="C14" s="26">
        <f ca="1">AVERAGE(OFFSET(Merged!D$3,(ROW()-ROW(E$2))*6,0,6,1))</f>
        <v>92.8</v>
      </c>
      <c r="D14" s="26">
        <f ca="1">AVERAGE(OFFSET(Merged!E$3,(ROW()-ROW(F$2))*6,0,6,1))</f>
        <v>101.73333333333333</v>
      </c>
      <c r="E14" s="26">
        <f ca="1">AVERAGE(OFFSET(Merged!F$3,(ROW()-ROW(G$2))*6,0,6,1))</f>
        <v>122.73333333333335</v>
      </c>
      <c r="F14" s="26">
        <f ca="1">AVERAGE(OFFSET(Merged!G$3,(ROW()-ROW(H$2))*6,0,6,1))</f>
        <v>117.96666666666665</v>
      </c>
      <c r="G14" s="26">
        <f ca="1">AVERAGE(OFFSET(Merged!H$3,(ROW()-ROW(L$2))*6,0,6,1))</f>
        <v>9.0000000000000011E-2</v>
      </c>
      <c r="H14" s="26">
        <f ca="1">AVERAGE(OFFSET(Merged!I$3,(ROW()-ROW(M$2))*6,0,6,1))</f>
        <v>9.8333333333333342E-2</v>
      </c>
      <c r="I14" s="26">
        <f ca="1">AVERAGE(OFFSET(Merged!J$3,(ROW()-ROW(N$2))*6,0,6,1))</f>
        <v>9.1666666666666674E-2</v>
      </c>
      <c r="J14" s="26">
        <f ca="1">AVERAGE(OFFSET(Merged!K$3,(ROW()-ROW(O$2))*6,0,6,1))</f>
        <v>8.6666666666666656E-2</v>
      </c>
      <c r="K14" s="26">
        <f ca="1">AVERAGE(OFFSET(Merged!L$3,(ROW()-ROW(P$2))*6,0,6,1))</f>
        <v>7.0000000000000007E-2</v>
      </c>
      <c r="L14" s="26">
        <f ca="1">AVERAGE(OFFSET(Merged!M$3,(ROW()-ROW(Q$2))*6,0,6,1))</f>
        <v>7.6666666666666675E-2</v>
      </c>
    </row>
    <row r="15" spans="1:12" ht="17">
      <c r="A15" s="26">
        <f ca="1">AVERAGE(OFFSET(Merged!B$3,(ROW()-ROW(C$2))*6,0,6,1))</f>
        <v>60.051666666666677</v>
      </c>
      <c r="B15" s="26">
        <f ca="1">AVERAGE(OFFSET(Merged!C$3,(ROW()-ROW(D$2))*6,0,6,1))</f>
        <v>66.075000000000003</v>
      </c>
      <c r="C15" s="26">
        <f ca="1">AVERAGE(OFFSET(Merged!D$3,(ROW()-ROW(E$2))*6,0,6,1))</f>
        <v>92.401666666666685</v>
      </c>
      <c r="D15" s="26">
        <f ca="1">AVERAGE(OFFSET(Merged!E$3,(ROW()-ROW(F$2))*6,0,6,1))</f>
        <v>92.191666666666663</v>
      </c>
      <c r="E15" s="26">
        <f ca="1">AVERAGE(OFFSET(Merged!F$3,(ROW()-ROW(G$2))*6,0,6,1))</f>
        <v>113.2</v>
      </c>
      <c r="F15" s="26">
        <f ca="1">AVERAGE(OFFSET(Merged!G$3,(ROW()-ROW(H$2))*6,0,6,1))</f>
        <v>125.3</v>
      </c>
      <c r="G15" s="26">
        <f ca="1">AVERAGE(OFFSET(Merged!H$3,(ROW()-ROW(L$2))*6,0,6,1))</f>
        <v>0.10033333333333333</v>
      </c>
      <c r="H15" s="26">
        <f ca="1">AVERAGE(OFFSET(Merged!I$3,(ROW()-ROW(M$2))*6,0,6,1))</f>
        <v>9.7333333333333327E-2</v>
      </c>
      <c r="I15" s="26">
        <f ca="1">AVERAGE(OFFSET(Merged!J$3,(ROW()-ROW(N$2))*6,0,6,1))</f>
        <v>9.116666666666666E-2</v>
      </c>
      <c r="J15" s="26">
        <f ca="1">AVERAGE(OFFSET(Merged!K$3,(ROW()-ROW(O$2))*6,0,6,1))</f>
        <v>8.2666666666666666E-2</v>
      </c>
      <c r="K15" s="26">
        <f ca="1">AVERAGE(OFFSET(Merged!L$3,(ROW()-ROW(P$2))*6,0,6,1))</f>
        <v>8.533333333333333E-2</v>
      </c>
      <c r="L15" s="26">
        <f ca="1">AVERAGE(OFFSET(Merged!M$3,(ROW()-ROW(Q$2))*6,0,6,1))</f>
        <v>9.4833333333333325E-2</v>
      </c>
    </row>
    <row r="16" spans="1:12" ht="17">
      <c r="A16" s="26">
        <f ca="1">AVERAGE(OFFSET(Merged!B$3,(ROW()-ROW(C$2))*6,0,6,1))</f>
        <v>75.782446131283336</v>
      </c>
      <c r="B16" s="26">
        <f ca="1">AVERAGE(OFFSET(Merged!C$3,(ROW()-ROW(D$2))*6,0,6,1))</f>
        <v>72.818333333333342</v>
      </c>
      <c r="C16" s="26">
        <f ca="1">AVERAGE(OFFSET(Merged!D$3,(ROW()-ROW(E$2))*6,0,6,1))</f>
        <v>107.18666666666667</v>
      </c>
      <c r="D16" s="26">
        <f ca="1">AVERAGE(OFFSET(Merged!E$3,(ROW()-ROW(F$2))*6,0,6,1))</f>
        <v>107.80166666666668</v>
      </c>
      <c r="E16" s="26">
        <f ca="1">AVERAGE(OFFSET(Merged!F$3,(ROW()-ROW(G$2))*6,0,6,1))</f>
        <v>107.14</v>
      </c>
      <c r="F16" s="26">
        <f ca="1">AVERAGE(OFFSET(Merged!G$3,(ROW()-ROW(H$2))*6,0,6,1))</f>
        <v>108.70333333333333</v>
      </c>
      <c r="G16" s="26">
        <f ca="1">AVERAGE(OFFSET(Merged!H$3,(ROW()-ROW(L$2))*6,0,6,1))</f>
        <v>9.0000000000000011E-2</v>
      </c>
      <c r="H16" s="26">
        <f ca="1">AVERAGE(OFFSET(Merged!I$3,(ROW()-ROW(M$2))*6,0,6,1))</f>
        <v>6.8333333333333343E-2</v>
      </c>
      <c r="I16" s="26">
        <f ca="1">AVERAGE(OFFSET(Merged!J$3,(ROW()-ROW(N$2))*6,0,6,1))</f>
        <v>8.3333333333333329E-2</v>
      </c>
      <c r="J16" s="26">
        <f ca="1">AVERAGE(OFFSET(Merged!K$3,(ROW()-ROW(O$2))*6,0,6,1))</f>
        <v>6.6666666666666666E-2</v>
      </c>
      <c r="K16" s="26">
        <f ca="1">AVERAGE(OFFSET(Merged!L$3,(ROW()-ROW(P$2))*6,0,6,1))</f>
        <v>6.6666666666666666E-2</v>
      </c>
      <c r="L16" s="26">
        <f ca="1">AVERAGE(OFFSET(Merged!M$3,(ROW()-ROW(Q$2))*6,0,6,1))</f>
        <v>6.9999999999999993E-2</v>
      </c>
    </row>
    <row r="17" spans="1:12" ht="17">
      <c r="A17" s="26">
        <f ca="1">AVERAGE(OFFSET(Merged!B$3,(ROW()-ROW(C$2))*6,0,6,1))</f>
        <v>60.333333333333336</v>
      </c>
      <c r="B17" s="26">
        <f ca="1">AVERAGE(OFFSET(Merged!C$3,(ROW()-ROW(D$2))*6,0,6,1))</f>
        <v>66.5</v>
      </c>
      <c r="C17" s="26">
        <f ca="1">AVERAGE(OFFSET(Merged!D$3,(ROW()-ROW(E$2))*6,0,6,1))</f>
        <v>64.5</v>
      </c>
      <c r="D17" s="26">
        <f ca="1">AVERAGE(OFFSET(Merged!E$3,(ROW()-ROW(F$2))*6,0,6,1))</f>
        <v>77.5</v>
      </c>
      <c r="E17" s="26">
        <f ca="1">AVERAGE(OFFSET(Merged!F$3,(ROW()-ROW(G$2))*6,0,6,1))</f>
        <v>93.666666666666671</v>
      </c>
      <c r="F17" s="26">
        <f ca="1">AVERAGE(OFFSET(Merged!G$3,(ROW()-ROW(H$2))*6,0,6,1))</f>
        <v>96</v>
      </c>
      <c r="G17" s="26">
        <f ca="1">AVERAGE(OFFSET(Merged!H$3,(ROW()-ROW(L$2))*6,0,6,1))</f>
        <v>9.3333333333333324E-2</v>
      </c>
      <c r="H17" s="26">
        <f ca="1">AVERAGE(OFFSET(Merged!I$3,(ROW()-ROW(M$2))*6,0,6,1))</f>
        <v>9.0000000000000011E-2</v>
      </c>
      <c r="I17" s="26">
        <f ca="1">AVERAGE(OFFSET(Merged!J$3,(ROW()-ROW(N$2))*6,0,6,1))</f>
        <v>8.666666666666667E-2</v>
      </c>
      <c r="J17" s="26">
        <f ca="1">AVERAGE(OFFSET(Merged!K$3,(ROW()-ROW(O$2))*6,0,6,1))</f>
        <v>8.8333333333333319E-2</v>
      </c>
      <c r="K17" s="26">
        <f ca="1">AVERAGE(OFFSET(Merged!L$3,(ROW()-ROW(P$2))*6,0,6,1))</f>
        <v>8.5000000000000006E-2</v>
      </c>
      <c r="L17" s="26">
        <f ca="1">AVERAGE(OFFSET(Merged!M$3,(ROW()-ROW(Q$2))*6,0,6,1))</f>
        <v>8.8333333333333319E-2</v>
      </c>
    </row>
    <row r="18" spans="1:12" ht="17">
      <c r="A18" s="26">
        <f ca="1">AVERAGE(OFFSET(Merged!B$3,(ROW()-ROW(C$2))*6,0,6,1))</f>
        <v>59.396666666666668</v>
      </c>
      <c r="B18" s="26">
        <f ca="1">AVERAGE(OFFSET(Merged!C$3,(ROW()-ROW(D$2))*6,0,6,1))</f>
        <v>59.44</v>
      </c>
      <c r="C18" s="26">
        <f ca="1">AVERAGE(OFFSET(Merged!D$3,(ROW()-ROW(E$2))*6,0,6,1))</f>
        <v>84.256666666666661</v>
      </c>
      <c r="D18" s="26">
        <f ca="1">AVERAGE(OFFSET(Merged!E$3,(ROW()-ROW(F$2))*6,0,6,1))</f>
        <v>94.004999999999995</v>
      </c>
      <c r="E18" s="26">
        <f ca="1">AVERAGE(OFFSET(Merged!F$3,(ROW()-ROW(G$2))*6,0,6,1))</f>
        <v>103.33333333333336</v>
      </c>
      <c r="F18" s="26">
        <f ca="1">AVERAGE(OFFSET(Merged!G$3,(ROW()-ROW(H$2))*6,0,6,1))</f>
        <v>113.48166666666667</v>
      </c>
      <c r="G18" s="26">
        <f ca="1">AVERAGE(OFFSET(Merged!H$3,(ROW()-ROW(L$2))*6,0,6,1))</f>
        <v>9.3833333333333324E-2</v>
      </c>
      <c r="H18" s="26">
        <f ca="1">AVERAGE(OFFSET(Merged!I$3,(ROW()-ROW(M$2))*6,0,6,1))</f>
        <v>9.0999999999999984E-2</v>
      </c>
      <c r="I18" s="26">
        <f ca="1">AVERAGE(OFFSET(Merged!J$3,(ROW()-ROW(N$2))*6,0,6,1))</f>
        <v>5.7316666666666662E-2</v>
      </c>
      <c r="J18" s="26">
        <f ca="1">AVERAGE(OFFSET(Merged!K$3,(ROW()-ROW(O$2))*6,0,6,1))</f>
        <v>9.2333333333333323E-2</v>
      </c>
      <c r="K18" s="26">
        <f ca="1">AVERAGE(OFFSET(Merged!L$3,(ROW()-ROW(P$2))*6,0,6,1))</f>
        <v>0.109</v>
      </c>
      <c r="L18" s="26">
        <f ca="1">AVERAGE(OFFSET(Merged!M$3,(ROW()-ROW(Q$2))*6,0,6,1))</f>
        <v>9.0499999999999983E-2</v>
      </c>
    </row>
    <row r="19" spans="1:12" ht="17">
      <c r="A19" s="26">
        <f ca="1">AVERAGE(OFFSET(Merged!B$3,(ROW()-ROW(C$2))*6,0,6,1))</f>
        <v>52.900000000000006</v>
      </c>
      <c r="B19" s="26">
        <f ca="1">AVERAGE(OFFSET(Merged!C$3,(ROW()-ROW(D$2))*6,0,6,1))</f>
        <v>58.053333333333335</v>
      </c>
      <c r="C19" s="26">
        <f ca="1">AVERAGE(OFFSET(Merged!D$3,(ROW()-ROW(E$2))*6,0,6,1))</f>
        <v>73.204999999999998</v>
      </c>
      <c r="D19" s="26">
        <f ca="1">AVERAGE(OFFSET(Merged!E$3,(ROW()-ROW(F$2))*6,0,6,1))</f>
        <v>95.031666666666652</v>
      </c>
      <c r="E19" s="26">
        <f ca="1">AVERAGE(OFFSET(Merged!F$3,(ROW()-ROW(G$2))*6,0,6,1))</f>
        <v>93.834999999999994</v>
      </c>
      <c r="F19" s="26">
        <f ca="1">AVERAGE(OFFSET(Merged!G$3,(ROW()-ROW(H$2))*6,0,6,1))</f>
        <v>105.26833333333333</v>
      </c>
      <c r="G19" s="26">
        <f ca="1">AVERAGE(OFFSET(Merged!H$3,(ROW()-ROW(L$2))*6,0,6,1))</f>
        <v>0.11316666666666668</v>
      </c>
      <c r="H19" s="26">
        <f ca="1">AVERAGE(OFFSET(Merged!I$3,(ROW()-ROW(M$2))*6,0,6,1))</f>
        <v>0.10366666666666667</v>
      </c>
      <c r="I19" s="26">
        <f ca="1">AVERAGE(OFFSET(Merged!J$3,(ROW()-ROW(N$2))*6,0,6,1))</f>
        <v>9.2333333333333337E-2</v>
      </c>
      <c r="J19" s="26">
        <f ca="1">AVERAGE(OFFSET(Merged!K$3,(ROW()-ROW(O$2))*6,0,6,1))</f>
        <v>9.2499999999999985E-2</v>
      </c>
      <c r="K19" s="26">
        <f ca="1">AVERAGE(OFFSET(Merged!L$3,(ROW()-ROW(P$2))*6,0,6,1))</f>
        <v>0.1075</v>
      </c>
      <c r="L19" s="26">
        <f ca="1">AVERAGE(OFFSET(Merged!M$3,(ROW()-ROW(Q$2))*6,0,6,1))</f>
        <v>9.5166666666666677E-2</v>
      </c>
    </row>
    <row r="20" spans="1:12" ht="17">
      <c r="A20" s="26">
        <f ca="1">AVERAGE(OFFSET(Merged!B$3,(ROW()-ROW(C$2))*6,0,6,1))</f>
        <v>55.02</v>
      </c>
      <c r="B20" s="26">
        <f ca="1">AVERAGE(OFFSET(Merged!C$3,(ROW()-ROW(D$2))*6,0,6,1))</f>
        <v>63.722999999999992</v>
      </c>
      <c r="C20" s="26">
        <f ca="1">AVERAGE(OFFSET(Merged!D$3,(ROW()-ROW(E$2))*6,0,6,1))</f>
        <v>65.99166666666666</v>
      </c>
      <c r="D20" s="26">
        <f ca="1">AVERAGE(OFFSET(Merged!E$3,(ROW()-ROW(F$2))*6,0,6,1))</f>
        <v>75.186666666666667</v>
      </c>
      <c r="E20" s="26">
        <f ca="1">AVERAGE(OFFSET(Merged!F$3,(ROW()-ROW(G$2))*6,0,6,1))</f>
        <v>71.161666666666676</v>
      </c>
      <c r="F20" s="26">
        <f ca="1">AVERAGE(OFFSET(Merged!G$3,(ROW()-ROW(H$2))*6,0,6,1))</f>
        <v>79.600000000000009</v>
      </c>
      <c r="G20" s="26">
        <f ca="1">AVERAGE(OFFSET(Merged!H$3,(ROW()-ROW(L$2))*6,0,6,1))</f>
        <v>0.13716666666666666</v>
      </c>
      <c r="H20" s="26">
        <f ca="1">AVERAGE(OFFSET(Merged!I$3,(ROW()-ROW(M$2))*6,0,6,1))</f>
        <v>0.11064999999999998</v>
      </c>
      <c r="I20" s="26">
        <f ca="1">AVERAGE(OFFSET(Merged!J$3,(ROW()-ROW(N$2))*6,0,6,1))</f>
        <v>0.129</v>
      </c>
      <c r="J20" s="26">
        <f ca="1">AVERAGE(OFFSET(Merged!K$3,(ROW()-ROW(O$2))*6,0,6,1))</f>
        <v>0.12850000000000003</v>
      </c>
      <c r="K20" s="26">
        <f ca="1">AVERAGE(OFFSET(Merged!L$3,(ROW()-ROW(P$2))*6,0,6,1))</f>
        <v>0.11299999999999999</v>
      </c>
      <c r="L20" s="26">
        <f ca="1">AVERAGE(OFFSET(Merged!M$3,(ROW()-ROW(Q$2))*6,0,6,1))</f>
        <v>9.9999999999999992E-2</v>
      </c>
    </row>
    <row r="21" spans="1:12" ht="17">
      <c r="A21" s="26">
        <f ca="1">AVERAGE(OFFSET(Merged!B$3,(ROW()-ROW(C$2))*6,0,6,1))</f>
        <v>68.188179738562084</v>
      </c>
      <c r="B21" s="26">
        <f ca="1">AVERAGE(OFFSET(Merged!C$3,(ROW()-ROW(D$2))*6,0,6,1))</f>
        <v>64.718504123354094</v>
      </c>
      <c r="C21" s="26">
        <f ca="1">AVERAGE(OFFSET(Merged!D$3,(ROW()-ROW(E$2))*6,0,6,1))</f>
        <v>67.313843026891774</v>
      </c>
      <c r="D21" s="26">
        <f ca="1">AVERAGE(OFFSET(Merged!E$3,(ROW()-ROW(F$2))*6,0,6,1))</f>
        <v>78.385238095237995</v>
      </c>
      <c r="E21" s="26">
        <f ca="1">AVERAGE(OFFSET(Merged!F$3,(ROW()-ROW(G$2))*6,0,6,1))</f>
        <v>75.145370370370344</v>
      </c>
      <c r="F21" s="26">
        <f ca="1">AVERAGE(OFFSET(Merged!G$3,(ROW()-ROW(H$2))*6,0,6,1))</f>
        <v>83.019242424242336</v>
      </c>
      <c r="G21" s="26">
        <f ca="1">AVERAGE(OFFSET(Merged!H$3,(ROW()-ROW(L$2))*6,0,6,1))</f>
        <v>0.15815591397849468</v>
      </c>
      <c r="H21" s="26">
        <f ca="1">AVERAGE(OFFSET(Merged!I$3,(ROW()-ROW(M$2))*6,0,6,1))</f>
        <v>0.13036290322580649</v>
      </c>
      <c r="I21" s="26">
        <f ca="1">AVERAGE(OFFSET(Merged!J$3,(ROW()-ROW(N$2))*6,0,6,1))</f>
        <v>0.13416263440860218</v>
      </c>
      <c r="J21" s="26">
        <f ca="1">AVERAGE(OFFSET(Merged!K$3,(ROW()-ROW(O$2))*6,0,6,1))</f>
        <v>0.16730913978494619</v>
      </c>
      <c r="K21" s="26">
        <f ca="1">AVERAGE(OFFSET(Merged!L$3,(ROW()-ROW(P$2))*6,0,6,1))</f>
        <v>0.15860887096774182</v>
      </c>
      <c r="L21" s="26">
        <f ca="1">AVERAGE(OFFSET(Merged!M$3,(ROW()-ROW(Q$2))*6,0,6,1))</f>
        <v>0.11542876344086017</v>
      </c>
    </row>
    <row r="22" spans="1:12" ht="17">
      <c r="A22" s="26">
        <f ca="1">AVERAGE(OFFSET(Merged!B$3,(ROW()-ROW(C$2))*6,0,6,1))</f>
        <v>74.072189785395423</v>
      </c>
      <c r="B22" s="26">
        <f ca="1">AVERAGE(OFFSET(Merged!C$3,(ROW()-ROW(D$2))*6,0,6,1))</f>
        <v>75.446490216656741</v>
      </c>
      <c r="C22" s="26">
        <f ca="1">AVERAGE(OFFSET(Merged!D$3,(ROW()-ROW(E$2))*6,0,6,1))</f>
        <v>91.651254444444433</v>
      </c>
      <c r="D22" s="26">
        <f ca="1">AVERAGE(OFFSET(Merged!E$3,(ROW()-ROW(F$2))*6,0,6,1))</f>
        <v>108.73954450549449</v>
      </c>
      <c r="E22" s="26">
        <f ca="1">AVERAGE(OFFSET(Merged!F$3,(ROW()-ROW(G$2))*6,0,6,1))</f>
        <v>109.02785223850235</v>
      </c>
      <c r="F22" s="26">
        <f ca="1">AVERAGE(OFFSET(Merged!G$3,(ROW()-ROW(H$2))*6,0,6,1))</f>
        <v>126.98619162351918</v>
      </c>
      <c r="G22" s="26">
        <f ca="1">AVERAGE(OFFSET(Merged!H$3,(ROW()-ROW(L$2))*6,0,6,1))</f>
        <v>0.12170564516129</v>
      </c>
      <c r="H22" s="26">
        <f ca="1">AVERAGE(OFFSET(Merged!I$3,(ROW()-ROW(M$2))*6,0,6,1))</f>
        <v>0.12502553763440868</v>
      </c>
      <c r="I22" s="26">
        <f ca="1">AVERAGE(OFFSET(Merged!J$3,(ROW()-ROW(N$2))*6,0,6,1))</f>
        <v>0.11863844086021515</v>
      </c>
      <c r="J22" s="26">
        <f ca="1">AVERAGE(OFFSET(Merged!K$3,(ROW()-ROW(O$2))*6,0,6,1))</f>
        <v>0.10307795698924734</v>
      </c>
      <c r="K22" s="26">
        <f ca="1">AVERAGE(OFFSET(Merged!L$3,(ROW()-ROW(P$2))*6,0,6,1))</f>
        <v>0.10894784946236565</v>
      </c>
      <c r="L22" s="26">
        <f ca="1">AVERAGE(OFFSET(Merged!M$3,(ROW()-ROW(Q$2))*6,0,6,1))</f>
        <v>0.10087096774193532</v>
      </c>
    </row>
    <row r="23" spans="1:12" ht="17">
      <c r="A23" s="26">
        <f ca="1">AVERAGE(OFFSET(Merged!B$3,(ROW()-ROW(C$2))*6,0,6,1))</f>
        <v>66.20271490214229</v>
      </c>
      <c r="B23" s="26">
        <f ca="1">AVERAGE(OFFSET(Merged!C$3,(ROW()-ROW(D$2))*6,0,6,1))</f>
        <v>74.210936666666683</v>
      </c>
      <c r="C23" s="26">
        <f ca="1">AVERAGE(OFFSET(Merged!D$3,(ROW()-ROW(E$2))*6,0,6,1))</f>
        <v>86.191356666666664</v>
      </c>
      <c r="D23" s="26">
        <f ca="1">AVERAGE(OFFSET(Merged!E$3,(ROW()-ROW(F$2))*6,0,6,1))</f>
        <v>106.05346666666668</v>
      </c>
      <c r="E23" s="26">
        <f ca="1">AVERAGE(OFFSET(Merged!F$3,(ROW()-ROW(G$2))*6,0,6,1))</f>
        <v>99.6751</v>
      </c>
      <c r="F23" s="26">
        <f ca="1">AVERAGE(OFFSET(Merged!G$3,(ROW()-ROW(H$2))*6,0,6,1))</f>
        <v>99.088149999999999</v>
      </c>
      <c r="G23" s="26">
        <f ca="1">AVERAGE(OFFSET(Merged!H$3,(ROW()-ROW(L$2))*6,0,6,1))</f>
        <v>0.12016666666666666</v>
      </c>
      <c r="H23" s="26">
        <f ca="1">AVERAGE(OFFSET(Merged!I$3,(ROW()-ROW(M$2))*6,0,6,1))</f>
        <v>0.12683333333333333</v>
      </c>
      <c r="I23" s="26">
        <f ca="1">AVERAGE(OFFSET(Merged!J$3,(ROW()-ROW(N$2))*6,0,6,1))</f>
        <v>0.13300000000000001</v>
      </c>
      <c r="J23" s="26">
        <f ca="1">AVERAGE(OFFSET(Merged!K$3,(ROW()-ROW(O$2))*6,0,6,1))</f>
        <v>0.11433333333333333</v>
      </c>
      <c r="K23" s="26">
        <f ca="1">AVERAGE(OFFSET(Merged!L$3,(ROW()-ROW(P$2))*6,0,6,1))</f>
        <v>0.12066666666666666</v>
      </c>
      <c r="L23" s="26">
        <f ca="1">AVERAGE(OFFSET(Merged!M$3,(ROW()-ROW(Q$2))*6,0,6,1))</f>
        <v>0.12066666666666669</v>
      </c>
    </row>
    <row r="24" spans="1:12" ht="17">
      <c r="A24" s="26">
        <f ca="1">AVERAGE(OFFSET(Merged!B$3,(ROW()-ROW(C$2))*6,0,6,1))</f>
        <v>67.541666666666671</v>
      </c>
      <c r="B24" s="26">
        <f ca="1">AVERAGE(OFFSET(Merged!C$3,(ROW()-ROW(D$2))*6,0,6,1))</f>
        <v>64.739999999999995</v>
      </c>
      <c r="C24" s="26">
        <f ca="1">AVERAGE(OFFSET(Merged!D$3,(ROW()-ROW(E$2))*6,0,6,1))</f>
        <v>77.260000000000005</v>
      </c>
      <c r="D24" s="26">
        <f ca="1">AVERAGE(OFFSET(Merged!E$3,(ROW()-ROW(F$2))*6,0,6,1))</f>
        <v>107.12949999999999</v>
      </c>
      <c r="E24" s="26">
        <f ca="1">AVERAGE(OFFSET(Merged!F$3,(ROW()-ROW(G$2))*6,0,6,1))</f>
        <v>92.636499999999998</v>
      </c>
      <c r="F24" s="26">
        <f ca="1">AVERAGE(OFFSET(Merged!G$3,(ROW()-ROW(H$2))*6,0,6,1))</f>
        <v>97.556666666666672</v>
      </c>
      <c r="G24" s="26">
        <f ca="1">AVERAGE(OFFSET(Merged!H$3,(ROW()-ROW(L$2))*6,0,6,1))</f>
        <v>0.159</v>
      </c>
      <c r="H24" s="26">
        <f ca="1">AVERAGE(OFFSET(Merged!I$3,(ROW()-ROW(M$2))*6,0,6,1))</f>
        <v>0.19316666666666668</v>
      </c>
      <c r="I24" s="26">
        <f ca="1">AVERAGE(OFFSET(Merged!J$3,(ROW()-ROW(N$2))*6,0,6,1))</f>
        <v>0.13550000000000001</v>
      </c>
      <c r="J24" s="26">
        <f ca="1">AVERAGE(OFFSET(Merged!K$3,(ROW()-ROW(O$2))*6,0,6,1))</f>
        <v>0.13150000000000001</v>
      </c>
      <c r="K24" s="26">
        <f ca="1">AVERAGE(OFFSET(Merged!L$3,(ROW()-ROW(P$2))*6,0,6,1))</f>
        <v>0.12216666666666666</v>
      </c>
      <c r="L24" s="26">
        <f ca="1">AVERAGE(OFFSET(Merged!M$3,(ROW()-ROW(Q$2))*6,0,6,1))</f>
        <v>0.12133333333333333</v>
      </c>
    </row>
    <row r="25" spans="1:12" ht="17">
      <c r="A25" s="26">
        <f ca="1">AVERAGE(OFFSET(Merged!B$3,(ROW()-ROW(C$2))*6,0,6,1))</f>
        <v>64.155000000000001</v>
      </c>
      <c r="B25" s="26">
        <f ca="1">AVERAGE(OFFSET(Merged!C$3,(ROW()-ROW(D$2))*6,0,6,1))</f>
        <v>71.089999999999989</v>
      </c>
      <c r="C25" s="26">
        <f ca="1">AVERAGE(OFFSET(Merged!D$3,(ROW()-ROW(E$2))*6,0,6,1))</f>
        <v>83.954666666666668</v>
      </c>
      <c r="D25" s="26">
        <f ca="1">AVERAGE(OFFSET(Merged!E$3,(ROW()-ROW(F$2))*6,0,6,1))</f>
        <v>98.793666666666653</v>
      </c>
      <c r="E25" s="26">
        <f ca="1">AVERAGE(OFFSET(Merged!F$3,(ROW()-ROW(G$2))*6,0,6,1))</f>
        <v>111.83666666666666</v>
      </c>
      <c r="F25" s="26">
        <f ca="1">AVERAGE(OFFSET(Merged!G$3,(ROW()-ROW(H$2))*6,0,6,1))</f>
        <v>120.435</v>
      </c>
      <c r="G25" s="26">
        <f ca="1">AVERAGE(OFFSET(Merged!H$3,(ROW()-ROW(L$2))*6,0,6,1))</f>
        <v>0.20650000000000002</v>
      </c>
      <c r="H25" s="26">
        <f ca="1">AVERAGE(OFFSET(Merged!I$3,(ROW()-ROW(M$2))*6,0,6,1))</f>
        <v>0.1885</v>
      </c>
      <c r="I25" s="26">
        <f ca="1">AVERAGE(OFFSET(Merged!J$3,(ROW()-ROW(N$2))*6,0,6,1))</f>
        <v>0.18033333333333335</v>
      </c>
      <c r="J25" s="26">
        <f ca="1">AVERAGE(OFFSET(Merged!K$3,(ROW()-ROW(O$2))*6,0,6,1))</f>
        <v>0.17283333333333337</v>
      </c>
      <c r="K25" s="26">
        <f ca="1">AVERAGE(OFFSET(Merged!L$3,(ROW()-ROW(P$2))*6,0,6,1))</f>
        <v>0.13350000000000004</v>
      </c>
      <c r="L25" s="26">
        <f ca="1">AVERAGE(OFFSET(Merged!M$3,(ROW()-ROW(Q$2))*6,0,6,1))</f>
        <v>0.13800000000000001</v>
      </c>
    </row>
    <row r="26" spans="1:12" ht="17">
      <c r="A26" s="26">
        <f ca="1">AVERAGE(OFFSET(Merged!B$3,(ROW()-ROW(C$2))*6,0,6,1))</f>
        <v>76.86333333333333</v>
      </c>
      <c r="B26" s="26">
        <f ca="1">AVERAGE(OFFSET(Merged!C$3,(ROW()-ROW(D$2))*6,0,6,1))</f>
        <v>81.631666666666675</v>
      </c>
      <c r="C26" s="26">
        <f ca="1">AVERAGE(OFFSET(Merged!D$3,(ROW()-ROW(E$2))*6,0,6,1))</f>
        <v>78.523333333333326</v>
      </c>
      <c r="D26" s="26">
        <f ca="1">AVERAGE(OFFSET(Merged!E$3,(ROW()-ROW(F$2))*6,0,6,1))</f>
        <v>93.391666666666666</v>
      </c>
      <c r="E26" s="26">
        <f ca="1">AVERAGE(OFFSET(Merged!F$3,(ROW()-ROW(G$2))*6,0,6,1))</f>
        <v>109.90166666666669</v>
      </c>
      <c r="F26" s="26">
        <f ca="1">AVERAGE(OFFSET(Merged!G$3,(ROW()-ROW(H$2))*6,0,6,1))</f>
        <v>107.85000000000001</v>
      </c>
      <c r="G26" s="26">
        <f ca="1">AVERAGE(OFFSET(Merged!H$3,(ROW()-ROW(L$2))*6,0,6,1))</f>
        <v>0.21750000000000003</v>
      </c>
      <c r="H26" s="26">
        <f ca="1">AVERAGE(OFFSET(Merged!I$3,(ROW()-ROW(M$2))*6,0,6,1))</f>
        <v>0.22666666666666668</v>
      </c>
      <c r="I26" s="26">
        <f ca="1">AVERAGE(OFFSET(Merged!J$3,(ROW()-ROW(N$2))*6,0,6,1))</f>
        <v>0.23200000000000001</v>
      </c>
      <c r="J26" s="26">
        <f ca="1">AVERAGE(OFFSET(Merged!K$3,(ROW()-ROW(O$2))*6,0,6,1))</f>
        <v>0.21783333333333332</v>
      </c>
      <c r="K26" s="26">
        <f ca="1">AVERAGE(OFFSET(Merged!L$3,(ROW()-ROW(P$2))*6,0,6,1))</f>
        <v>0.16616666666666668</v>
      </c>
      <c r="L26" s="26">
        <f ca="1">AVERAGE(OFFSET(Merged!M$3,(ROW()-ROW(Q$2))*6,0,6,1))</f>
        <v>0.16016666666666665</v>
      </c>
    </row>
    <row r="27" spans="1:12" ht="17">
      <c r="A27" s="26">
        <f ca="1">AVERAGE(OFFSET(Merged!B$3,(ROW()-ROW(C$2))*6,0,6,1))</f>
        <v>80.993966666666665</v>
      </c>
      <c r="B27" s="26">
        <f ca="1">AVERAGE(OFFSET(Merged!C$3,(ROW()-ROW(D$2))*6,0,6,1))</f>
        <v>79.224616666666677</v>
      </c>
      <c r="C27" s="26">
        <f ca="1">AVERAGE(OFFSET(Merged!D$3,(ROW()-ROW(E$2))*6,0,6,1))</f>
        <v>87.709033333333323</v>
      </c>
      <c r="D27" s="26">
        <f ca="1">AVERAGE(OFFSET(Merged!E$3,(ROW()-ROW(F$2))*6,0,6,1))</f>
        <v>90.536666666666676</v>
      </c>
      <c r="E27" s="26">
        <f ca="1">AVERAGE(OFFSET(Merged!F$3,(ROW()-ROW(G$2))*6,0,6,1))</f>
        <v>103.895</v>
      </c>
      <c r="F27" s="26">
        <f ca="1">AVERAGE(OFFSET(Merged!G$3,(ROW()-ROW(H$2))*6,0,6,1))</f>
        <v>112.575</v>
      </c>
      <c r="G27" s="26">
        <f ca="1">AVERAGE(OFFSET(Merged!H$3,(ROW()-ROW(L$2))*6,0,6,1))</f>
        <v>0.18416666666666667</v>
      </c>
      <c r="H27" s="26">
        <f ca="1">AVERAGE(OFFSET(Merged!I$3,(ROW()-ROW(M$2))*6,0,6,1))</f>
        <v>0.19399999999999995</v>
      </c>
      <c r="I27" s="26">
        <f ca="1">AVERAGE(OFFSET(Merged!J$3,(ROW()-ROW(N$2))*6,0,6,1))</f>
        <v>0.18233333333333332</v>
      </c>
      <c r="J27" s="26">
        <f ca="1">AVERAGE(OFFSET(Merged!K$3,(ROW()-ROW(O$2))*6,0,6,1))</f>
        <v>0.16833333333333336</v>
      </c>
      <c r="K27" s="26">
        <f ca="1">AVERAGE(OFFSET(Merged!L$3,(ROW()-ROW(P$2))*6,0,6,1))</f>
        <v>0.13466666666666668</v>
      </c>
      <c r="L27" s="26">
        <f ca="1">AVERAGE(OFFSET(Merged!M$3,(ROW()-ROW(Q$2))*6,0,6,1))</f>
        <v>0.11066666666666665</v>
      </c>
    </row>
    <row r="28" spans="1:12" ht="17">
      <c r="A28" s="26">
        <f ca="1">AVERAGE(OFFSET(Merged!B$3,(ROW()-ROW(C$2))*6,0,6,1))</f>
        <v>62.371040000000001</v>
      </c>
      <c r="B28" s="26">
        <f ca="1">AVERAGE(OFFSET(Merged!C$3,(ROW()-ROW(D$2))*6,0,6,1))</f>
        <v>73.012713333333338</v>
      </c>
      <c r="C28" s="26">
        <f ca="1">AVERAGE(OFFSET(Merged!D$3,(ROW()-ROW(E$2))*6,0,6,1))</f>
        <v>94.96981333333332</v>
      </c>
      <c r="D28" s="26">
        <f ca="1">AVERAGE(OFFSET(Merged!E$3,(ROW()-ROW(F$2))*6,0,6,1))</f>
        <v>81.660373333333339</v>
      </c>
      <c r="E28" s="26">
        <f ca="1">AVERAGE(OFFSET(Merged!F$3,(ROW()-ROW(G$2))*6,0,6,1))</f>
        <v>91.51870666666666</v>
      </c>
      <c r="F28" s="26">
        <f ca="1">AVERAGE(OFFSET(Merged!G$3,(ROW()-ROW(H$2))*6,0,6,1))</f>
        <v>103.63715000000002</v>
      </c>
      <c r="G28" s="26">
        <f ca="1">AVERAGE(OFFSET(Merged!H$3,(ROW()-ROW(L$2))*6,0,6,1))</f>
        <v>0.12333333333333334</v>
      </c>
      <c r="H28" s="26">
        <f ca="1">AVERAGE(OFFSET(Merged!I$3,(ROW()-ROW(M$2))*6,0,6,1))</f>
        <v>0.14033333333333334</v>
      </c>
      <c r="I28" s="26">
        <f ca="1">AVERAGE(OFFSET(Merged!J$3,(ROW()-ROW(N$2))*6,0,6,1))</f>
        <v>0.12216666666666666</v>
      </c>
      <c r="J28" s="26">
        <f ca="1">AVERAGE(OFFSET(Merged!K$3,(ROW()-ROW(O$2))*6,0,6,1))</f>
        <v>0.12083333333333333</v>
      </c>
      <c r="K28" s="26">
        <f ca="1">AVERAGE(OFFSET(Merged!L$3,(ROW()-ROW(P$2))*6,0,6,1))</f>
        <v>0.11466666666666665</v>
      </c>
      <c r="L28" s="26">
        <f ca="1">AVERAGE(OFFSET(Merged!M$3,(ROW()-ROW(Q$2))*6,0,6,1))</f>
        <v>9.9166666666666639E-2</v>
      </c>
    </row>
    <row r="29" spans="1:12" ht="17">
      <c r="A29" s="26">
        <f ca="1">AVERAGE(OFFSET(Merged!B$3,(ROW()-ROW(C$2))*6,0,6,1))</f>
        <v>57.886829999999996</v>
      </c>
      <c r="B29" s="26">
        <f ca="1">AVERAGE(OFFSET(Merged!C$3,(ROW()-ROW(D$2))*6,0,6,1))</f>
        <v>80.767698333333328</v>
      </c>
      <c r="C29" s="26">
        <f ca="1">AVERAGE(OFFSET(Merged!D$3,(ROW()-ROW(E$2))*6,0,6,1))</f>
        <v>92.661761666666678</v>
      </c>
      <c r="D29" s="26">
        <f ca="1">AVERAGE(OFFSET(Merged!E$3,(ROW()-ROW(F$2))*6,0,6,1))</f>
        <v>93.048433333333335</v>
      </c>
      <c r="E29" s="26">
        <f ca="1">AVERAGE(OFFSET(Merged!F$3,(ROW()-ROW(G$2))*6,0,6,1))</f>
        <v>90.465100000000007</v>
      </c>
      <c r="F29" s="26">
        <f ca="1">AVERAGE(OFFSET(Merged!G$3,(ROW()-ROW(H$2))*6,0,6,1))</f>
        <v>105.60194833333333</v>
      </c>
      <c r="G29" s="26">
        <f ca="1">AVERAGE(OFFSET(Merged!H$3,(ROW()-ROW(L$2))*6,0,6,1))</f>
        <v>0.109</v>
      </c>
      <c r="H29" s="26">
        <f ca="1">AVERAGE(OFFSET(Merged!I$3,(ROW()-ROW(M$2))*6,0,6,1))</f>
        <v>0.10433333333333333</v>
      </c>
      <c r="I29" s="26">
        <f ca="1">AVERAGE(OFFSET(Merged!J$3,(ROW()-ROW(N$2))*6,0,6,1))</f>
        <v>0.10316666666666667</v>
      </c>
      <c r="J29" s="26">
        <f ca="1">AVERAGE(OFFSET(Merged!K$3,(ROW()-ROW(O$2))*6,0,6,1))</f>
        <v>0.10349999999999999</v>
      </c>
      <c r="K29" s="26">
        <f ca="1">AVERAGE(OFFSET(Merged!L$3,(ROW()-ROW(P$2))*6,0,6,1))</f>
        <v>0.10716666666666667</v>
      </c>
      <c r="L29" s="26">
        <f ca="1">AVERAGE(OFFSET(Merged!M$3,(ROW()-ROW(Q$2))*6,0,6,1))</f>
        <v>0.10383333333333333</v>
      </c>
    </row>
    <row r="30" spans="1:12" ht="17">
      <c r="A30" s="26">
        <f ca="1">AVERAGE(OFFSET(Merged!B$3,(ROW()-ROW(C$2))*6,0,6,1))</f>
        <v>70.176666666666662</v>
      </c>
      <c r="B30" s="26">
        <f ca="1">AVERAGE(OFFSET(Merged!C$3,(ROW()-ROW(D$2))*6,0,6,1))</f>
        <v>80.773333333333326</v>
      </c>
      <c r="C30" s="26">
        <f ca="1">AVERAGE(OFFSET(Merged!D$3,(ROW()-ROW(E$2))*6,0,6,1))</f>
        <v>86.866666666666674</v>
      </c>
      <c r="D30" s="26">
        <f ca="1">AVERAGE(OFFSET(Merged!E$3,(ROW()-ROW(F$2))*6,0,6,1))</f>
        <v>89.251666666666665</v>
      </c>
      <c r="E30" s="26">
        <f ca="1">AVERAGE(OFFSET(Merged!F$3,(ROW()-ROW(G$2))*6,0,6,1))</f>
        <v>100.81333333333333</v>
      </c>
      <c r="F30" s="26">
        <f ca="1">AVERAGE(OFFSET(Merged!G$3,(ROW()-ROW(H$2))*6,0,6,1))</f>
        <v>112.12833333333333</v>
      </c>
      <c r="G30" s="26">
        <f ca="1">AVERAGE(OFFSET(Merged!H$3,(ROW()-ROW(L$2))*6,0,6,1))</f>
        <v>0.128</v>
      </c>
      <c r="H30" s="26">
        <f ca="1">AVERAGE(OFFSET(Merged!I$3,(ROW()-ROW(M$2))*6,0,6,1))</f>
        <v>0.14199999999999999</v>
      </c>
      <c r="I30" s="26">
        <f ca="1">AVERAGE(OFFSET(Merged!J$3,(ROW()-ROW(N$2))*6,0,6,1))</f>
        <v>0.13283333333333333</v>
      </c>
      <c r="J30" s="26">
        <f ca="1">AVERAGE(OFFSET(Merged!K$3,(ROW()-ROW(O$2))*6,0,6,1))</f>
        <v>0.1255</v>
      </c>
      <c r="K30" s="26">
        <f ca="1">AVERAGE(OFFSET(Merged!L$3,(ROW()-ROW(P$2))*6,0,6,1))</f>
        <v>0.13133333333333333</v>
      </c>
      <c r="L30" s="26">
        <f ca="1">AVERAGE(OFFSET(Merged!M$3,(ROW()-ROW(Q$2))*6,0,6,1))</f>
        <v>0.13350000000000001</v>
      </c>
    </row>
    <row r="31" spans="1:12" ht="17">
      <c r="A31" s="26">
        <f ca="1">AVERAGE(OFFSET(Merged!B$3,(ROW()-ROW(C$2))*6,0,6,1))</f>
        <v>84.094416666666675</v>
      </c>
      <c r="B31" s="26">
        <f ca="1">AVERAGE(OFFSET(Merged!C$3,(ROW()-ROW(D$2))*6,0,6,1))</f>
        <v>93.658849999999987</v>
      </c>
      <c r="C31" s="26">
        <f ca="1">AVERAGE(OFFSET(Merged!D$3,(ROW()-ROW(E$2))*6,0,6,1))</f>
        <v>97.678949999999986</v>
      </c>
      <c r="D31" s="26">
        <f ca="1">AVERAGE(OFFSET(Merged!E$3,(ROW()-ROW(F$2))*6,0,6,1))</f>
        <v>97.86</v>
      </c>
      <c r="E31" s="26">
        <f ca="1">AVERAGE(OFFSET(Merged!F$3,(ROW()-ROW(G$2))*6,0,6,1))</f>
        <v>107.26148333333333</v>
      </c>
      <c r="F31" s="26">
        <f ca="1">AVERAGE(OFFSET(Merged!G$3,(ROW()-ROW(H$2))*6,0,6,1))</f>
        <v>118.02823333333333</v>
      </c>
      <c r="G31" s="26">
        <f ca="1">AVERAGE(OFFSET(Merged!H$3,(ROW()-ROW(L$2))*6,0,6,1))</f>
        <v>0.118295</v>
      </c>
      <c r="H31" s="26">
        <f ca="1">AVERAGE(OFFSET(Merged!I$3,(ROW()-ROW(M$2))*6,0,6,1))</f>
        <v>0.11616133333333334</v>
      </c>
      <c r="I31" s="26">
        <f ca="1">AVERAGE(OFFSET(Merged!J$3,(ROW()-ROW(N$2))*6,0,6,1))</f>
        <v>0.13007066666666667</v>
      </c>
      <c r="J31" s="26">
        <f ca="1">AVERAGE(OFFSET(Merged!K$3,(ROW()-ROW(O$2))*6,0,6,1))</f>
        <v>0.13478033333333331</v>
      </c>
      <c r="K31" s="26">
        <f ca="1">AVERAGE(OFFSET(Merged!L$3,(ROW()-ROW(P$2))*6,0,6,1))</f>
        <v>0.12883883333333335</v>
      </c>
      <c r="L31" s="26">
        <f ca="1">AVERAGE(OFFSET(Merged!M$3,(ROW()-ROW(Q$2))*6,0,6,1))</f>
        <v>0.10770816666666667</v>
      </c>
    </row>
    <row r="32" spans="1:12" ht="17">
      <c r="A32" s="26">
        <f ca="1">AVERAGE(OFFSET(Merged!B$3,(ROW()-ROW(C$2))*6,0,6,1))</f>
        <v>73.696313333333336</v>
      </c>
      <c r="B32" s="26">
        <f ca="1">AVERAGE(OFFSET(Merged!C$3,(ROW()-ROW(D$2))*6,0,6,1))</f>
        <v>86.98269999999998</v>
      </c>
      <c r="C32" s="26">
        <f ca="1">AVERAGE(OFFSET(Merged!D$3,(ROW()-ROW(E$2))*6,0,6,1))</f>
        <v>105.31998333333333</v>
      </c>
      <c r="D32" s="26">
        <f ca="1">AVERAGE(OFFSET(Merged!E$3,(ROW()-ROW(F$2))*6,0,6,1))</f>
        <v>91.974608333333336</v>
      </c>
      <c r="E32" s="26">
        <f ca="1">AVERAGE(OFFSET(Merged!F$3,(ROW()-ROW(G$2))*6,0,6,1))</f>
        <v>108.74758333333334</v>
      </c>
      <c r="F32" s="26">
        <f ca="1">AVERAGE(OFFSET(Merged!G$3,(ROW()-ROW(H$2))*6,0,6,1))</f>
        <v>110.37231666666668</v>
      </c>
      <c r="G32" s="26">
        <f ca="1">AVERAGE(OFFSET(Merged!H$3,(ROW()-ROW(L$2))*6,0,6,1))</f>
        <v>0.10579899849072882</v>
      </c>
      <c r="H32" s="26">
        <f ca="1">AVERAGE(OFFSET(Merged!I$3,(ROW()-ROW(M$2))*6,0,6,1))</f>
        <v>0.1116961483398015</v>
      </c>
      <c r="I32" s="26">
        <f ca="1">AVERAGE(OFFSET(Merged!J$3,(ROW()-ROW(N$2))*6,0,6,1))</f>
        <v>0.10262598727899951</v>
      </c>
      <c r="J32" s="26">
        <f ca="1">AVERAGE(OFFSET(Merged!K$3,(ROW()-ROW(O$2))*6,0,6,1))</f>
        <v>0.10719367076325999</v>
      </c>
      <c r="K32" s="26">
        <f ca="1">AVERAGE(OFFSET(Merged!L$3,(ROW()-ROW(P$2))*6,0,6,1))</f>
        <v>0.13937209788702035</v>
      </c>
      <c r="L32" s="26">
        <f ca="1">AVERAGE(OFFSET(Merged!M$3,(ROW()-ROW(Q$2))*6,0,6,1))</f>
        <v>0.11293479258300983</v>
      </c>
    </row>
    <row r="33" spans="1:12" ht="17">
      <c r="A33" s="26">
        <f ca="1">AVERAGE(OFFSET(Merged!B$3,(ROW()-ROW(C$2))*6,0,6,1))</f>
        <v>75.81</v>
      </c>
      <c r="B33" s="26">
        <f ca="1">AVERAGE(OFFSET(Merged!C$3,(ROW()-ROW(D$2))*6,0,6,1))</f>
        <v>82.652166666666673</v>
      </c>
      <c r="C33" s="26">
        <f ca="1">AVERAGE(OFFSET(Merged!D$3,(ROW()-ROW(E$2))*6,0,6,1))</f>
        <v>77.638333333333335</v>
      </c>
      <c r="D33" s="26">
        <f ca="1">AVERAGE(OFFSET(Merged!E$3,(ROW()-ROW(F$2))*6,0,6,1))</f>
        <v>90.79</v>
      </c>
      <c r="E33" s="26">
        <f ca="1">AVERAGE(OFFSET(Merged!F$3,(ROW()-ROW(G$2))*6,0,6,1))</f>
        <v>93.50633333333333</v>
      </c>
      <c r="F33" s="26">
        <f ca="1">AVERAGE(OFFSET(Merged!G$3,(ROW()-ROW(H$2))*6,0,6,1))</f>
        <v>106.50166666666667</v>
      </c>
      <c r="G33" s="26">
        <f ca="1">AVERAGE(OFFSET(Merged!H$3,(ROW()-ROW(L$2))*6,0,6,1))</f>
        <v>0.12161168607158242</v>
      </c>
      <c r="H33" s="26">
        <f ca="1">AVERAGE(OFFSET(Merged!I$3,(ROW()-ROW(M$2))*6,0,6,1))</f>
        <v>0.12881026304441581</v>
      </c>
      <c r="I33" s="26">
        <f ca="1">AVERAGE(OFFSET(Merged!J$3,(ROW()-ROW(N$2))*6,0,6,1))</f>
        <v>0.115619663648124</v>
      </c>
      <c r="J33" s="26">
        <f ca="1">AVERAGE(OFFSET(Merged!K$3,(ROW()-ROW(O$2))*6,0,6,1))</f>
        <v>0.12083398016386389</v>
      </c>
      <c r="K33" s="26">
        <f ca="1">AVERAGE(OFFSET(Merged!L$3,(ROW()-ROW(P$2))*6,0,6,1))</f>
        <v>0.12988960758947835</v>
      </c>
      <c r="L33" s="26">
        <f ca="1">AVERAGE(OFFSET(Merged!M$3,(ROW()-ROW(Q$2))*6,0,6,1))</f>
        <v>0.13331026304441584</v>
      </c>
    </row>
    <row r="34" spans="1:12" ht="17">
      <c r="A34" s="26">
        <f ca="1">AVERAGE(OFFSET(Merged!B$3,(ROW()-ROW(C$2))*6,0,6,1))</f>
        <v>90.038333333333341</v>
      </c>
      <c r="B34" s="26">
        <f ca="1">AVERAGE(OFFSET(Merged!C$3,(ROW()-ROW(D$2))*6,0,6,1))</f>
        <v>101.73833333333334</v>
      </c>
      <c r="C34" s="26">
        <f ca="1">AVERAGE(OFFSET(Merged!D$3,(ROW()-ROW(E$2))*6,0,6,1))</f>
        <v>105.08333333333333</v>
      </c>
      <c r="D34" s="26">
        <f ca="1">AVERAGE(OFFSET(Merged!E$3,(ROW()-ROW(F$2))*6,0,6,1))</f>
        <v>121.09000000000002</v>
      </c>
      <c r="E34" s="26">
        <f ca="1">AVERAGE(OFFSET(Merged!F$3,(ROW()-ROW(G$2))*6,0,6,1))</f>
        <v>107.55333333333334</v>
      </c>
      <c r="F34" s="26">
        <f ca="1">AVERAGE(OFFSET(Merged!G$3,(ROW()-ROW(H$2))*6,0,6,1))</f>
        <v>136.26</v>
      </c>
      <c r="G34" s="26">
        <f ca="1">AVERAGE(OFFSET(Merged!H$3,(ROW()-ROW(L$2))*6,0,6,1))</f>
        <v>0.11366666666666668</v>
      </c>
      <c r="H34" s="26">
        <f ca="1">AVERAGE(OFFSET(Merged!I$3,(ROW()-ROW(M$2))*6,0,6,1))</f>
        <v>0.12483333333333334</v>
      </c>
      <c r="I34" s="26">
        <f ca="1">AVERAGE(OFFSET(Merged!J$3,(ROW()-ROW(N$2))*6,0,6,1))</f>
        <v>0.1245</v>
      </c>
      <c r="J34" s="26">
        <f ca="1">AVERAGE(OFFSET(Merged!K$3,(ROW()-ROW(O$2))*6,0,6,1))</f>
        <v>0.11883333333333333</v>
      </c>
      <c r="K34" s="26">
        <f ca="1">AVERAGE(OFFSET(Merged!L$3,(ROW()-ROW(P$2))*6,0,6,1))</f>
        <v>0.11483333333333333</v>
      </c>
      <c r="L34" s="26">
        <f ca="1">AVERAGE(OFFSET(Merged!M$3,(ROW()-ROW(Q$2))*6,0,6,1))</f>
        <v>9.6333333333333326E-2</v>
      </c>
    </row>
    <row r="35" spans="1:12" ht="17">
      <c r="A35" s="26">
        <f ca="1">AVERAGE(OFFSET(Merged!B$3,(ROW()-ROW(C$2))*6,0,6,1))</f>
        <v>81.524999999999991</v>
      </c>
      <c r="B35" s="26">
        <f ca="1">AVERAGE(OFFSET(Merged!C$3,(ROW()-ROW(D$2))*6,0,6,1))</f>
        <v>89.688333333333333</v>
      </c>
      <c r="C35" s="26">
        <f ca="1">AVERAGE(OFFSET(Merged!D$3,(ROW()-ROW(E$2))*6,0,6,1))</f>
        <v>101.49666666666667</v>
      </c>
      <c r="D35" s="26">
        <f ca="1">AVERAGE(OFFSET(Merged!E$3,(ROW()-ROW(F$2))*6,0,6,1))</f>
        <v>112.22666666666667</v>
      </c>
      <c r="E35" s="26">
        <f ca="1">AVERAGE(OFFSET(Merged!F$3,(ROW()-ROW(G$2))*6,0,6,1))</f>
        <v>101.26666666666667</v>
      </c>
      <c r="F35" s="26">
        <f ca="1">AVERAGE(OFFSET(Merged!G$3,(ROW()-ROW(H$2))*6,0,6,1))</f>
        <v>115.45666666666666</v>
      </c>
      <c r="G35" s="26">
        <f ca="1">AVERAGE(OFFSET(Merged!H$3,(ROW()-ROW(L$2))*6,0,6,1))</f>
        <v>0.125</v>
      </c>
      <c r="H35" s="26">
        <f ca="1">AVERAGE(OFFSET(Merged!I$3,(ROW()-ROW(M$2))*6,0,6,1))</f>
        <v>0.13500000000000001</v>
      </c>
      <c r="I35" s="26">
        <f ca="1">AVERAGE(OFFSET(Merged!J$3,(ROW()-ROW(N$2))*6,0,6,1))</f>
        <v>0.12333333333333334</v>
      </c>
      <c r="J35" s="26">
        <f ca="1">AVERAGE(OFFSET(Merged!K$3,(ROW()-ROW(O$2))*6,0,6,1))</f>
        <v>0.11499999999999999</v>
      </c>
      <c r="K35" s="26">
        <f ca="1">AVERAGE(OFFSET(Merged!L$3,(ROW()-ROW(P$2))*6,0,6,1))</f>
        <v>0.125</v>
      </c>
      <c r="L35" s="26">
        <f ca="1">AVERAGE(OFFSET(Merged!M$3,(ROW()-ROW(Q$2))*6,0,6,1))</f>
        <v>0.12166666666666666</v>
      </c>
    </row>
    <row r="36" spans="1:12" ht="17">
      <c r="A36" s="26">
        <f ca="1">AVERAGE(OFFSET(Merged!B$3,(ROW()-ROW(C$2))*6,0,6,1))</f>
        <v>66.377499999999998</v>
      </c>
      <c r="B36" s="26">
        <f ca="1">AVERAGE(OFFSET(Merged!C$3,(ROW()-ROW(D$2))*6,0,6,1))</f>
        <v>67.300000000000011</v>
      </c>
      <c r="C36" s="26">
        <f ca="1">AVERAGE(OFFSET(Merged!D$3,(ROW()-ROW(E$2))*6,0,6,1))</f>
        <v>70.852500000000006</v>
      </c>
      <c r="D36" s="26">
        <f ca="1">AVERAGE(OFFSET(Merged!E$3,(ROW()-ROW(F$2))*6,0,6,1))</f>
        <v>71.31</v>
      </c>
      <c r="E36" s="26">
        <f ca="1">AVERAGE(OFFSET(Merged!F$3,(ROW()-ROW(G$2))*6,0,6,1))</f>
        <v>89.957499999999996</v>
      </c>
      <c r="F36" s="26">
        <f ca="1">AVERAGE(OFFSET(Merged!G$3,(ROW()-ROW(H$2))*6,0,6,1))</f>
        <v>91.835000000000008</v>
      </c>
      <c r="G36" s="26">
        <f ca="1">AVERAGE(OFFSET(Merged!H$3,(ROW()-ROW(L$2))*6,0,6,1))</f>
        <v>0.13250000000000001</v>
      </c>
      <c r="H36" s="26">
        <f ca="1">AVERAGE(OFFSET(Merged!I$3,(ROW()-ROW(M$2))*6,0,6,1))</f>
        <v>0.13250000000000001</v>
      </c>
      <c r="I36" s="26">
        <f ca="1">AVERAGE(OFFSET(Merged!J$3,(ROW()-ROW(N$2))*6,0,6,1))</f>
        <v>0.10999999999999999</v>
      </c>
      <c r="J36" s="26">
        <f ca="1">AVERAGE(OFFSET(Merged!K$3,(ROW()-ROW(O$2))*6,0,6,1))</f>
        <v>0.10250000000000001</v>
      </c>
      <c r="K36" s="26">
        <f ca="1">AVERAGE(OFFSET(Merged!L$3,(ROW()-ROW(P$2))*6,0,6,1))</f>
        <v>0.105</v>
      </c>
      <c r="L36" s="26">
        <f ca="1">AVERAGE(OFFSET(Merged!M$3,(ROW()-ROW(Q$2))*6,0,6,1))</f>
        <v>0.11</v>
      </c>
    </row>
    <row r="37" spans="1:12" ht="1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ht="17">
      <c r="A38" s="26"/>
    </row>
    <row r="39" spans="1:12" ht="17">
      <c r="A39" s="26"/>
    </row>
    <row r="40" spans="1:12" ht="17">
      <c r="A4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opLeftCell="A4" workbookViewId="0">
      <selection activeCell="C11" sqref="C11"/>
    </sheetView>
  </sheetViews>
  <sheetFormatPr defaultColWidth="10.90625" defaultRowHeight="12.5"/>
  <cols>
    <col min="6" max="6" width="16" customWidth="1"/>
  </cols>
  <sheetData>
    <row r="1" spans="1:1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ht="17">
      <c r="A2" s="26">
        <f ca="1">AVERAGE(OFFSET(Merged!B3,(ROW()-ROW(C2))*6,0,6,1))</f>
        <v>64.341896393333329</v>
      </c>
      <c r="B2" s="26">
        <f ca="1">AVERAGE(OFFSET(Merged!C3,(ROW()-ROW(D2))*6,0,6,1))</f>
        <v>73.640845179999999</v>
      </c>
      <c r="C2" s="26">
        <f ca="1">AVERAGE(OFFSET(Merged!D3,(ROW()-ROW(E2))*6,0,6,1))</f>
        <v>95.672315508333327</v>
      </c>
      <c r="D2" s="26">
        <f ca="1">AVERAGE(OFFSET(Merged!E3,(ROW()-ROW(F2))*6,0,6,1))</f>
        <v>119.96247325000002</v>
      </c>
      <c r="E2" s="26">
        <f ca="1">AVERAGE(OFFSET(Merged!F3,(ROW()-ROW(G2))*6,0,6,1))</f>
        <v>127.56072478333334</v>
      </c>
      <c r="F2" s="26">
        <f ca="1">AVERAGE(OFFSET(Merged!G3,(ROW()-ROW(H2))*6,0,6,1))</f>
        <v>127.56072478333334</v>
      </c>
      <c r="G2" s="26">
        <f ca="1">AVERAGE(OFFSET(Merged!H$3,(ROW()-ROW(L$2))*6,0,6,1))</f>
        <v>0.12733333333333333</v>
      </c>
      <c r="H2" s="26">
        <f ca="1">AVERAGE(OFFSET(Merged!I$3,(ROW()-ROW(M$2))*6,0,6,1))</f>
        <v>0.12483333333333334</v>
      </c>
      <c r="I2" s="26">
        <f ca="1">AVERAGE(OFFSET(Merged!J$3,(ROW()-ROW(N$2))*6,0,6,1))</f>
        <v>0.11966666666666669</v>
      </c>
      <c r="J2" s="26">
        <f ca="1">AVERAGE(OFFSET(Merged!K$3,(ROW()-ROW(O$2))*6,0,6,1))</f>
        <v>0.11166666666666668</v>
      </c>
      <c r="K2" s="26">
        <f ca="1">AVERAGE(OFFSET(Merged!L$3,(ROW()-ROW(P$2))*6,0,6,1))</f>
        <v>0.10049999999999999</v>
      </c>
      <c r="L2" s="26">
        <f ca="1">AVERAGE(OFFSET(Merged!M$3,(ROW()-ROW(Q$2))*6,0,6,1))</f>
        <v>9.2166666666666675E-2</v>
      </c>
    </row>
    <row r="3" spans="1:12" ht="17">
      <c r="A3" s="26">
        <f ca="1">AVERAGE(OFFSET(Merged!B$3,(ROW()-ROW(C$2))*6,0,6,1))</f>
        <v>81.666666666666671</v>
      </c>
      <c r="B3" s="26">
        <f ca="1">AVERAGE(OFFSET(Merged!C$3,(ROW()-ROW(D$2))*6,0,6,1))</f>
        <v>83</v>
      </c>
      <c r="C3" s="26">
        <f ca="1">AVERAGE(OFFSET(Merged!D$3,(ROW()-ROW(E$2))*6,0,6,1))</f>
        <v>96.833333333333329</v>
      </c>
      <c r="D3" s="26">
        <f ca="1">AVERAGE(OFFSET(Merged!E$3,(ROW()-ROW(F$2))*6,0,6,1))</f>
        <v>111.66666666666667</v>
      </c>
      <c r="E3" s="26">
        <f ca="1">AVERAGE(OFFSET(Merged!F$3,(ROW()-ROW(G$2))*6,0,6,1))</f>
        <v>132.16666666666666</v>
      </c>
      <c r="F3" s="26">
        <f ca="1">AVERAGE(OFFSET(Merged!G$3,(ROW()-ROW(H$2))*6,0,6,1))</f>
        <v>147</v>
      </c>
      <c r="G3" s="26">
        <f ca="1">AVERAGE(OFFSET(Merged!H$3,(ROW()-ROW(L$2))*6,0,6,1))</f>
        <v>0.10516666666666656</v>
      </c>
      <c r="H3" s="26">
        <f ca="1">AVERAGE(OFFSET(Merged!I$3,(ROW()-ROW(M$2))*6,0,6,1))</f>
        <v>0.13350000000000048</v>
      </c>
      <c r="I3" s="26">
        <f ca="1">AVERAGE(OFFSET(Merged!J$3,(ROW()-ROW(N$2))*6,0,6,1))</f>
        <v>0.1390000000000001</v>
      </c>
      <c r="J3" s="26">
        <f ca="1">AVERAGE(OFFSET(Merged!K$3,(ROW()-ROW(O$2))*6,0,6,1))</f>
        <v>0.13316666666666674</v>
      </c>
      <c r="K3" s="26">
        <f ca="1">AVERAGE(OFFSET(Merged!L$3,(ROW()-ROW(P$2))*6,0,6,1))</f>
        <v>0.11449999999999989</v>
      </c>
      <c r="L3" s="26">
        <f ca="1">AVERAGE(OFFSET(Merged!M$3,(ROW()-ROW(Q$2))*6,0,6,1))</f>
        <v>9.8483333333333034E-2</v>
      </c>
    </row>
    <row r="4" spans="1:12" ht="17">
      <c r="A4" s="26">
        <f ca="1">AVERAGE(OFFSET(Merged!B$3,(ROW()-ROW(C$2))*6,0,6,1))</f>
        <v>69.683333333333337</v>
      </c>
      <c r="B4" s="26">
        <f ca="1">AVERAGE(OFFSET(Merged!C$3,(ROW()-ROW(D$2))*6,0,6,1))</f>
        <v>61.151666666666671</v>
      </c>
      <c r="C4" s="26">
        <f ca="1">AVERAGE(OFFSET(Merged!D$3,(ROW()-ROW(E$2))*6,0,6,1))</f>
        <v>74.405000000000015</v>
      </c>
      <c r="D4" s="26">
        <f ca="1">AVERAGE(OFFSET(Merged!E$3,(ROW()-ROW(F$2))*6,0,6,1))</f>
        <v>66.061666666666667</v>
      </c>
      <c r="E4" s="26">
        <f ca="1">AVERAGE(OFFSET(Merged!F$3,(ROW()-ROW(G$2))*6,0,6,1))</f>
        <v>72.566666666666663</v>
      </c>
      <c r="F4" s="26">
        <f ca="1">AVERAGE(OFFSET(Merged!G$3,(ROW()-ROW(H$2))*6,0,6,1))</f>
        <v>92.550000000000011</v>
      </c>
      <c r="G4" s="26">
        <f ca="1">AVERAGE(OFFSET(Merged!H$3,(ROW()-ROW(L$2))*6,0,6,1))</f>
        <v>0.15383333333333332</v>
      </c>
      <c r="H4" s="26">
        <f ca="1">AVERAGE(OFFSET(Merged!I$3,(ROW()-ROW(M$2))*6,0,6,1))</f>
        <v>0.14633333333333334</v>
      </c>
      <c r="I4" s="26">
        <f ca="1">AVERAGE(OFFSET(Merged!J$3,(ROW()-ROW(N$2))*6,0,6,1))</f>
        <v>0.1605</v>
      </c>
      <c r="J4" s="26">
        <f ca="1">AVERAGE(OFFSET(Merged!K$3,(ROW()-ROW(O$2))*6,0,6,1))</f>
        <v>0.16</v>
      </c>
      <c r="K4" s="26">
        <f ca="1">AVERAGE(OFFSET(Merged!L$3,(ROW()-ROW(P$2))*6,0,6,1))</f>
        <v>0.12216666666666669</v>
      </c>
      <c r="L4" s="26">
        <f ca="1">AVERAGE(OFFSET(Merged!M$3,(ROW()-ROW(Q$2))*6,0,6,1))</f>
        <v>0.12316666666666666</v>
      </c>
    </row>
    <row r="5" spans="1:12" ht="17">
      <c r="A5" s="26">
        <f ca="1">AVERAGE(OFFSET(Merged!B$3,(ROW()-ROW(C$2))*6,0,6,1))</f>
        <v>62.578711666666663</v>
      </c>
      <c r="B5" s="26">
        <f ca="1">AVERAGE(OFFSET(Merged!C$3,(ROW()-ROW(D$2))*6,0,6,1))</f>
        <v>66.500638333333328</v>
      </c>
      <c r="C5" s="26">
        <f ca="1">AVERAGE(OFFSET(Merged!D$3,(ROW()-ROW(E$2))*6,0,6,1))</f>
        <v>74.730051666666682</v>
      </c>
      <c r="D5" s="26">
        <f ca="1">AVERAGE(OFFSET(Merged!E$3,(ROW()-ROW(F$2))*6,0,6,1))</f>
        <v>81.867770000000007</v>
      </c>
      <c r="E5" s="26">
        <f ca="1">AVERAGE(OFFSET(Merged!F$3,(ROW()-ROW(G$2))*6,0,6,1))</f>
        <v>88.552028333333325</v>
      </c>
      <c r="F5" s="26">
        <f ca="1">AVERAGE(OFFSET(Merged!G$3,(ROW()-ROW(H$2))*6,0,6,1))</f>
        <v>125.16566666666665</v>
      </c>
      <c r="G5" s="26">
        <f ca="1">AVERAGE(OFFSET(Merged!H$3,(ROW()-ROW(L$2))*6,0,6,1))</f>
        <v>0.10533333333333333</v>
      </c>
      <c r="H5" s="26">
        <f ca="1">AVERAGE(OFFSET(Merged!I$3,(ROW()-ROW(M$2))*6,0,6,1))</f>
        <v>8.9666666666666672E-2</v>
      </c>
      <c r="I5" s="26">
        <f ca="1">AVERAGE(OFFSET(Merged!J$3,(ROW()-ROW(N$2))*6,0,6,1))</f>
        <v>0.10033333333333333</v>
      </c>
      <c r="J5" s="26">
        <f ca="1">AVERAGE(OFFSET(Merged!K$3,(ROW()-ROW(O$2))*6,0,6,1))</f>
        <v>8.6833333333333332E-2</v>
      </c>
      <c r="K5" s="26">
        <f ca="1">AVERAGE(OFFSET(Merged!L$3,(ROW()-ROW(P$2))*6,0,6,1))</f>
        <v>7.9166666666666677E-2</v>
      </c>
      <c r="L5" s="26">
        <f ca="1">AVERAGE(OFFSET(Merged!M$3,(ROW()-ROW(Q$2))*6,0,6,1))</f>
        <v>9.4666666666666677E-2</v>
      </c>
    </row>
    <row r="6" spans="1:12" ht="17">
      <c r="A6" s="26">
        <f ca="1">AVERAGE(OFFSET(Merged!B$3,(ROW()-ROW(C$2))*6,0,6,1))</f>
        <v>66.875833333333333</v>
      </c>
      <c r="B6" s="26">
        <f ca="1">AVERAGE(OFFSET(Merged!C$3,(ROW()-ROW(D$2))*6,0,6,1))</f>
        <v>83.412499999999994</v>
      </c>
      <c r="C6" s="26">
        <f ca="1">AVERAGE(OFFSET(Merged!D$3,(ROW()-ROW(E$2))*6,0,6,1))</f>
        <v>87.239500000000007</v>
      </c>
      <c r="D6" s="26">
        <f ca="1">AVERAGE(OFFSET(Merged!E$3,(ROW()-ROW(F$2))*6,0,6,1))</f>
        <v>98.246499999999983</v>
      </c>
      <c r="E6" s="26">
        <f ca="1">AVERAGE(OFFSET(Merged!F$3,(ROW()-ROW(G$2))*6,0,6,1))</f>
        <v>116.97133333333333</v>
      </c>
      <c r="F6" s="26">
        <f ca="1">AVERAGE(OFFSET(Merged!G$3,(ROW()-ROW(H$2))*6,0,6,1))</f>
        <v>118.41283333333335</v>
      </c>
      <c r="G6" s="26">
        <f ca="1">AVERAGE(OFFSET(Merged!H$3,(ROW()-ROW(L$2))*6,0,6,1))</f>
        <v>0.15783333333333335</v>
      </c>
      <c r="H6" s="26">
        <f ca="1">AVERAGE(OFFSET(Merged!I$3,(ROW()-ROW(M$2))*6,0,6,1))</f>
        <v>0.14050000000000001</v>
      </c>
      <c r="I6" s="26">
        <f ca="1">AVERAGE(OFFSET(Merged!J$3,(ROW()-ROW(N$2))*6,0,6,1))</f>
        <v>0.1471666666666667</v>
      </c>
      <c r="J6" s="26">
        <f ca="1">AVERAGE(OFFSET(Merged!K$3,(ROW()-ROW(O$2))*6,0,6,1))</f>
        <v>0.14000000000000001</v>
      </c>
      <c r="K6" s="26">
        <f ca="1">AVERAGE(OFFSET(Merged!L$3,(ROW()-ROW(P$2))*6,0,6,1))</f>
        <v>0.1885</v>
      </c>
      <c r="L6" s="26">
        <f ca="1">AVERAGE(OFFSET(Merged!M$3,(ROW()-ROW(Q$2))*6,0,6,1))</f>
        <v>0.11333333333333333</v>
      </c>
    </row>
    <row r="7" spans="1:12" ht="17">
      <c r="A7" s="26">
        <f ca="1">AVERAGE(OFFSET(Merged!B$3,(ROW()-ROW(C$2))*6,0,6,1))</f>
        <v>46.283333333333339</v>
      </c>
      <c r="B7" s="26">
        <f ca="1">AVERAGE(OFFSET(Merged!C$3,(ROW()-ROW(D$2))*6,0,6,1))</f>
        <v>65.716666666666669</v>
      </c>
      <c r="C7" s="26">
        <f ca="1">AVERAGE(OFFSET(Merged!D$3,(ROW()-ROW(E$2))*6,0,6,1))</f>
        <v>65.88333333333334</v>
      </c>
      <c r="D7" s="26">
        <f ca="1">AVERAGE(OFFSET(Merged!E$3,(ROW()-ROW(F$2))*6,0,6,1))</f>
        <v>61.516666666666673</v>
      </c>
      <c r="E7" s="26">
        <f ca="1">AVERAGE(OFFSET(Merged!F$3,(ROW()-ROW(G$2))*6,0,6,1))</f>
        <v>63.95000000000001</v>
      </c>
      <c r="F7" s="26">
        <f ca="1">AVERAGE(OFFSET(Merged!G$3,(ROW()-ROW(H$2))*6,0,6,1))</f>
        <v>56.833333333333336</v>
      </c>
      <c r="G7" s="26">
        <f ca="1">AVERAGE(OFFSET(Merged!H$3,(ROW()-ROW(L$2))*6,0,6,1))</f>
        <v>0.15266666666666667</v>
      </c>
      <c r="H7" s="26">
        <f ca="1">AVERAGE(OFFSET(Merged!I$3,(ROW()-ROW(M$2))*6,0,6,1))</f>
        <v>0.126</v>
      </c>
      <c r="I7" s="26">
        <f ca="1">AVERAGE(OFFSET(Merged!J$3,(ROW()-ROW(N$2))*6,0,6,1))</f>
        <v>0.14516666666666667</v>
      </c>
      <c r="J7" s="26">
        <f ca="1">AVERAGE(OFFSET(Merged!K$3,(ROW()-ROW(O$2))*6,0,6,1))</f>
        <v>0.14450000000000002</v>
      </c>
      <c r="K7" s="26">
        <f ca="1">AVERAGE(OFFSET(Merged!L$3,(ROW()-ROW(P$2))*6,0,6,1))</f>
        <v>0.17283333333333331</v>
      </c>
      <c r="L7" s="26">
        <f ca="1">AVERAGE(OFFSET(Merged!M$3,(ROW()-ROW(Q$2))*6,0,6,1))</f>
        <v>0.16066666666666665</v>
      </c>
    </row>
    <row r="8" spans="1:12" ht="17">
      <c r="A8" s="26">
        <f ca="1">AVERAGE(OFFSET(Merged!B$3,(ROW()-ROW(C$2))*6,0,6,1))</f>
        <v>73.716666666666654</v>
      </c>
      <c r="B8" s="26">
        <f ca="1">AVERAGE(OFFSET(Merged!C$3,(ROW()-ROW(D$2))*6,0,6,1))</f>
        <v>71.416666666666671</v>
      </c>
      <c r="C8" s="26">
        <f ca="1">AVERAGE(OFFSET(Merged!D$3,(ROW()-ROW(E$2))*6,0,6,1))</f>
        <v>68.600000000000009</v>
      </c>
      <c r="D8" s="26">
        <f ca="1">AVERAGE(OFFSET(Merged!E$3,(ROW()-ROW(F$2))*6,0,6,1))</f>
        <v>72.666666666666671</v>
      </c>
      <c r="E8" s="26">
        <f ca="1">AVERAGE(OFFSET(Merged!F$3,(ROW()-ROW(G$2))*6,0,6,1))</f>
        <v>77</v>
      </c>
      <c r="F8" s="26">
        <f ca="1">AVERAGE(OFFSET(Merged!G$3,(ROW()-ROW(H$2))*6,0,6,1))</f>
        <v>87.666666666666671</v>
      </c>
      <c r="G8" s="26">
        <f ca="1">AVERAGE(OFFSET(Merged!H$3,(ROW()-ROW(L$2))*6,0,6,1))</f>
        <v>0.17999999999999997</v>
      </c>
      <c r="H8" s="26">
        <f ca="1">AVERAGE(OFFSET(Merged!I$3,(ROW()-ROW(M$2))*6,0,6,1))</f>
        <v>0.15333333333333332</v>
      </c>
      <c r="I8" s="26">
        <f ca="1">AVERAGE(OFFSET(Merged!J$3,(ROW()-ROW(N$2))*6,0,6,1))</f>
        <v>0.14166666666666669</v>
      </c>
      <c r="J8" s="26">
        <f ca="1">AVERAGE(OFFSET(Merged!K$3,(ROW()-ROW(O$2))*6,0,6,1))</f>
        <v>0.17499999999999996</v>
      </c>
      <c r="K8" s="26">
        <f ca="1">AVERAGE(OFFSET(Merged!L$3,(ROW()-ROW(P$2))*6,0,6,1))</f>
        <v>0.15333333333333335</v>
      </c>
      <c r="L8" s="26">
        <f ca="1">AVERAGE(OFFSET(Merged!M$3,(ROW()-ROW(Q$2))*6,0,6,1))</f>
        <v>9.9999999999999992E-2</v>
      </c>
    </row>
    <row r="9" spans="1:12" ht="17">
      <c r="A9" s="26">
        <f ca="1">AVERAGE(OFFSET(Merged!B$3,(ROW()-ROW(C$2))*6,0,6,1))</f>
        <v>89.684999999999988</v>
      </c>
      <c r="B9" s="26">
        <f ca="1">AVERAGE(OFFSET(Merged!C$3,(ROW()-ROW(D$2))*6,0,6,1))</f>
        <v>100.03666666666668</v>
      </c>
      <c r="C9" s="26">
        <f ca="1">AVERAGE(OFFSET(Merged!D$3,(ROW()-ROW(E$2))*6,0,6,1))</f>
        <v>91.411666666666676</v>
      </c>
      <c r="D9" s="26">
        <f ca="1">AVERAGE(OFFSET(Merged!E$3,(ROW()-ROW(F$2))*6,0,6,1))</f>
        <v>112.53333333333335</v>
      </c>
      <c r="E9" s="26">
        <f ca="1">AVERAGE(OFFSET(Merged!F$3,(ROW()-ROW(G$2))*6,0,6,1))</f>
        <v>115.38</v>
      </c>
      <c r="F9" s="26">
        <f ca="1">AVERAGE(OFFSET(Merged!G$3,(ROW()-ROW(H$2))*6,0,6,1))</f>
        <v>133.39500000000001</v>
      </c>
      <c r="G9" s="26">
        <f ca="1">AVERAGE(OFFSET(Merged!H$3,(ROW()-ROW(L$2))*6,0,6,1))</f>
        <v>0.13</v>
      </c>
      <c r="H9" s="26">
        <f ca="1">AVERAGE(OFFSET(Merged!I$3,(ROW()-ROW(M$2))*6,0,6,1))</f>
        <v>0.11666666666666665</v>
      </c>
      <c r="I9" s="26">
        <f ca="1">AVERAGE(OFFSET(Merged!J$3,(ROW()-ROW(N$2))*6,0,6,1))</f>
        <v>0.12166666666666666</v>
      </c>
      <c r="J9" s="26">
        <f ca="1">AVERAGE(OFFSET(Merged!K$3,(ROW()-ROW(O$2))*6,0,6,1))</f>
        <v>0.11166666666666668</v>
      </c>
      <c r="K9" s="26">
        <f ca="1">AVERAGE(OFFSET(Merged!L$3,(ROW()-ROW(P$2))*6,0,6,1))</f>
        <v>0.10833333333333334</v>
      </c>
      <c r="L9" s="26">
        <f ca="1">AVERAGE(OFFSET(Merged!M$3,(ROW()-ROW(Q$2))*6,0,6,1))</f>
        <v>9.8333333333333328E-2</v>
      </c>
    </row>
    <row r="10" spans="1:12" ht="17">
      <c r="A10" s="26">
        <f ca="1">AVERAGE(OFFSET(Merged!B$3,(ROW()-ROW(C$2))*6,0,6,1))</f>
        <v>70.568333333333328</v>
      </c>
      <c r="B10" s="26">
        <f ca="1">AVERAGE(OFFSET(Merged!C$3,(ROW()-ROW(D$2))*6,0,6,1))</f>
        <v>75.99499999999999</v>
      </c>
      <c r="C10" s="26">
        <f ca="1">AVERAGE(OFFSET(Merged!D$3,(ROW()-ROW(E$2))*6,0,6,1))</f>
        <v>79.281666666666666</v>
      </c>
      <c r="D10" s="26">
        <f ca="1">AVERAGE(OFFSET(Merged!E$3,(ROW()-ROW(F$2))*6,0,6,1))</f>
        <v>81.191666666666663</v>
      </c>
      <c r="E10" s="26">
        <f ca="1">AVERAGE(OFFSET(Merged!F$3,(ROW()-ROW(G$2))*6,0,6,1))</f>
        <v>88.288333333333341</v>
      </c>
      <c r="F10" s="26">
        <f ca="1">AVERAGE(OFFSET(Merged!G$3,(ROW()-ROW(H$2))*6,0,6,1))</f>
        <v>79.083333333333329</v>
      </c>
      <c r="G10" s="26">
        <f ca="1">AVERAGE(OFFSET(Merged!H$3,(ROW()-ROW(L$2))*6,0,6,1))</f>
        <v>0.14599999999999999</v>
      </c>
      <c r="H10" s="26">
        <f ca="1">AVERAGE(OFFSET(Merged!I$3,(ROW()-ROW(M$2))*6,0,6,1))</f>
        <v>0.13666666666666669</v>
      </c>
      <c r="I10" s="26">
        <f ca="1">AVERAGE(OFFSET(Merged!J$3,(ROW()-ROW(N$2))*6,0,6,1))</f>
        <v>0.13216666666666668</v>
      </c>
      <c r="J10" s="26">
        <f ca="1">AVERAGE(OFFSET(Merged!K$3,(ROW()-ROW(O$2))*6,0,6,1))</f>
        <v>0.124</v>
      </c>
      <c r="K10" s="26">
        <f ca="1">AVERAGE(OFFSET(Merged!L$3,(ROW()-ROW(P$2))*6,0,6,1))</f>
        <v>0.12333333333333334</v>
      </c>
      <c r="L10" s="26">
        <f ca="1">AVERAGE(OFFSET(Merged!M$3,(ROW()-ROW(Q$2))*6,0,6,1))</f>
        <v>0.11899999999999999</v>
      </c>
    </row>
    <row r="11" spans="1:12" ht="17">
      <c r="A11" s="26">
        <f ca="1">AVERAGE(OFFSET(Merged!B$3,(ROW()-ROW(C$2))*6,0,6,1))</f>
        <v>79.493333333333325</v>
      </c>
      <c r="B11" s="26">
        <f ca="1">AVERAGE(OFFSET(Merged!C$3,(ROW()-ROW(D$2))*6,0,6,1))</f>
        <v>81.769833333333338</v>
      </c>
      <c r="C11" s="26">
        <f ca="1">AVERAGE(OFFSET(Merged!D$3,(ROW()-ROW(E$2))*6,0,6,1))</f>
        <v>96.923333333333332</v>
      </c>
      <c r="D11" s="26">
        <f ca="1">AVERAGE(OFFSET(Merged!E$3,(ROW()-ROW(F$2))*6,0,6,1))</f>
        <v>123.22333333333334</v>
      </c>
      <c r="E11" s="26">
        <f ca="1">AVERAGE(OFFSET(Merged!F$3,(ROW()-ROW(G$2))*6,0,6,1))</f>
        <v>131.49647755000001</v>
      </c>
      <c r="F11" s="26">
        <f ca="1">AVERAGE(OFFSET(Merged!G$3,(ROW()-ROW(H$2))*6,0,6,1))</f>
        <v>152.12534138333334</v>
      </c>
      <c r="G11" s="26">
        <f ca="1">AVERAGE(OFFSET(Merged!H$3,(ROW()-ROW(L$2))*6,0,6,1))</f>
        <v>0.14266666666666669</v>
      </c>
      <c r="H11" s="26">
        <f ca="1">AVERAGE(OFFSET(Merged!I$3,(ROW()-ROW(M$2))*6,0,6,1))</f>
        <v>0.12783333333333333</v>
      </c>
      <c r="I11" s="26">
        <f ca="1">AVERAGE(OFFSET(Merged!J$3,(ROW()-ROW(N$2))*6,0,6,1))</f>
        <v>0.15033333333333335</v>
      </c>
      <c r="J11" s="26">
        <f ca="1">AVERAGE(OFFSET(Merged!K$3,(ROW()-ROW(O$2))*6,0,6,1))</f>
        <v>0.11233333333333334</v>
      </c>
      <c r="K11" s="26">
        <f ca="1">AVERAGE(OFFSET(Merged!L$3,(ROW()-ROW(P$2))*6,0,6,1))</f>
        <v>0.11633333333333333</v>
      </c>
      <c r="L11" s="26">
        <f ca="1">AVERAGE(OFFSET(Merged!M$3,(ROW()-ROW(Q$2))*6,0,6,1))</f>
        <v>0.104</v>
      </c>
    </row>
    <row r="12" spans="1:12" ht="17">
      <c r="A12" s="26">
        <f ca="1">AVERAGE(OFFSET(Merged!B$3,(ROW()-ROW(C$2))*6,0,6,1))</f>
        <v>67.881666666666661</v>
      </c>
      <c r="B12" s="26">
        <f ca="1">AVERAGE(OFFSET(Merged!C$3,(ROW()-ROW(D$2))*6,0,6,1))</f>
        <v>82.133333333333326</v>
      </c>
      <c r="C12" s="26">
        <f ca="1">AVERAGE(OFFSET(Merged!D$3,(ROW()-ROW(E$2))*6,0,6,1))</f>
        <v>74.983333333333334</v>
      </c>
      <c r="D12" s="26">
        <f ca="1">AVERAGE(OFFSET(Merged!E$3,(ROW()-ROW(F$2))*6,0,6,1))</f>
        <v>101.85000000000001</v>
      </c>
      <c r="E12" s="26">
        <f ca="1">AVERAGE(OFFSET(Merged!F$3,(ROW()-ROW(G$2))*6,0,6,1))</f>
        <v>115.8</v>
      </c>
      <c r="F12" s="26">
        <f ca="1">AVERAGE(OFFSET(Merged!G$3,(ROW()-ROW(H$2))*6,0,6,1))</f>
        <v>114.89999999999999</v>
      </c>
      <c r="G12" s="26">
        <f ca="1">AVERAGE(OFFSET(Merged!H$3,(ROW()-ROW(L$2))*6,0,6,1))</f>
        <v>0.14683333333333334</v>
      </c>
      <c r="H12" s="26">
        <f ca="1">AVERAGE(OFFSET(Merged!I$3,(ROW()-ROW(M$2))*6,0,6,1))</f>
        <v>0.14133333333333334</v>
      </c>
      <c r="I12" s="26">
        <f ca="1">AVERAGE(OFFSET(Merged!J$3,(ROW()-ROW(N$2))*6,0,6,1))</f>
        <v>0.14166666666666669</v>
      </c>
      <c r="J12" s="26">
        <f ca="1">AVERAGE(OFFSET(Merged!K$3,(ROW()-ROW(O$2))*6,0,6,1))</f>
        <v>0.14183333333333334</v>
      </c>
      <c r="K12" s="26">
        <f ca="1">AVERAGE(OFFSET(Merged!L$3,(ROW()-ROW(P$2))*6,0,6,1))</f>
        <v>0.10066666666666667</v>
      </c>
      <c r="L12" s="26">
        <f ca="1">AVERAGE(OFFSET(Merged!M$3,(ROW()-ROW(Q$2))*6,0,6,1))</f>
        <v>0.124</v>
      </c>
    </row>
    <row r="13" spans="1:12" ht="17">
      <c r="A13" s="26">
        <f ca="1">AVERAGE(OFFSET(Merged!B$3,(ROW()-ROW(C$2))*6,0,6,1))</f>
        <v>66.570608435681962</v>
      </c>
      <c r="B13" s="26">
        <f ca="1">AVERAGE(OFFSET(Merged!C$3,(ROW()-ROW(D$2))*6,0,6,1))</f>
        <v>64.300911037669508</v>
      </c>
      <c r="C13" s="26">
        <f ca="1">AVERAGE(OFFSET(Merged!D$3,(ROW()-ROW(E$2))*6,0,6,1))</f>
        <v>81.858930272554716</v>
      </c>
      <c r="D13" s="26">
        <f ca="1">AVERAGE(OFFSET(Merged!E$3,(ROW()-ROW(F$2))*6,0,6,1))</f>
        <v>78.77157332302248</v>
      </c>
      <c r="E13" s="26">
        <f ca="1">AVERAGE(OFFSET(Merged!F$3,(ROW()-ROW(G$2))*6,0,6,1))</f>
        <v>96.386470588235284</v>
      </c>
      <c r="F13" s="26">
        <f ca="1">AVERAGE(OFFSET(Merged!G$3,(ROW()-ROW(H$2))*6,0,6,1))</f>
        <v>119.40241273662316</v>
      </c>
      <c r="G13" s="26">
        <f ca="1">AVERAGE(OFFSET(Merged!H$3,(ROW()-ROW(L$2))*6,0,6,1))</f>
        <v>0.12704565030146434</v>
      </c>
      <c r="H13" s="26">
        <f ca="1">AVERAGE(OFFSET(Merged!I$3,(ROW()-ROW(M$2))*6,0,6,1))</f>
        <v>0.14211886304909566</v>
      </c>
      <c r="I13" s="26">
        <f ca="1">AVERAGE(OFFSET(Merged!J$3,(ROW()-ROW(N$2))*6,0,6,1))</f>
        <v>0.13947906976744182</v>
      </c>
      <c r="J13" s="26">
        <f ca="1">AVERAGE(OFFSET(Merged!K$3,(ROW()-ROW(O$2))*6,0,6,1))</f>
        <v>0.19379844961240314</v>
      </c>
      <c r="K13" s="26">
        <f ca="1">AVERAGE(OFFSET(Merged!L$3,(ROW()-ROW(P$2))*6,0,6,1))</f>
        <v>8.1826012058570166E-2</v>
      </c>
      <c r="L13" s="26">
        <f ca="1">AVERAGE(OFFSET(Merged!M$3,(ROW()-ROW(Q$2))*6,0,6,1))</f>
        <v>0.11627906976744166</v>
      </c>
    </row>
    <row r="14" spans="1:12" ht="17">
      <c r="A14" s="26">
        <f ca="1">AVERAGE(OFFSET(Merged!B$3,(ROW()-ROW(C$2))*6,0,6,1))</f>
        <v>94.041666666666671</v>
      </c>
      <c r="B14" s="26">
        <f ca="1">AVERAGE(OFFSET(Merged!C$3,(ROW()-ROW(D$2))*6,0,6,1))</f>
        <v>99.058333333333337</v>
      </c>
      <c r="C14" s="26">
        <f ca="1">AVERAGE(OFFSET(Merged!D$3,(ROW()-ROW(E$2))*6,0,6,1))</f>
        <v>92.8</v>
      </c>
      <c r="D14" s="26">
        <f ca="1">AVERAGE(OFFSET(Merged!E$3,(ROW()-ROW(F$2))*6,0,6,1))</f>
        <v>101.73333333333333</v>
      </c>
      <c r="E14" s="26">
        <f ca="1">AVERAGE(OFFSET(Merged!F$3,(ROW()-ROW(G$2))*6,0,6,1))</f>
        <v>122.73333333333335</v>
      </c>
      <c r="F14" s="26">
        <f ca="1">AVERAGE(OFFSET(Merged!G$3,(ROW()-ROW(H$2))*6,0,6,1))</f>
        <v>117.96666666666665</v>
      </c>
      <c r="G14" s="26">
        <f ca="1">AVERAGE(OFFSET(Merged!H$3,(ROW()-ROW(L$2))*6,0,6,1))</f>
        <v>9.0000000000000011E-2</v>
      </c>
      <c r="H14" s="26">
        <f ca="1">AVERAGE(OFFSET(Merged!I$3,(ROW()-ROW(M$2))*6,0,6,1))</f>
        <v>9.8333333333333342E-2</v>
      </c>
      <c r="I14" s="26">
        <f ca="1">AVERAGE(OFFSET(Merged!J$3,(ROW()-ROW(N$2))*6,0,6,1))</f>
        <v>9.1666666666666674E-2</v>
      </c>
      <c r="J14" s="26">
        <f ca="1">AVERAGE(OFFSET(Merged!K$3,(ROW()-ROW(O$2))*6,0,6,1))</f>
        <v>8.6666666666666656E-2</v>
      </c>
      <c r="K14" s="26">
        <f ca="1">AVERAGE(OFFSET(Merged!L$3,(ROW()-ROW(P$2))*6,0,6,1))</f>
        <v>7.0000000000000007E-2</v>
      </c>
      <c r="L14" s="26">
        <f ca="1">AVERAGE(OFFSET(Merged!M$3,(ROW()-ROW(Q$2))*6,0,6,1))</f>
        <v>7.6666666666666675E-2</v>
      </c>
    </row>
    <row r="15" spans="1:12" ht="17">
      <c r="A15" s="26">
        <f ca="1">AVERAGE(OFFSET(Merged!B$3,(ROW()-ROW(C$2))*6,0,6,1))</f>
        <v>60.051666666666677</v>
      </c>
      <c r="B15" s="26">
        <f ca="1">AVERAGE(OFFSET(Merged!C$3,(ROW()-ROW(D$2))*6,0,6,1))</f>
        <v>66.075000000000003</v>
      </c>
      <c r="C15" s="26">
        <f ca="1">AVERAGE(OFFSET(Merged!D$3,(ROW()-ROW(E$2))*6,0,6,1))</f>
        <v>92.401666666666685</v>
      </c>
      <c r="D15" s="26">
        <f ca="1">AVERAGE(OFFSET(Merged!E$3,(ROW()-ROW(F$2))*6,0,6,1))</f>
        <v>92.191666666666663</v>
      </c>
      <c r="E15" s="26">
        <f ca="1">AVERAGE(OFFSET(Merged!F$3,(ROW()-ROW(G$2))*6,0,6,1))</f>
        <v>113.2</v>
      </c>
      <c r="F15" s="26">
        <f ca="1">AVERAGE(OFFSET(Merged!G$3,(ROW()-ROW(H$2))*6,0,6,1))</f>
        <v>125.3</v>
      </c>
      <c r="G15" s="26">
        <f ca="1">AVERAGE(OFFSET(Merged!H$3,(ROW()-ROW(L$2))*6,0,6,1))</f>
        <v>0.10033333333333333</v>
      </c>
      <c r="H15" s="26">
        <f ca="1">AVERAGE(OFFSET(Merged!I$3,(ROW()-ROW(M$2))*6,0,6,1))</f>
        <v>9.7333333333333327E-2</v>
      </c>
      <c r="I15" s="26">
        <f ca="1">AVERAGE(OFFSET(Merged!J$3,(ROW()-ROW(N$2))*6,0,6,1))</f>
        <v>9.116666666666666E-2</v>
      </c>
      <c r="J15" s="26">
        <f ca="1">AVERAGE(OFFSET(Merged!K$3,(ROW()-ROW(O$2))*6,0,6,1))</f>
        <v>8.2666666666666666E-2</v>
      </c>
      <c r="K15" s="26">
        <f ca="1">AVERAGE(OFFSET(Merged!L$3,(ROW()-ROW(P$2))*6,0,6,1))</f>
        <v>8.533333333333333E-2</v>
      </c>
      <c r="L15" s="26">
        <f ca="1">AVERAGE(OFFSET(Merged!M$3,(ROW()-ROW(Q$2))*6,0,6,1))</f>
        <v>9.4833333333333325E-2</v>
      </c>
    </row>
    <row r="16" spans="1:12" ht="17">
      <c r="A16" s="26">
        <f ca="1">AVERAGE(OFFSET(Merged!B$3,(ROW()-ROW(C$2))*6,0,6,1))</f>
        <v>75.782446131283336</v>
      </c>
      <c r="B16" s="26">
        <f ca="1">AVERAGE(OFFSET(Merged!C$3,(ROW()-ROW(D$2))*6,0,6,1))</f>
        <v>72.818333333333342</v>
      </c>
      <c r="C16" s="26">
        <f ca="1">AVERAGE(OFFSET(Merged!D$3,(ROW()-ROW(E$2))*6,0,6,1))</f>
        <v>107.18666666666667</v>
      </c>
      <c r="D16" s="26">
        <f ca="1">AVERAGE(OFFSET(Merged!E$3,(ROW()-ROW(F$2))*6,0,6,1))</f>
        <v>107.80166666666668</v>
      </c>
      <c r="E16" s="26">
        <f ca="1">AVERAGE(OFFSET(Merged!F$3,(ROW()-ROW(G$2))*6,0,6,1))</f>
        <v>107.14</v>
      </c>
      <c r="F16" s="26">
        <f ca="1">AVERAGE(OFFSET(Merged!G$3,(ROW()-ROW(H$2))*6,0,6,1))</f>
        <v>108.70333333333333</v>
      </c>
      <c r="G16" s="26">
        <f ca="1">AVERAGE(OFFSET(Merged!H$3,(ROW()-ROW(L$2))*6,0,6,1))</f>
        <v>9.0000000000000011E-2</v>
      </c>
      <c r="H16" s="26">
        <f ca="1">AVERAGE(OFFSET(Merged!I$3,(ROW()-ROW(M$2))*6,0,6,1))</f>
        <v>6.8333333333333343E-2</v>
      </c>
      <c r="I16" s="26">
        <f ca="1">AVERAGE(OFFSET(Merged!J$3,(ROW()-ROW(N$2))*6,0,6,1))</f>
        <v>8.3333333333333329E-2</v>
      </c>
      <c r="J16" s="26">
        <f ca="1">AVERAGE(OFFSET(Merged!K$3,(ROW()-ROW(O$2))*6,0,6,1))</f>
        <v>6.6666666666666666E-2</v>
      </c>
      <c r="K16" s="26">
        <f ca="1">AVERAGE(OFFSET(Merged!L$3,(ROW()-ROW(P$2))*6,0,6,1))</f>
        <v>6.6666666666666666E-2</v>
      </c>
      <c r="L16" s="26">
        <f ca="1">AVERAGE(OFFSET(Merged!M$3,(ROW()-ROW(Q$2))*6,0,6,1))</f>
        <v>6.9999999999999993E-2</v>
      </c>
    </row>
    <row r="17" spans="1:12" ht="17">
      <c r="A17" s="26">
        <f ca="1">AVERAGE(OFFSET(Merged!B$3,(ROW()-ROW(C$2))*6,0,6,1))</f>
        <v>60.333333333333336</v>
      </c>
      <c r="B17" s="26">
        <f ca="1">AVERAGE(OFFSET(Merged!C$3,(ROW()-ROW(D$2))*6,0,6,1))</f>
        <v>66.5</v>
      </c>
      <c r="C17" s="26">
        <f ca="1">AVERAGE(OFFSET(Merged!D$3,(ROW()-ROW(E$2))*6,0,6,1))</f>
        <v>64.5</v>
      </c>
      <c r="D17" s="26">
        <f ca="1">AVERAGE(OFFSET(Merged!E$3,(ROW()-ROW(F$2))*6,0,6,1))</f>
        <v>77.5</v>
      </c>
      <c r="E17" s="26">
        <f ca="1">AVERAGE(OFFSET(Merged!F$3,(ROW()-ROW(G$2))*6,0,6,1))</f>
        <v>93.666666666666671</v>
      </c>
      <c r="F17" s="26">
        <f ca="1">AVERAGE(OFFSET(Merged!G$3,(ROW()-ROW(H$2))*6,0,6,1))</f>
        <v>96</v>
      </c>
      <c r="G17" s="26">
        <f ca="1">AVERAGE(OFFSET(Merged!H$3,(ROW()-ROW(L$2))*6,0,6,1))</f>
        <v>9.3333333333333324E-2</v>
      </c>
      <c r="H17" s="26">
        <f ca="1">AVERAGE(OFFSET(Merged!I$3,(ROW()-ROW(M$2))*6,0,6,1))</f>
        <v>9.0000000000000011E-2</v>
      </c>
      <c r="I17" s="26">
        <f ca="1">AVERAGE(OFFSET(Merged!J$3,(ROW()-ROW(N$2))*6,0,6,1))</f>
        <v>8.666666666666667E-2</v>
      </c>
      <c r="J17" s="26">
        <f ca="1">AVERAGE(OFFSET(Merged!K$3,(ROW()-ROW(O$2))*6,0,6,1))</f>
        <v>8.8333333333333319E-2</v>
      </c>
      <c r="K17" s="26">
        <f ca="1">AVERAGE(OFFSET(Merged!L$3,(ROW()-ROW(P$2))*6,0,6,1))</f>
        <v>8.5000000000000006E-2</v>
      </c>
      <c r="L17" s="26">
        <f ca="1">AVERAGE(OFFSET(Merged!M$3,(ROW()-ROW(Q$2))*6,0,6,1))</f>
        <v>8.8333333333333319E-2</v>
      </c>
    </row>
    <row r="18" spans="1:12" ht="17">
      <c r="A18" s="26">
        <f ca="1">AVERAGE(OFFSET(Merged!B$3,(ROW()-ROW(C$2))*6,0,6,1))</f>
        <v>59.396666666666668</v>
      </c>
      <c r="B18" s="26">
        <f ca="1">AVERAGE(OFFSET(Merged!C$3,(ROW()-ROW(D$2))*6,0,6,1))</f>
        <v>59.44</v>
      </c>
      <c r="C18" s="26">
        <f ca="1">AVERAGE(OFFSET(Merged!D$3,(ROW()-ROW(E$2))*6,0,6,1))</f>
        <v>84.256666666666661</v>
      </c>
      <c r="D18" s="26">
        <f ca="1">AVERAGE(OFFSET(Merged!E$3,(ROW()-ROW(F$2))*6,0,6,1))</f>
        <v>94.004999999999995</v>
      </c>
      <c r="E18" s="26">
        <f ca="1">AVERAGE(OFFSET(Merged!F$3,(ROW()-ROW(G$2))*6,0,6,1))</f>
        <v>103.33333333333336</v>
      </c>
      <c r="F18" s="26">
        <f ca="1">AVERAGE(OFFSET(Merged!G$3,(ROW()-ROW(H$2))*6,0,6,1))</f>
        <v>113.48166666666667</v>
      </c>
      <c r="G18" s="26">
        <f ca="1">AVERAGE(OFFSET(Merged!H$3,(ROW()-ROW(L$2))*6,0,6,1))</f>
        <v>9.3833333333333324E-2</v>
      </c>
      <c r="H18" s="26">
        <f ca="1">AVERAGE(OFFSET(Merged!I$3,(ROW()-ROW(M$2))*6,0,6,1))</f>
        <v>9.0999999999999984E-2</v>
      </c>
      <c r="I18" s="26">
        <f ca="1">AVERAGE(OFFSET(Merged!J$3,(ROW()-ROW(N$2))*6,0,6,1))</f>
        <v>5.7316666666666662E-2</v>
      </c>
      <c r="J18" s="26">
        <f ca="1">AVERAGE(OFFSET(Merged!K$3,(ROW()-ROW(O$2))*6,0,6,1))</f>
        <v>9.2333333333333323E-2</v>
      </c>
      <c r="K18" s="26">
        <f ca="1">AVERAGE(OFFSET(Merged!L$3,(ROW()-ROW(P$2))*6,0,6,1))</f>
        <v>0.109</v>
      </c>
      <c r="L18" s="26">
        <f ca="1">AVERAGE(OFFSET(Merged!M$3,(ROW()-ROW(Q$2))*6,0,6,1))</f>
        <v>9.0499999999999983E-2</v>
      </c>
    </row>
    <row r="19" spans="1:12" ht="17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ht="17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ht="17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ht="17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ht="17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ht="17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ht="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ht="17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ht="1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ht="1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ht="1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ht="1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ht="1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ht="1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ht="1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2" ht="1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ht="1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ht="1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ht="17">
      <c r="A38" s="26"/>
    </row>
    <row r="39" spans="1:12" ht="17">
      <c r="A39" s="26"/>
    </row>
    <row r="40" spans="1:12" ht="17">
      <c r="A4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9578-3618-4565-97BF-AB097E695952}">
  <dimension ref="A2:E33"/>
  <sheetViews>
    <sheetView topLeftCell="A22" workbookViewId="0">
      <selection activeCell="E36" sqref="E36"/>
    </sheetView>
  </sheetViews>
  <sheetFormatPr defaultRowHeight="12.5"/>
  <sheetData>
    <row r="2" spans="1:5" ht="13" thickBot="1"/>
    <row r="3" spans="1:5" ht="13">
      <c r="A3" s="29"/>
      <c r="B3" s="29"/>
      <c r="C3" s="29"/>
      <c r="D3" s="29"/>
      <c r="E3" s="29"/>
    </row>
    <row r="4" spans="1:5">
      <c r="A4" s="27"/>
      <c r="B4" s="27"/>
      <c r="C4" s="27"/>
      <c r="D4" s="27"/>
      <c r="E4" s="27"/>
    </row>
    <row r="5" spans="1:5">
      <c r="A5" s="27"/>
      <c r="B5" s="27"/>
      <c r="C5" s="27"/>
      <c r="D5" s="27"/>
      <c r="E5" s="27"/>
    </row>
    <row r="6" spans="1:5">
      <c r="A6" s="27"/>
      <c r="B6" s="27"/>
      <c r="C6" s="27"/>
      <c r="D6" s="27"/>
      <c r="E6" s="27"/>
    </row>
    <row r="7" spans="1:5">
      <c r="A7" s="27"/>
      <c r="B7" s="27"/>
      <c r="C7" s="27"/>
      <c r="D7" s="27"/>
      <c r="E7" s="27"/>
    </row>
    <row r="8" spans="1:5">
      <c r="A8" s="27"/>
      <c r="B8" s="27"/>
      <c r="C8" s="27"/>
      <c r="D8" s="27"/>
      <c r="E8" s="27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  <row r="11" spans="1:5">
      <c r="A11" s="27"/>
      <c r="B11" s="27"/>
      <c r="C11" s="27"/>
      <c r="D11" s="27"/>
      <c r="E11" s="27"/>
    </row>
    <row r="12" spans="1:5">
      <c r="A12" s="27"/>
      <c r="B12" s="27"/>
      <c r="C12" s="27"/>
      <c r="D12" s="27"/>
      <c r="E12" s="27"/>
    </row>
    <row r="13" spans="1:5">
      <c r="A13" s="27"/>
      <c r="B13" s="27"/>
      <c r="C13" s="27"/>
      <c r="D13" s="27"/>
      <c r="E13" s="27"/>
    </row>
    <row r="14" spans="1:5">
      <c r="A14" s="27"/>
      <c r="B14" s="27"/>
      <c r="C14" s="27"/>
      <c r="D14" s="27"/>
      <c r="E14" s="27"/>
    </row>
    <row r="15" spans="1:5">
      <c r="A15" s="27"/>
      <c r="B15" s="27"/>
      <c r="C15" s="27"/>
      <c r="D15" s="27"/>
      <c r="E15" s="27"/>
    </row>
    <row r="16" spans="1:5">
      <c r="A16" s="27"/>
      <c r="B16" s="27"/>
      <c r="C16" s="27"/>
      <c r="D16" s="27"/>
      <c r="E16" s="27"/>
    </row>
    <row r="17" spans="1:5">
      <c r="A17" s="27"/>
      <c r="B17" s="27"/>
      <c r="C17" s="27"/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/>
      <c r="C19" s="27"/>
      <c r="D19" s="27"/>
      <c r="E19" s="27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  <row r="24" spans="1:5">
      <c r="A24" s="27"/>
      <c r="B24" s="27"/>
      <c r="C24" s="27"/>
      <c r="D24" s="27"/>
      <c r="E24" s="27"/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  <row r="27" spans="1:5">
      <c r="A27" s="27"/>
      <c r="B27" s="27"/>
      <c r="C27" s="27"/>
      <c r="D27" s="27"/>
      <c r="E27" s="27"/>
    </row>
    <row r="28" spans="1:5">
      <c r="A28" s="27"/>
      <c r="B28" s="27"/>
      <c r="C28" s="27"/>
      <c r="D28" s="27"/>
      <c r="E28" s="27"/>
    </row>
    <row r="29" spans="1:5">
      <c r="A29" s="27"/>
      <c r="B29" s="27"/>
      <c r="C29" s="27"/>
      <c r="D29" s="27"/>
      <c r="E29" s="27"/>
    </row>
    <row r="30" spans="1:5">
      <c r="A30" s="27"/>
      <c r="B30" s="27"/>
      <c r="C30" s="27"/>
      <c r="D30" s="27"/>
      <c r="E30" s="27"/>
    </row>
    <row r="31" spans="1:5">
      <c r="A31" s="27"/>
      <c r="B31" s="27"/>
      <c r="C31" s="27"/>
      <c r="D31" s="27"/>
      <c r="E31" s="27"/>
    </row>
    <row r="32" spans="1:5">
      <c r="A32" s="27"/>
      <c r="B32" s="27"/>
      <c r="C32" s="27"/>
      <c r="D32" s="27"/>
      <c r="E32" s="27"/>
    </row>
    <row r="33" spans="1:5" ht="13" thickBot="1">
      <c r="A33" s="28"/>
      <c r="B33" s="28"/>
      <c r="C33" s="28"/>
      <c r="D33" s="28"/>
      <c r="E33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workbookViewId="0">
      <selection activeCell="A2" sqref="A2:F18"/>
    </sheetView>
  </sheetViews>
  <sheetFormatPr defaultColWidth="10.90625" defaultRowHeight="12.5"/>
  <cols>
    <col min="6" max="6" width="16" customWidth="1"/>
  </cols>
  <sheetData>
    <row r="1" spans="1:1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ht="17">
      <c r="A2" s="26">
        <f ca="1">AVERAGE(OFFSET(Merged!B$3,(ROW()+17-ROW(C$2))*6,0,6,1))</f>
        <v>52.900000000000006</v>
      </c>
      <c r="B2" s="26">
        <f ca="1">AVERAGE(OFFSET(Merged!C$3,(ROW()+17-ROW(D$2))*6,0,6,1))</f>
        <v>58.053333333333335</v>
      </c>
      <c r="C2" s="26">
        <f ca="1">AVERAGE(OFFSET(Merged!D$3,(ROW()+17-ROW(E$2))*6,0,6,1))</f>
        <v>73.204999999999998</v>
      </c>
      <c r="D2" s="26">
        <f ca="1">AVERAGE(OFFSET(Merged!E$3,(ROW()+17-ROW(F$2))*6,0,6,1))</f>
        <v>95.031666666666652</v>
      </c>
      <c r="E2" s="26">
        <f ca="1">AVERAGE(OFFSET(Merged!F$3,(ROW()+17-ROW(G$2))*6,0,6,1))</f>
        <v>93.834999999999994</v>
      </c>
      <c r="F2" s="26">
        <f ca="1">AVERAGE(OFFSET(Merged!G$3,(ROW()+17-ROW(H$2))*6,0,6,1))</f>
        <v>105.26833333333333</v>
      </c>
      <c r="G2" s="26">
        <f ca="1">AVERAGE(OFFSET(Merged!H$3,(ROW()+17-ROW(L$2))*6,0,6,1))</f>
        <v>0.11316666666666668</v>
      </c>
      <c r="H2" s="26">
        <f ca="1">AVERAGE(OFFSET(Merged!I$3,(ROW()+17-ROW(M$2))*6,0,6,1))</f>
        <v>0.10366666666666667</v>
      </c>
      <c r="I2" s="26">
        <f ca="1">AVERAGE(OFFSET(Merged!J$3,(ROW()+17-ROW(N$2))*6,0,6,1))</f>
        <v>9.2333333333333337E-2</v>
      </c>
      <c r="J2" s="26">
        <f ca="1">AVERAGE(OFFSET(Merged!K$3,(ROW()+17-ROW(O$2))*6,0,6,1))</f>
        <v>9.2499999999999985E-2</v>
      </c>
      <c r="K2" s="26">
        <f ca="1">AVERAGE(OFFSET(Merged!L$3,(ROW()+17-ROW(P$2))*6,0,6,1))</f>
        <v>0.1075</v>
      </c>
      <c r="L2" s="26">
        <f ca="1">AVERAGE(OFFSET(Merged!M$3,(ROW()+17-ROW(Q$2))*6,0,6,1))</f>
        <v>9.5166666666666677E-2</v>
      </c>
    </row>
    <row r="3" spans="1:12" ht="17">
      <c r="A3" s="26">
        <f ca="1">AVERAGE(OFFSET(Merged!B$3,(ROW()+17-ROW(C$2))*6,0,6,1))</f>
        <v>55.02</v>
      </c>
      <c r="B3" s="26">
        <f ca="1">AVERAGE(OFFSET(Merged!C$3,(ROW()+17-ROW(D$2))*6,0,6,1))</f>
        <v>63.722999999999992</v>
      </c>
      <c r="C3" s="26">
        <f ca="1">AVERAGE(OFFSET(Merged!D$3,(ROW()+17-ROW(E$2))*6,0,6,1))</f>
        <v>65.99166666666666</v>
      </c>
      <c r="D3" s="26">
        <f ca="1">AVERAGE(OFFSET(Merged!E$3,(ROW()+17-ROW(F$2))*6,0,6,1))</f>
        <v>75.186666666666667</v>
      </c>
      <c r="E3" s="26">
        <f ca="1">AVERAGE(OFFSET(Merged!F$3,(ROW()+17-ROW(G$2))*6,0,6,1))</f>
        <v>71.161666666666676</v>
      </c>
      <c r="F3" s="26">
        <f ca="1">AVERAGE(OFFSET(Merged!G$3,(ROW()+17-ROW(H$2))*6,0,6,1))</f>
        <v>79.600000000000009</v>
      </c>
      <c r="G3" s="26">
        <f ca="1">AVERAGE(OFFSET(Merged!H$3,(ROW()+17-ROW(L$2))*6,0,6,1))</f>
        <v>0.13716666666666666</v>
      </c>
      <c r="H3" s="26">
        <f ca="1">AVERAGE(OFFSET(Merged!I$3,(ROW()+17-ROW(M$2))*6,0,6,1))</f>
        <v>0.11064999999999998</v>
      </c>
      <c r="I3" s="26">
        <f ca="1">AVERAGE(OFFSET(Merged!J$3,(ROW()+17-ROW(N$2))*6,0,6,1))</f>
        <v>0.129</v>
      </c>
      <c r="J3" s="26">
        <f ca="1">AVERAGE(OFFSET(Merged!K$3,(ROW()+17-ROW(O$2))*6,0,6,1))</f>
        <v>0.12850000000000003</v>
      </c>
      <c r="K3" s="26">
        <f ca="1">AVERAGE(OFFSET(Merged!L$3,(ROW()+17-ROW(P$2))*6,0,6,1))</f>
        <v>0.11299999999999999</v>
      </c>
      <c r="L3" s="26">
        <f ca="1">AVERAGE(OFFSET(Merged!M$3,(ROW()+17-ROW(Q$2))*6,0,6,1))</f>
        <v>9.9999999999999992E-2</v>
      </c>
    </row>
    <row r="4" spans="1:12" ht="17">
      <c r="A4" s="26">
        <f ca="1">AVERAGE(OFFSET(Merged!B$3,(ROW()+17-ROW(C$2))*6,0,6,1))</f>
        <v>68.188179738562084</v>
      </c>
      <c r="B4" s="26">
        <f ca="1">AVERAGE(OFFSET(Merged!C$3,(ROW()+17-ROW(D$2))*6,0,6,1))</f>
        <v>64.718504123354094</v>
      </c>
      <c r="C4" s="26">
        <f ca="1">AVERAGE(OFFSET(Merged!D$3,(ROW()+17-ROW(E$2))*6,0,6,1))</f>
        <v>67.313843026891774</v>
      </c>
      <c r="D4" s="26">
        <f ca="1">AVERAGE(OFFSET(Merged!E$3,(ROW()+17-ROW(F$2))*6,0,6,1))</f>
        <v>78.385238095237995</v>
      </c>
      <c r="E4" s="26">
        <f ca="1">AVERAGE(OFFSET(Merged!F$3,(ROW()+17-ROW(G$2))*6,0,6,1))</f>
        <v>75.145370370370344</v>
      </c>
      <c r="F4" s="26">
        <f ca="1">AVERAGE(OFFSET(Merged!G$3,(ROW()+17-ROW(H$2))*6,0,6,1))</f>
        <v>83.019242424242336</v>
      </c>
      <c r="G4" s="26">
        <f ca="1">AVERAGE(OFFSET(Merged!H$3,(ROW()+17-ROW(L$2))*6,0,6,1))</f>
        <v>0.15815591397849468</v>
      </c>
      <c r="H4" s="26">
        <f ca="1">AVERAGE(OFFSET(Merged!I$3,(ROW()+17-ROW(M$2))*6,0,6,1))</f>
        <v>0.13036290322580649</v>
      </c>
      <c r="I4" s="26">
        <f ca="1">AVERAGE(OFFSET(Merged!J$3,(ROW()+17-ROW(N$2))*6,0,6,1))</f>
        <v>0.13416263440860218</v>
      </c>
      <c r="J4" s="26">
        <f ca="1">AVERAGE(OFFSET(Merged!K$3,(ROW()+17-ROW(O$2))*6,0,6,1))</f>
        <v>0.16730913978494619</v>
      </c>
      <c r="K4" s="26">
        <f ca="1">AVERAGE(OFFSET(Merged!L$3,(ROW()+17-ROW(P$2))*6,0,6,1))</f>
        <v>0.15860887096774182</v>
      </c>
      <c r="L4" s="26">
        <f ca="1">AVERAGE(OFFSET(Merged!M$3,(ROW()+17-ROW(Q$2))*6,0,6,1))</f>
        <v>0.11542876344086017</v>
      </c>
    </row>
    <row r="5" spans="1:12" ht="17">
      <c r="A5" s="26">
        <f ca="1">AVERAGE(OFFSET(Merged!B$3,(ROW()+17-ROW(C$2))*6,0,6,1))</f>
        <v>74.072189785395423</v>
      </c>
      <c r="B5" s="26">
        <f ca="1">AVERAGE(OFFSET(Merged!C$3,(ROW()+17-ROW(D$2))*6,0,6,1))</f>
        <v>75.446490216656741</v>
      </c>
      <c r="C5" s="26">
        <f ca="1">AVERAGE(OFFSET(Merged!D$3,(ROW()+17-ROW(E$2))*6,0,6,1))</f>
        <v>91.651254444444433</v>
      </c>
      <c r="D5" s="26">
        <f ca="1">AVERAGE(OFFSET(Merged!E$3,(ROW()+17-ROW(F$2))*6,0,6,1))</f>
        <v>108.73954450549449</v>
      </c>
      <c r="E5" s="26">
        <f ca="1">AVERAGE(OFFSET(Merged!F$3,(ROW()+17-ROW(G$2))*6,0,6,1))</f>
        <v>109.02785223850235</v>
      </c>
      <c r="F5" s="26">
        <f ca="1">AVERAGE(OFFSET(Merged!G$3,(ROW()+17-ROW(H$2))*6,0,6,1))</f>
        <v>126.98619162351918</v>
      </c>
      <c r="G5" s="26">
        <f ca="1">AVERAGE(OFFSET(Merged!H$3,(ROW()+17-ROW(L$2))*6,0,6,1))</f>
        <v>0.12170564516129</v>
      </c>
      <c r="H5" s="26">
        <f ca="1">AVERAGE(OFFSET(Merged!I$3,(ROW()+17-ROW(M$2))*6,0,6,1))</f>
        <v>0.12502553763440868</v>
      </c>
      <c r="I5" s="26">
        <f ca="1">AVERAGE(OFFSET(Merged!J$3,(ROW()+17-ROW(N$2))*6,0,6,1))</f>
        <v>0.11863844086021515</v>
      </c>
      <c r="J5" s="26">
        <f ca="1">AVERAGE(OFFSET(Merged!K$3,(ROW()+17-ROW(O$2))*6,0,6,1))</f>
        <v>0.10307795698924734</v>
      </c>
      <c r="K5" s="26">
        <f ca="1">AVERAGE(OFFSET(Merged!L$3,(ROW()+17-ROW(P$2))*6,0,6,1))</f>
        <v>0.10894784946236565</v>
      </c>
      <c r="L5" s="26">
        <f ca="1">AVERAGE(OFFSET(Merged!M$3,(ROW()+17-ROW(Q$2))*6,0,6,1))</f>
        <v>0.10087096774193532</v>
      </c>
    </row>
    <row r="6" spans="1:12" ht="17">
      <c r="A6" s="26">
        <f ca="1">AVERAGE(OFFSET(Merged!B$3,(ROW()+17-ROW(C$2))*6,0,6,1))</f>
        <v>66.20271490214229</v>
      </c>
      <c r="B6" s="26">
        <f ca="1">AVERAGE(OFFSET(Merged!C$3,(ROW()+17-ROW(D$2))*6,0,6,1))</f>
        <v>74.210936666666683</v>
      </c>
      <c r="C6" s="26">
        <f ca="1">AVERAGE(OFFSET(Merged!D$3,(ROW()+17-ROW(E$2))*6,0,6,1))</f>
        <v>86.191356666666664</v>
      </c>
      <c r="D6" s="26">
        <f ca="1">AVERAGE(OFFSET(Merged!E$3,(ROW()+17-ROW(F$2))*6,0,6,1))</f>
        <v>106.05346666666668</v>
      </c>
      <c r="E6" s="26">
        <f ca="1">AVERAGE(OFFSET(Merged!F$3,(ROW()+17-ROW(G$2))*6,0,6,1))</f>
        <v>99.6751</v>
      </c>
      <c r="F6" s="26">
        <f ca="1">AVERAGE(OFFSET(Merged!G$3,(ROW()+17-ROW(H$2))*6,0,6,1))</f>
        <v>99.088149999999999</v>
      </c>
      <c r="G6" s="26">
        <f ca="1">AVERAGE(OFFSET(Merged!H$3,(ROW()+17-ROW(L$2))*6,0,6,1))</f>
        <v>0.12016666666666666</v>
      </c>
      <c r="H6" s="26">
        <f ca="1">AVERAGE(OFFSET(Merged!I$3,(ROW()+17-ROW(M$2))*6,0,6,1))</f>
        <v>0.12683333333333333</v>
      </c>
      <c r="I6" s="26">
        <f ca="1">AVERAGE(OFFSET(Merged!J$3,(ROW()+17-ROW(N$2))*6,0,6,1))</f>
        <v>0.13300000000000001</v>
      </c>
      <c r="J6" s="26">
        <f ca="1">AVERAGE(OFFSET(Merged!K$3,(ROW()+17-ROW(O$2))*6,0,6,1))</f>
        <v>0.11433333333333333</v>
      </c>
      <c r="K6" s="26">
        <f ca="1">AVERAGE(OFFSET(Merged!L$3,(ROW()+17-ROW(P$2))*6,0,6,1))</f>
        <v>0.12066666666666666</v>
      </c>
      <c r="L6" s="26">
        <f ca="1">AVERAGE(OFFSET(Merged!M$3,(ROW()+17-ROW(Q$2))*6,0,6,1))</f>
        <v>0.12066666666666669</v>
      </c>
    </row>
    <row r="7" spans="1:12" ht="17">
      <c r="A7" s="26">
        <f ca="1">AVERAGE(OFFSET(Merged!B$3,(ROW()+17-ROW(C$2))*6,0,6,1))</f>
        <v>67.541666666666671</v>
      </c>
      <c r="B7" s="26">
        <f ca="1">AVERAGE(OFFSET(Merged!C$3,(ROW()+17-ROW(D$2))*6,0,6,1))</f>
        <v>64.739999999999995</v>
      </c>
      <c r="C7" s="26">
        <f ca="1">AVERAGE(OFFSET(Merged!D$3,(ROW()+17-ROW(E$2))*6,0,6,1))</f>
        <v>77.260000000000005</v>
      </c>
      <c r="D7" s="26">
        <f ca="1">AVERAGE(OFFSET(Merged!E$3,(ROW()+17-ROW(F$2))*6,0,6,1))</f>
        <v>107.12949999999999</v>
      </c>
      <c r="E7" s="26">
        <f ca="1">AVERAGE(OFFSET(Merged!F$3,(ROW()+17-ROW(G$2))*6,0,6,1))</f>
        <v>92.636499999999998</v>
      </c>
      <c r="F7" s="26">
        <f ca="1">AVERAGE(OFFSET(Merged!G$3,(ROW()+17-ROW(H$2))*6,0,6,1))</f>
        <v>97.556666666666672</v>
      </c>
      <c r="G7" s="26">
        <f ca="1">AVERAGE(OFFSET(Merged!H$3,(ROW()+17-ROW(L$2))*6,0,6,1))</f>
        <v>0.159</v>
      </c>
      <c r="H7" s="26">
        <f ca="1">AVERAGE(OFFSET(Merged!I$3,(ROW()+17-ROW(M$2))*6,0,6,1))</f>
        <v>0.19316666666666668</v>
      </c>
      <c r="I7" s="26">
        <f ca="1">AVERAGE(OFFSET(Merged!J$3,(ROW()+17-ROW(N$2))*6,0,6,1))</f>
        <v>0.13550000000000001</v>
      </c>
      <c r="J7" s="26">
        <f ca="1">AVERAGE(OFFSET(Merged!K$3,(ROW()+17-ROW(O$2))*6,0,6,1))</f>
        <v>0.13150000000000001</v>
      </c>
      <c r="K7" s="26">
        <f ca="1">AVERAGE(OFFSET(Merged!L$3,(ROW()+17-ROW(P$2))*6,0,6,1))</f>
        <v>0.12216666666666666</v>
      </c>
      <c r="L7" s="26">
        <f ca="1">AVERAGE(OFFSET(Merged!M$3,(ROW()+17-ROW(Q$2))*6,0,6,1))</f>
        <v>0.12133333333333333</v>
      </c>
    </row>
    <row r="8" spans="1:12" ht="17">
      <c r="A8" s="26">
        <f ca="1">AVERAGE(OFFSET(Merged!B$3,(ROW()+17-ROW(C$2))*6,0,6,1))</f>
        <v>64.155000000000001</v>
      </c>
      <c r="B8" s="26">
        <f ca="1">AVERAGE(OFFSET(Merged!C$3,(ROW()+17-ROW(D$2))*6,0,6,1))</f>
        <v>71.089999999999989</v>
      </c>
      <c r="C8" s="26">
        <f ca="1">AVERAGE(OFFSET(Merged!D$3,(ROW()+17-ROW(E$2))*6,0,6,1))</f>
        <v>83.954666666666668</v>
      </c>
      <c r="D8" s="26">
        <f ca="1">AVERAGE(OFFSET(Merged!E$3,(ROW()+17-ROW(F$2))*6,0,6,1))</f>
        <v>98.793666666666653</v>
      </c>
      <c r="E8" s="26">
        <f ca="1">AVERAGE(OFFSET(Merged!F$3,(ROW()+17-ROW(G$2))*6,0,6,1))</f>
        <v>111.83666666666666</v>
      </c>
      <c r="F8" s="26">
        <f ca="1">AVERAGE(OFFSET(Merged!G$3,(ROW()+17-ROW(H$2))*6,0,6,1))</f>
        <v>120.435</v>
      </c>
      <c r="G8" s="26">
        <f ca="1">AVERAGE(OFFSET(Merged!H$3,(ROW()+17-ROW(L$2))*6,0,6,1))</f>
        <v>0.20650000000000002</v>
      </c>
      <c r="H8" s="26">
        <f ca="1">AVERAGE(OFFSET(Merged!I$3,(ROW()+17-ROW(M$2))*6,0,6,1))</f>
        <v>0.1885</v>
      </c>
      <c r="I8" s="26">
        <f ca="1">AVERAGE(OFFSET(Merged!J$3,(ROW()+17-ROW(N$2))*6,0,6,1))</f>
        <v>0.18033333333333335</v>
      </c>
      <c r="J8" s="26">
        <f ca="1">AVERAGE(OFFSET(Merged!K$3,(ROW()+17-ROW(O$2))*6,0,6,1))</f>
        <v>0.17283333333333337</v>
      </c>
      <c r="K8" s="26">
        <f ca="1">AVERAGE(OFFSET(Merged!L$3,(ROW()+17-ROW(P$2))*6,0,6,1))</f>
        <v>0.13350000000000004</v>
      </c>
      <c r="L8" s="26">
        <f ca="1">AVERAGE(OFFSET(Merged!M$3,(ROW()+17-ROW(Q$2))*6,0,6,1))</f>
        <v>0.13800000000000001</v>
      </c>
    </row>
    <row r="9" spans="1:12" ht="17">
      <c r="A9" s="26">
        <f ca="1">AVERAGE(OFFSET(Merged!B$3,(ROW()+17-ROW(C$2))*6,0,6,1))</f>
        <v>76.86333333333333</v>
      </c>
      <c r="B9" s="26">
        <f ca="1">AVERAGE(OFFSET(Merged!C$3,(ROW()+17-ROW(D$2))*6,0,6,1))</f>
        <v>81.631666666666675</v>
      </c>
      <c r="C9" s="26">
        <f ca="1">AVERAGE(OFFSET(Merged!D$3,(ROW()+17-ROW(E$2))*6,0,6,1))</f>
        <v>78.523333333333326</v>
      </c>
      <c r="D9" s="26">
        <f ca="1">AVERAGE(OFFSET(Merged!E$3,(ROW()+17-ROW(F$2))*6,0,6,1))</f>
        <v>93.391666666666666</v>
      </c>
      <c r="E9" s="26">
        <f ca="1">AVERAGE(OFFSET(Merged!F$3,(ROW()+17-ROW(G$2))*6,0,6,1))</f>
        <v>109.90166666666669</v>
      </c>
      <c r="F9" s="26">
        <f ca="1">AVERAGE(OFFSET(Merged!G$3,(ROW()+17-ROW(H$2))*6,0,6,1))</f>
        <v>107.85000000000001</v>
      </c>
      <c r="G9" s="26">
        <f ca="1">AVERAGE(OFFSET(Merged!H$3,(ROW()+17-ROW(L$2))*6,0,6,1))</f>
        <v>0.21750000000000003</v>
      </c>
      <c r="H9" s="26">
        <f ca="1">AVERAGE(OFFSET(Merged!I$3,(ROW()+17-ROW(M$2))*6,0,6,1))</f>
        <v>0.22666666666666668</v>
      </c>
      <c r="I9" s="26">
        <f ca="1">AVERAGE(OFFSET(Merged!J$3,(ROW()+17-ROW(N$2))*6,0,6,1))</f>
        <v>0.23200000000000001</v>
      </c>
      <c r="J9" s="26">
        <f ca="1">AVERAGE(OFFSET(Merged!K$3,(ROW()+17-ROW(O$2))*6,0,6,1))</f>
        <v>0.21783333333333332</v>
      </c>
      <c r="K9" s="26">
        <f ca="1">AVERAGE(OFFSET(Merged!L$3,(ROW()+17-ROW(P$2))*6,0,6,1))</f>
        <v>0.16616666666666668</v>
      </c>
      <c r="L9" s="26">
        <f ca="1">AVERAGE(OFFSET(Merged!M$3,(ROW()+17-ROW(Q$2))*6,0,6,1))</f>
        <v>0.16016666666666665</v>
      </c>
    </row>
    <row r="10" spans="1:12" ht="17">
      <c r="A10" s="26">
        <f ca="1">AVERAGE(OFFSET(Merged!B$3,(ROW()+17-ROW(C$2))*6,0,6,1))</f>
        <v>80.993966666666665</v>
      </c>
      <c r="B10" s="26">
        <f ca="1">AVERAGE(OFFSET(Merged!C$3,(ROW()+17-ROW(D$2))*6,0,6,1))</f>
        <v>79.224616666666677</v>
      </c>
      <c r="C10" s="26">
        <f ca="1">AVERAGE(OFFSET(Merged!D$3,(ROW()+17-ROW(E$2))*6,0,6,1))</f>
        <v>87.709033333333323</v>
      </c>
      <c r="D10" s="26">
        <f ca="1">AVERAGE(OFFSET(Merged!E$3,(ROW()+17-ROW(F$2))*6,0,6,1))</f>
        <v>90.536666666666676</v>
      </c>
      <c r="E10" s="26">
        <f ca="1">AVERAGE(OFFSET(Merged!F$3,(ROW()+17-ROW(G$2))*6,0,6,1))</f>
        <v>103.895</v>
      </c>
      <c r="F10" s="26">
        <f ca="1">AVERAGE(OFFSET(Merged!G$3,(ROW()+17-ROW(H$2))*6,0,6,1))</f>
        <v>112.575</v>
      </c>
      <c r="G10" s="26">
        <f ca="1">AVERAGE(OFFSET(Merged!H$3,(ROW()+17-ROW(L$2))*6,0,6,1))</f>
        <v>0.18416666666666667</v>
      </c>
      <c r="H10" s="26">
        <f ca="1">AVERAGE(OFFSET(Merged!I$3,(ROW()+17-ROW(M$2))*6,0,6,1))</f>
        <v>0.19399999999999995</v>
      </c>
      <c r="I10" s="26">
        <f ca="1">AVERAGE(OFFSET(Merged!J$3,(ROW()+17-ROW(N$2))*6,0,6,1))</f>
        <v>0.18233333333333332</v>
      </c>
      <c r="J10" s="26">
        <f ca="1">AVERAGE(OFFSET(Merged!K$3,(ROW()+17-ROW(O$2))*6,0,6,1))</f>
        <v>0.16833333333333336</v>
      </c>
      <c r="K10" s="26">
        <f ca="1">AVERAGE(OFFSET(Merged!L$3,(ROW()+17-ROW(P$2))*6,0,6,1))</f>
        <v>0.13466666666666668</v>
      </c>
      <c r="L10" s="26">
        <f ca="1">AVERAGE(OFFSET(Merged!M$3,(ROW()+17-ROW(Q$2))*6,0,6,1))</f>
        <v>0.11066666666666665</v>
      </c>
    </row>
    <row r="11" spans="1:12" ht="17">
      <c r="A11" s="26">
        <f ca="1">AVERAGE(OFFSET(Merged!B$3,(ROW()+17-ROW(C$2))*6,0,6,1))</f>
        <v>62.371040000000001</v>
      </c>
      <c r="B11" s="26">
        <f ca="1">AVERAGE(OFFSET(Merged!C$3,(ROW()+17-ROW(D$2))*6,0,6,1))</f>
        <v>73.012713333333338</v>
      </c>
      <c r="C11" s="26">
        <f ca="1">AVERAGE(OFFSET(Merged!D$3,(ROW()+17-ROW(E$2))*6,0,6,1))</f>
        <v>94.96981333333332</v>
      </c>
      <c r="D11" s="26">
        <f ca="1">AVERAGE(OFFSET(Merged!E$3,(ROW()+17-ROW(F$2))*6,0,6,1))</f>
        <v>81.660373333333339</v>
      </c>
      <c r="E11" s="26">
        <f ca="1">AVERAGE(OFFSET(Merged!F$3,(ROW()+17-ROW(G$2))*6,0,6,1))</f>
        <v>91.51870666666666</v>
      </c>
      <c r="F11" s="26">
        <f ca="1">AVERAGE(OFFSET(Merged!G$3,(ROW()+17-ROW(H$2))*6,0,6,1))</f>
        <v>103.63715000000002</v>
      </c>
      <c r="G11" s="26">
        <f ca="1">AVERAGE(OFFSET(Merged!H$3,(ROW()+17-ROW(L$2))*6,0,6,1))</f>
        <v>0.12333333333333334</v>
      </c>
      <c r="H11" s="26">
        <f ca="1">AVERAGE(OFFSET(Merged!I$3,(ROW()+17-ROW(M$2))*6,0,6,1))</f>
        <v>0.14033333333333334</v>
      </c>
      <c r="I11" s="26">
        <f ca="1">AVERAGE(OFFSET(Merged!J$3,(ROW()+17-ROW(N$2))*6,0,6,1))</f>
        <v>0.12216666666666666</v>
      </c>
      <c r="J11" s="26">
        <f ca="1">AVERAGE(OFFSET(Merged!K$3,(ROW()+17-ROW(O$2))*6,0,6,1))</f>
        <v>0.12083333333333333</v>
      </c>
      <c r="K11" s="26">
        <f ca="1">AVERAGE(OFFSET(Merged!L$3,(ROW()+17-ROW(P$2))*6,0,6,1))</f>
        <v>0.11466666666666665</v>
      </c>
      <c r="L11" s="26">
        <f ca="1">AVERAGE(OFFSET(Merged!M$3,(ROW()+17-ROW(Q$2))*6,0,6,1))</f>
        <v>9.9166666666666639E-2</v>
      </c>
    </row>
    <row r="12" spans="1:12" ht="17">
      <c r="A12" s="26">
        <f ca="1">AVERAGE(OFFSET(Merged!B$3,(ROW()+17-ROW(C$2))*6,0,6,1))</f>
        <v>57.886829999999996</v>
      </c>
      <c r="B12" s="26">
        <f ca="1">AVERAGE(OFFSET(Merged!C$3,(ROW()+17-ROW(D$2))*6,0,6,1))</f>
        <v>80.767698333333328</v>
      </c>
      <c r="C12" s="26">
        <f ca="1">AVERAGE(OFFSET(Merged!D$3,(ROW()+17-ROW(E$2))*6,0,6,1))</f>
        <v>92.661761666666678</v>
      </c>
      <c r="D12" s="26">
        <f ca="1">AVERAGE(OFFSET(Merged!E$3,(ROW()+17-ROW(F$2))*6,0,6,1))</f>
        <v>93.048433333333335</v>
      </c>
      <c r="E12" s="26">
        <f ca="1">AVERAGE(OFFSET(Merged!F$3,(ROW()+17-ROW(G$2))*6,0,6,1))</f>
        <v>90.465100000000007</v>
      </c>
      <c r="F12" s="26">
        <f ca="1">AVERAGE(OFFSET(Merged!G$3,(ROW()+17-ROW(H$2))*6,0,6,1))</f>
        <v>105.60194833333333</v>
      </c>
      <c r="G12" s="26">
        <f ca="1">AVERAGE(OFFSET(Merged!H$3,(ROW()+17-ROW(L$2))*6,0,6,1))</f>
        <v>0.109</v>
      </c>
      <c r="H12" s="26">
        <f ca="1">AVERAGE(OFFSET(Merged!I$3,(ROW()+17-ROW(M$2))*6,0,6,1))</f>
        <v>0.10433333333333333</v>
      </c>
      <c r="I12" s="26">
        <f ca="1">AVERAGE(OFFSET(Merged!J$3,(ROW()+17-ROW(N$2))*6,0,6,1))</f>
        <v>0.10316666666666667</v>
      </c>
      <c r="J12" s="26">
        <f ca="1">AVERAGE(OFFSET(Merged!K$3,(ROW()+17-ROW(O$2))*6,0,6,1))</f>
        <v>0.10349999999999999</v>
      </c>
      <c r="K12" s="26">
        <f ca="1">AVERAGE(OFFSET(Merged!L$3,(ROW()+17-ROW(P$2))*6,0,6,1))</f>
        <v>0.10716666666666667</v>
      </c>
      <c r="L12" s="26">
        <f ca="1">AVERAGE(OFFSET(Merged!M$3,(ROW()+17-ROW(Q$2))*6,0,6,1))</f>
        <v>0.10383333333333333</v>
      </c>
    </row>
    <row r="13" spans="1:12" ht="17">
      <c r="A13" s="26">
        <f ca="1">AVERAGE(OFFSET(Merged!B$3,(ROW()+17-ROW(C$2))*6,0,6,1))</f>
        <v>70.176666666666662</v>
      </c>
      <c r="B13" s="26">
        <f ca="1">AVERAGE(OFFSET(Merged!C$3,(ROW()+17-ROW(D$2))*6,0,6,1))</f>
        <v>80.773333333333326</v>
      </c>
      <c r="C13" s="26">
        <f ca="1">AVERAGE(OFFSET(Merged!D$3,(ROW()+17-ROW(E$2))*6,0,6,1))</f>
        <v>86.866666666666674</v>
      </c>
      <c r="D13" s="26">
        <f ca="1">AVERAGE(OFFSET(Merged!E$3,(ROW()+17-ROW(F$2))*6,0,6,1))</f>
        <v>89.251666666666665</v>
      </c>
      <c r="E13" s="26">
        <f ca="1">AVERAGE(OFFSET(Merged!F$3,(ROW()+17-ROW(G$2))*6,0,6,1))</f>
        <v>100.81333333333333</v>
      </c>
      <c r="F13" s="26">
        <f ca="1">AVERAGE(OFFSET(Merged!G$3,(ROW()+17-ROW(H$2))*6,0,6,1))</f>
        <v>112.12833333333333</v>
      </c>
      <c r="G13" s="26">
        <f ca="1">AVERAGE(OFFSET(Merged!H$3,(ROW()+17-ROW(L$2))*6,0,6,1))</f>
        <v>0.128</v>
      </c>
      <c r="H13" s="26">
        <f ca="1">AVERAGE(OFFSET(Merged!I$3,(ROW()+17-ROW(M$2))*6,0,6,1))</f>
        <v>0.14199999999999999</v>
      </c>
      <c r="I13" s="26">
        <f ca="1">AVERAGE(OFFSET(Merged!J$3,(ROW()+17-ROW(N$2))*6,0,6,1))</f>
        <v>0.13283333333333333</v>
      </c>
      <c r="J13" s="26">
        <f ca="1">AVERAGE(OFFSET(Merged!K$3,(ROW()+17-ROW(O$2))*6,0,6,1))</f>
        <v>0.1255</v>
      </c>
      <c r="K13" s="26">
        <f ca="1">AVERAGE(OFFSET(Merged!L$3,(ROW()+17-ROW(P$2))*6,0,6,1))</f>
        <v>0.13133333333333333</v>
      </c>
      <c r="L13" s="26">
        <f ca="1">AVERAGE(OFFSET(Merged!M$3,(ROW()+17-ROW(Q$2))*6,0,6,1))</f>
        <v>0.13350000000000001</v>
      </c>
    </row>
    <row r="14" spans="1:12" ht="17">
      <c r="A14" s="26">
        <f ca="1">AVERAGE(OFFSET(Merged!B$3,(ROW()+17-ROW(C$2))*6,0,6,1))</f>
        <v>84.094416666666675</v>
      </c>
      <c r="B14" s="26">
        <f ca="1">AVERAGE(OFFSET(Merged!C$3,(ROW()+17-ROW(D$2))*6,0,6,1))</f>
        <v>93.658849999999987</v>
      </c>
      <c r="C14" s="26">
        <f ca="1">AVERAGE(OFFSET(Merged!D$3,(ROW()+17-ROW(E$2))*6,0,6,1))</f>
        <v>97.678949999999986</v>
      </c>
      <c r="D14" s="26">
        <f ca="1">AVERAGE(OFFSET(Merged!E$3,(ROW()+17-ROW(F$2))*6,0,6,1))</f>
        <v>97.86</v>
      </c>
      <c r="E14" s="26">
        <f ca="1">AVERAGE(OFFSET(Merged!F$3,(ROW()+17-ROW(G$2))*6,0,6,1))</f>
        <v>107.26148333333333</v>
      </c>
      <c r="F14" s="26">
        <f ca="1">AVERAGE(OFFSET(Merged!G$3,(ROW()+17-ROW(H$2))*6,0,6,1))</f>
        <v>118.02823333333333</v>
      </c>
      <c r="G14" s="26">
        <f ca="1">AVERAGE(OFFSET(Merged!H$3,(ROW()+17-ROW(L$2))*6,0,6,1))</f>
        <v>0.118295</v>
      </c>
      <c r="H14" s="26">
        <f ca="1">AVERAGE(OFFSET(Merged!I$3,(ROW()+17-ROW(M$2))*6,0,6,1))</f>
        <v>0.11616133333333334</v>
      </c>
      <c r="I14" s="26">
        <f ca="1">AVERAGE(OFFSET(Merged!J$3,(ROW()+17-ROW(N$2))*6,0,6,1))</f>
        <v>0.13007066666666667</v>
      </c>
      <c r="J14" s="26">
        <f ca="1">AVERAGE(OFFSET(Merged!K$3,(ROW()+17-ROW(O$2))*6,0,6,1))</f>
        <v>0.13478033333333331</v>
      </c>
      <c r="K14" s="26">
        <f ca="1">AVERAGE(OFFSET(Merged!L$3,(ROW()+17-ROW(P$2))*6,0,6,1))</f>
        <v>0.12883883333333335</v>
      </c>
      <c r="L14" s="26">
        <f ca="1">AVERAGE(OFFSET(Merged!M$3,(ROW()+17-ROW(Q$2))*6,0,6,1))</f>
        <v>0.10770816666666667</v>
      </c>
    </row>
    <row r="15" spans="1:12" ht="17">
      <c r="A15" s="26">
        <f ca="1">AVERAGE(OFFSET(Merged!B$3,(ROW()+17-ROW(C$2))*6,0,6,1))</f>
        <v>73.696313333333336</v>
      </c>
      <c r="B15" s="26">
        <f ca="1">AVERAGE(OFFSET(Merged!C$3,(ROW()+17-ROW(D$2))*6,0,6,1))</f>
        <v>86.98269999999998</v>
      </c>
      <c r="C15" s="26">
        <f ca="1">AVERAGE(OFFSET(Merged!D$3,(ROW()+17-ROW(E$2))*6,0,6,1))</f>
        <v>105.31998333333333</v>
      </c>
      <c r="D15" s="26">
        <f ca="1">AVERAGE(OFFSET(Merged!E$3,(ROW()+17-ROW(F$2))*6,0,6,1))</f>
        <v>91.974608333333336</v>
      </c>
      <c r="E15" s="26">
        <f ca="1">AVERAGE(OFFSET(Merged!F$3,(ROW()+17-ROW(G$2))*6,0,6,1))</f>
        <v>108.74758333333334</v>
      </c>
      <c r="F15" s="26">
        <f ca="1">AVERAGE(OFFSET(Merged!G$3,(ROW()+17-ROW(H$2))*6,0,6,1))</f>
        <v>110.37231666666668</v>
      </c>
      <c r="G15" s="26">
        <f ca="1">AVERAGE(OFFSET(Merged!H$3,(ROW()+17-ROW(L$2))*6,0,6,1))</f>
        <v>0.10579899849072882</v>
      </c>
      <c r="H15" s="26">
        <f ca="1">AVERAGE(OFFSET(Merged!I$3,(ROW()+17-ROW(M$2))*6,0,6,1))</f>
        <v>0.1116961483398015</v>
      </c>
      <c r="I15" s="26">
        <f ca="1">AVERAGE(OFFSET(Merged!J$3,(ROW()+17-ROW(N$2))*6,0,6,1))</f>
        <v>0.10262598727899951</v>
      </c>
      <c r="J15" s="26">
        <f ca="1">AVERAGE(OFFSET(Merged!K$3,(ROW()+17-ROW(O$2))*6,0,6,1))</f>
        <v>0.10719367076325999</v>
      </c>
      <c r="K15" s="26">
        <f ca="1">AVERAGE(OFFSET(Merged!L$3,(ROW()+17-ROW(P$2))*6,0,6,1))</f>
        <v>0.13937209788702035</v>
      </c>
      <c r="L15" s="26">
        <f ca="1">AVERAGE(OFFSET(Merged!M$3,(ROW()+17-ROW(Q$2))*6,0,6,1))</f>
        <v>0.11293479258300983</v>
      </c>
    </row>
    <row r="16" spans="1:12" ht="17">
      <c r="A16" s="26">
        <f ca="1">AVERAGE(OFFSET(Merged!B$3,(ROW()+17-ROW(C$2))*6,0,6,1))</f>
        <v>75.81</v>
      </c>
      <c r="B16" s="26">
        <f ca="1">AVERAGE(OFFSET(Merged!C$3,(ROW()+17-ROW(D$2))*6,0,6,1))</f>
        <v>82.652166666666673</v>
      </c>
      <c r="C16" s="26">
        <f ca="1">AVERAGE(OFFSET(Merged!D$3,(ROW()+17-ROW(E$2))*6,0,6,1))</f>
        <v>77.638333333333335</v>
      </c>
      <c r="D16" s="26">
        <f ca="1">AVERAGE(OFFSET(Merged!E$3,(ROW()+17-ROW(F$2))*6,0,6,1))</f>
        <v>90.79</v>
      </c>
      <c r="E16" s="26">
        <f ca="1">AVERAGE(OFFSET(Merged!F$3,(ROW()+17-ROW(G$2))*6,0,6,1))</f>
        <v>93.50633333333333</v>
      </c>
      <c r="F16" s="26">
        <f ca="1">AVERAGE(OFFSET(Merged!G$3,(ROW()+17-ROW(H$2))*6,0,6,1))</f>
        <v>106.50166666666667</v>
      </c>
      <c r="G16" s="26">
        <f ca="1">AVERAGE(OFFSET(Merged!H$3,(ROW()+17-ROW(L$2))*6,0,6,1))</f>
        <v>0.12161168607158242</v>
      </c>
      <c r="H16" s="26">
        <f ca="1">AVERAGE(OFFSET(Merged!I$3,(ROW()+17-ROW(M$2))*6,0,6,1))</f>
        <v>0.12881026304441581</v>
      </c>
      <c r="I16" s="26">
        <f ca="1">AVERAGE(OFFSET(Merged!J$3,(ROW()+17-ROW(N$2))*6,0,6,1))</f>
        <v>0.115619663648124</v>
      </c>
      <c r="J16" s="26">
        <f ca="1">AVERAGE(OFFSET(Merged!K$3,(ROW()+17-ROW(O$2))*6,0,6,1))</f>
        <v>0.12083398016386389</v>
      </c>
      <c r="K16" s="26">
        <f ca="1">AVERAGE(OFFSET(Merged!L$3,(ROW()+17-ROW(P$2))*6,0,6,1))</f>
        <v>0.12988960758947835</v>
      </c>
      <c r="L16" s="26">
        <f ca="1">AVERAGE(OFFSET(Merged!M$3,(ROW()+17-ROW(Q$2))*6,0,6,1))</f>
        <v>0.13331026304441584</v>
      </c>
    </row>
    <row r="17" spans="1:12" ht="17">
      <c r="A17" s="26">
        <f ca="1">AVERAGE(OFFSET(Merged!B$3,(ROW()+17-ROW(C$2))*6,0,6,1))</f>
        <v>90.038333333333341</v>
      </c>
      <c r="B17" s="26">
        <f ca="1">AVERAGE(OFFSET(Merged!C$3,(ROW()+17-ROW(D$2))*6,0,6,1))</f>
        <v>101.73833333333334</v>
      </c>
      <c r="C17" s="26">
        <f ca="1">AVERAGE(OFFSET(Merged!D$3,(ROW()+17-ROW(E$2))*6,0,6,1))</f>
        <v>105.08333333333333</v>
      </c>
      <c r="D17" s="26">
        <f ca="1">AVERAGE(OFFSET(Merged!E$3,(ROW()+17-ROW(F$2))*6,0,6,1))</f>
        <v>121.09000000000002</v>
      </c>
      <c r="E17" s="26">
        <f ca="1">AVERAGE(OFFSET(Merged!F$3,(ROW()+17-ROW(G$2))*6,0,6,1))</f>
        <v>107.55333333333334</v>
      </c>
      <c r="F17" s="26">
        <f ca="1">AVERAGE(OFFSET(Merged!G$3,(ROW()+17-ROW(H$2))*6,0,6,1))</f>
        <v>136.26</v>
      </c>
      <c r="G17" s="26">
        <f ca="1">AVERAGE(OFFSET(Merged!H$3,(ROW()+17-ROW(L$2))*6,0,6,1))</f>
        <v>0.11366666666666668</v>
      </c>
      <c r="H17" s="26">
        <f ca="1">AVERAGE(OFFSET(Merged!I$3,(ROW()+17-ROW(M$2))*6,0,6,1))</f>
        <v>0.12483333333333334</v>
      </c>
      <c r="I17" s="26">
        <f ca="1">AVERAGE(OFFSET(Merged!J$3,(ROW()+17-ROW(N$2))*6,0,6,1))</f>
        <v>0.1245</v>
      </c>
      <c r="J17" s="26">
        <f ca="1">AVERAGE(OFFSET(Merged!K$3,(ROW()+17-ROW(O$2))*6,0,6,1))</f>
        <v>0.11883333333333333</v>
      </c>
      <c r="K17" s="26">
        <f ca="1">AVERAGE(OFFSET(Merged!L$3,(ROW()+17-ROW(P$2))*6,0,6,1))</f>
        <v>0.11483333333333333</v>
      </c>
      <c r="L17" s="26">
        <f ca="1">AVERAGE(OFFSET(Merged!M$3,(ROW()+17-ROW(Q$2))*6,0,6,1))</f>
        <v>9.6333333333333326E-2</v>
      </c>
    </row>
    <row r="18" spans="1:12" ht="17">
      <c r="A18" s="26">
        <f ca="1">AVERAGE(OFFSET(Merged!B$3,(ROW()+17-ROW(C$2))*6,0,6,1))</f>
        <v>81.524999999999991</v>
      </c>
      <c r="B18" s="26">
        <f ca="1">AVERAGE(OFFSET(Merged!C$3,(ROW()+17-ROW(D$2))*6,0,6,1))</f>
        <v>89.688333333333333</v>
      </c>
      <c r="C18" s="26">
        <f ca="1">AVERAGE(OFFSET(Merged!D$3,(ROW()+17-ROW(E$2))*6,0,6,1))</f>
        <v>101.49666666666667</v>
      </c>
      <c r="D18" s="26">
        <f ca="1">AVERAGE(OFFSET(Merged!E$3,(ROW()+17-ROW(F$2))*6,0,6,1))</f>
        <v>112.22666666666667</v>
      </c>
      <c r="E18" s="26">
        <f ca="1">AVERAGE(OFFSET(Merged!F$3,(ROW()+17-ROW(G$2))*6,0,6,1))</f>
        <v>101.26666666666667</v>
      </c>
      <c r="F18" s="26">
        <f ca="1">AVERAGE(OFFSET(Merged!G$3,(ROW()+17-ROW(H$2))*6,0,6,1))</f>
        <v>115.45666666666666</v>
      </c>
      <c r="G18" s="26">
        <f ca="1">AVERAGE(OFFSET(Merged!H$3,(ROW()+17-ROW(L$2))*6,0,6,1))</f>
        <v>0.125</v>
      </c>
      <c r="H18" s="26">
        <f ca="1">AVERAGE(OFFSET(Merged!I$3,(ROW()+17-ROW(M$2))*6,0,6,1))</f>
        <v>0.13500000000000001</v>
      </c>
      <c r="I18" s="26">
        <f ca="1">AVERAGE(OFFSET(Merged!J$3,(ROW()+17-ROW(N$2))*6,0,6,1))</f>
        <v>0.12333333333333334</v>
      </c>
      <c r="J18" s="26">
        <f ca="1">AVERAGE(OFFSET(Merged!K$3,(ROW()+17-ROW(O$2))*6,0,6,1))</f>
        <v>0.11499999999999999</v>
      </c>
      <c r="K18" s="26">
        <f ca="1">AVERAGE(OFFSET(Merged!L$3,(ROW()+17-ROW(P$2))*6,0,6,1))</f>
        <v>0.125</v>
      </c>
      <c r="L18" s="26">
        <f ca="1">AVERAGE(OFFSET(Merged!M$3,(ROW()+17-ROW(Q$2))*6,0,6,1))</f>
        <v>0.12166666666666666</v>
      </c>
    </row>
    <row r="19" spans="1:12" ht="17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ht="17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ht="17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ht="17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ht="17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ht="17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ht="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ht="17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ht="1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ht="1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ht="1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ht="1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ht="1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ht="1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ht="1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2" ht="1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ht="1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ht="17">
      <c r="A37" s="26"/>
    </row>
    <row r="38" spans="1:12" ht="17">
      <c r="A38" s="26"/>
    </row>
    <row r="39" spans="1:12" ht="17">
      <c r="A39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0"/>
  <sheetViews>
    <sheetView workbookViewId="0">
      <pane ySplit="2" topLeftCell="A3" activePane="bottomLeft" state="frozen"/>
      <selection pane="bottomLeft" activeCell="B22" sqref="A1:XFD1048576"/>
    </sheetView>
  </sheetViews>
  <sheetFormatPr defaultColWidth="14.453125" defaultRowHeight="15.75" customHeight="1"/>
  <cols>
    <col min="1" max="1" width="15" customWidth="1"/>
  </cols>
  <sheetData>
    <row r="1" spans="1:26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26" ht="1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26" ht="14.5">
      <c r="A3" s="1" t="s">
        <v>10</v>
      </c>
      <c r="B3" s="4">
        <v>1</v>
      </c>
      <c r="C3" s="4">
        <v>69.044879170000002</v>
      </c>
      <c r="D3" s="4">
        <v>62.047569799999998</v>
      </c>
      <c r="E3" s="4">
        <v>95.846645370000005</v>
      </c>
      <c r="F3" s="4">
        <v>120.72434610000001</v>
      </c>
      <c r="G3" s="4">
        <v>130.71895420000001</v>
      </c>
      <c r="H3" s="4">
        <v>130.71895420000001</v>
      </c>
      <c r="J3" s="1" t="s">
        <v>10</v>
      </c>
      <c r="K3" s="4">
        <v>1</v>
      </c>
      <c r="L3" s="4">
        <v>0.15</v>
      </c>
      <c r="M3" s="4">
        <v>0.13400000000000001</v>
      </c>
      <c r="N3" s="4">
        <v>0.10100000000000001</v>
      </c>
      <c r="O3" s="4">
        <v>0.115</v>
      </c>
      <c r="P3" s="4">
        <v>0.10199999999999999</v>
      </c>
      <c r="Q3" s="4">
        <v>9.9000000000000005E-2</v>
      </c>
    </row>
    <row r="4" spans="1:26" ht="14.5">
      <c r="A4" s="1" t="s">
        <v>10</v>
      </c>
      <c r="B4" s="4">
        <v>2</v>
      </c>
      <c r="C4" s="4">
        <v>75.376884419999996</v>
      </c>
      <c r="D4" s="4">
        <v>66.592674810000005</v>
      </c>
      <c r="E4" s="4">
        <v>92.307692309999993</v>
      </c>
      <c r="F4" s="4">
        <v>120.240481</v>
      </c>
      <c r="G4" s="4">
        <v>129.87012989999999</v>
      </c>
      <c r="H4" s="4">
        <v>129.87012989999999</v>
      </c>
      <c r="J4" s="1" t="s">
        <v>10</v>
      </c>
      <c r="K4" s="4">
        <v>2</v>
      </c>
      <c r="L4" s="4">
        <v>0.13400000000000001</v>
      </c>
      <c r="M4" s="4">
        <v>0.13300000000000001</v>
      </c>
      <c r="N4" s="4">
        <v>0.11700000000000001</v>
      </c>
      <c r="O4" s="4">
        <v>0.11600000000000001</v>
      </c>
      <c r="P4" s="4">
        <v>8.4000000000000005E-2</v>
      </c>
      <c r="Q4" s="4">
        <v>0.10100000000000001</v>
      </c>
    </row>
    <row r="5" spans="1:26" ht="14.5">
      <c r="A5" s="1" t="s">
        <v>10</v>
      </c>
      <c r="B5" s="4">
        <v>3</v>
      </c>
      <c r="C5" s="4">
        <v>65.502183410000001</v>
      </c>
      <c r="D5" s="4">
        <v>69.605568450000007</v>
      </c>
      <c r="E5" s="4">
        <v>96.930533120000007</v>
      </c>
      <c r="F5" s="4">
        <v>120</v>
      </c>
      <c r="G5" s="4">
        <v>128.20512819999999</v>
      </c>
      <c r="H5" s="4">
        <v>128.20512819999999</v>
      </c>
      <c r="J5" s="1" t="s">
        <v>10</v>
      </c>
      <c r="K5" s="4">
        <v>3</v>
      </c>
      <c r="L5" s="4">
        <v>0.11600000000000001</v>
      </c>
      <c r="M5" s="4">
        <v>0.11700000000000001</v>
      </c>
      <c r="N5" s="4">
        <v>0.13100000000000001</v>
      </c>
      <c r="O5" s="4">
        <v>0.10100000000000001</v>
      </c>
      <c r="P5" s="4">
        <v>8.5999999999999993E-2</v>
      </c>
      <c r="Q5" s="4">
        <v>0.1</v>
      </c>
    </row>
    <row r="6" spans="1:26" ht="14.5">
      <c r="A6" s="1" t="s">
        <v>10</v>
      </c>
      <c r="B6" s="4">
        <v>4</v>
      </c>
      <c r="C6" s="4">
        <v>57.197330790000002</v>
      </c>
      <c r="D6" s="4">
        <v>80</v>
      </c>
      <c r="E6" s="4">
        <v>97.56097561</v>
      </c>
      <c r="F6" s="4">
        <v>119.52191240000001</v>
      </c>
      <c r="G6" s="4">
        <v>125.7861635</v>
      </c>
      <c r="H6" s="4">
        <v>125.7861635</v>
      </c>
      <c r="J6" s="1" t="s">
        <v>10</v>
      </c>
      <c r="K6" s="4">
        <v>4</v>
      </c>
      <c r="L6" s="4">
        <v>0.11700000000000001</v>
      </c>
      <c r="M6" s="4">
        <v>0.11600000000000001</v>
      </c>
      <c r="N6" s="4">
        <v>0.13300000000000001</v>
      </c>
      <c r="O6" s="4">
        <v>0.12</v>
      </c>
      <c r="P6" s="4">
        <v>9.9000000000000005E-2</v>
      </c>
      <c r="Q6" s="4">
        <v>8.5000000000000006E-2</v>
      </c>
    </row>
    <row r="7" spans="1:26" ht="14.5">
      <c r="A7" s="1" t="s">
        <v>10</v>
      </c>
      <c r="B7" s="4">
        <v>5</v>
      </c>
      <c r="C7" s="4">
        <v>59.34718101</v>
      </c>
      <c r="D7" s="4">
        <v>81.74386921</v>
      </c>
      <c r="E7" s="4">
        <v>95.846645370000005</v>
      </c>
      <c r="F7" s="4">
        <v>120.240481</v>
      </c>
      <c r="G7" s="4">
        <v>125.5230126</v>
      </c>
      <c r="H7" s="4">
        <v>125.5230126</v>
      </c>
      <c r="J7" s="1" t="s">
        <v>10</v>
      </c>
      <c r="K7" s="4">
        <v>5</v>
      </c>
      <c r="L7" s="4">
        <v>0.13400000000000001</v>
      </c>
      <c r="M7" s="4">
        <v>0.11600000000000001</v>
      </c>
      <c r="N7" s="4">
        <v>0.11799999999999999</v>
      </c>
      <c r="O7" s="4">
        <v>0.11799999999999999</v>
      </c>
      <c r="P7" s="4">
        <v>0.13400000000000001</v>
      </c>
      <c r="Q7" s="4">
        <v>8.4000000000000005E-2</v>
      </c>
    </row>
    <row r="8" spans="1:26" ht="14.5">
      <c r="A8" s="5" t="s">
        <v>10</v>
      </c>
      <c r="B8" s="6">
        <v>6</v>
      </c>
      <c r="C8" s="6">
        <v>59.582919560000001</v>
      </c>
      <c r="D8" s="6">
        <v>81.855388809999994</v>
      </c>
      <c r="E8" s="6">
        <v>95.541401269999994</v>
      </c>
      <c r="F8" s="6">
        <v>119.047619</v>
      </c>
      <c r="G8" s="6">
        <v>125.26096029999999</v>
      </c>
      <c r="H8" s="6">
        <v>125.26096029999999</v>
      </c>
      <c r="I8" s="7"/>
      <c r="J8" s="1" t="s">
        <v>10</v>
      </c>
      <c r="K8" s="4">
        <v>6</v>
      </c>
      <c r="L8" s="4">
        <v>0.113</v>
      </c>
      <c r="M8" s="4">
        <v>0.13300000000000001</v>
      </c>
      <c r="N8" s="4">
        <v>0.11799999999999999</v>
      </c>
      <c r="O8" s="4">
        <v>0.1</v>
      </c>
      <c r="P8" s="4">
        <v>9.8000000000000004E-2</v>
      </c>
      <c r="Q8" s="4">
        <v>8.4000000000000005E-2</v>
      </c>
      <c r="Z8" s="7"/>
    </row>
    <row r="9" spans="1:26" ht="14.5">
      <c r="A9" s="1" t="s">
        <v>12</v>
      </c>
      <c r="B9" s="4">
        <v>1</v>
      </c>
      <c r="C9" s="1">
        <v>87.529411764705898</v>
      </c>
      <c r="D9" s="1">
        <v>76.307692307692406</v>
      </c>
      <c r="E9" s="1">
        <v>72.585365853658502</v>
      </c>
      <c r="F9" s="1">
        <v>106.28571428571399</v>
      </c>
      <c r="G9" s="1">
        <v>110.222222222222</v>
      </c>
      <c r="H9" s="1">
        <v>135.272727272727</v>
      </c>
      <c r="J9" s="8" t="s">
        <v>12</v>
      </c>
      <c r="K9" s="4">
        <v>1</v>
      </c>
      <c r="L9" s="1">
        <v>0.126008064516129</v>
      </c>
      <c r="M9" s="1">
        <v>0.14616935483870999</v>
      </c>
      <c r="N9" s="1">
        <v>0.13104838709677399</v>
      </c>
      <c r="O9" s="1">
        <v>0.126008064516129</v>
      </c>
      <c r="P9" s="1">
        <v>0.100806451612903</v>
      </c>
      <c r="Q9" s="1">
        <v>0.100806451612903</v>
      </c>
    </row>
    <row r="10" spans="1:26" ht="14.5">
      <c r="A10" s="1" t="s">
        <v>12</v>
      </c>
      <c r="B10" s="4">
        <v>2</v>
      </c>
      <c r="C10" s="1">
        <v>82.6666666666666</v>
      </c>
      <c r="D10" s="1">
        <v>80.432432432432194</v>
      </c>
      <c r="E10" s="1">
        <v>76.307692307692193</v>
      </c>
      <c r="F10" s="1">
        <v>106.28571428571399</v>
      </c>
      <c r="G10" s="1">
        <v>119.04</v>
      </c>
      <c r="H10" s="1">
        <v>135.272727272727</v>
      </c>
      <c r="J10" s="8" t="s">
        <v>12</v>
      </c>
      <c r="K10" s="4">
        <v>2</v>
      </c>
      <c r="L10" s="1">
        <v>0.115927419354839</v>
      </c>
      <c r="M10" s="1">
        <v>0.126008064516129</v>
      </c>
      <c r="N10" s="1">
        <v>0.115927419354839</v>
      </c>
      <c r="O10" s="1">
        <v>0.105846774193548</v>
      </c>
      <c r="P10" s="1">
        <v>0.105846774193548</v>
      </c>
      <c r="Q10" s="1">
        <v>9.5766129032257993E-2</v>
      </c>
    </row>
    <row r="11" spans="1:26" ht="14.5">
      <c r="A11" s="1" t="s">
        <v>12</v>
      </c>
      <c r="B11" s="4">
        <v>3</v>
      </c>
      <c r="C11" s="1">
        <v>82.666666666666799</v>
      </c>
      <c r="D11" s="1">
        <v>82.6666666666667</v>
      </c>
      <c r="E11" s="1">
        <v>82.666666666666998</v>
      </c>
      <c r="F11" s="1">
        <v>106.28571428571399</v>
      </c>
      <c r="G11" s="1">
        <v>114.46153846153901</v>
      </c>
      <c r="H11" s="1">
        <v>133.752808988764</v>
      </c>
      <c r="J11" s="8" t="s">
        <v>12</v>
      </c>
      <c r="K11" s="4">
        <v>3</v>
      </c>
      <c r="L11" s="1">
        <v>0.13104838709677399</v>
      </c>
      <c r="M11" s="1">
        <v>0.13608870967742001</v>
      </c>
      <c r="N11" s="1">
        <v>0.115927419354839</v>
      </c>
      <c r="O11" s="1">
        <v>0.105846774193548</v>
      </c>
      <c r="P11" s="1">
        <v>0.100806451612903</v>
      </c>
      <c r="Q11" s="1">
        <v>9.5766129032257993E-2</v>
      </c>
    </row>
    <row r="12" spans="1:26" ht="14.5">
      <c r="A12" s="1" t="s">
        <v>12</v>
      </c>
      <c r="B12" s="4">
        <v>4</v>
      </c>
      <c r="C12" s="1">
        <v>80.432432432432407</v>
      </c>
      <c r="D12" s="1">
        <v>76.307692307692506</v>
      </c>
      <c r="E12" s="1">
        <v>96</v>
      </c>
      <c r="F12" s="1">
        <v>114.46153846153901</v>
      </c>
      <c r="G12" s="1">
        <v>106.28571428571399</v>
      </c>
      <c r="H12" s="4">
        <v>136.827586206897</v>
      </c>
      <c r="J12" s="8" t="s">
        <v>12</v>
      </c>
      <c r="K12" s="4">
        <v>4</v>
      </c>
      <c r="L12" s="1">
        <v>0.13608870967741901</v>
      </c>
      <c r="M12" s="1">
        <v>0.13104838709677399</v>
      </c>
      <c r="N12" s="1">
        <v>0.115927419354839</v>
      </c>
      <c r="O12" s="1">
        <v>0.105846774193548</v>
      </c>
      <c r="P12" s="1">
        <v>0.11088709677419401</v>
      </c>
      <c r="Q12" s="1">
        <v>0.100806451612903</v>
      </c>
    </row>
    <row r="13" spans="1:26" ht="14.5">
      <c r="A13" s="1" t="s">
        <v>12</v>
      </c>
      <c r="B13" s="4">
        <v>5</v>
      </c>
      <c r="C13" s="1">
        <v>82.6666666666666</v>
      </c>
      <c r="D13" s="1">
        <v>69.209302325581405</v>
      </c>
      <c r="E13" s="1">
        <v>92.999999999999602</v>
      </c>
      <c r="F13" s="1">
        <v>106.28571428571399</v>
      </c>
      <c r="G13" s="1">
        <v>110.222222222222</v>
      </c>
      <c r="H13" s="4">
        <v>135.272727272727</v>
      </c>
      <c r="J13" s="8" t="s">
        <v>12</v>
      </c>
      <c r="K13" s="4">
        <v>5</v>
      </c>
      <c r="L13" s="1">
        <v>0.13608870967741901</v>
      </c>
      <c r="M13" s="1">
        <v>0.126008064516129</v>
      </c>
      <c r="N13" s="1">
        <v>0.120967741935484</v>
      </c>
      <c r="O13" s="1">
        <v>0.11088709677419401</v>
      </c>
      <c r="P13" s="1">
        <v>0.100806451612904</v>
      </c>
      <c r="Q13" s="1">
        <v>0.100806451612903</v>
      </c>
    </row>
    <row r="14" spans="1:26" ht="14.5">
      <c r="A14" s="1" t="s">
        <v>12</v>
      </c>
      <c r="B14" s="4">
        <v>6</v>
      </c>
      <c r="C14" s="1">
        <v>78.315789473684305</v>
      </c>
      <c r="D14" s="1">
        <v>74.399999999999807</v>
      </c>
      <c r="E14" s="1">
        <v>96</v>
      </c>
      <c r="F14" s="1">
        <v>119.04</v>
      </c>
      <c r="G14" s="1">
        <v>114.46153846153901</v>
      </c>
      <c r="H14" s="4">
        <v>135.272727272727</v>
      </c>
      <c r="J14" s="9" t="s">
        <v>12</v>
      </c>
      <c r="K14" s="6">
        <v>6</v>
      </c>
      <c r="L14" s="5">
        <v>0.126008064516128</v>
      </c>
      <c r="M14" s="5">
        <v>0.126008064516129</v>
      </c>
      <c r="N14" s="5">
        <v>0.126008064516129</v>
      </c>
      <c r="O14" s="5">
        <v>0.11088709677419401</v>
      </c>
      <c r="P14" s="5">
        <v>0.11088709677419301</v>
      </c>
      <c r="Q14" s="5">
        <v>0.105846774193548</v>
      </c>
    </row>
    <row r="15" spans="1:26" ht="14.5">
      <c r="A15" s="1" t="s">
        <v>15</v>
      </c>
      <c r="H15" s="4"/>
    </row>
    <row r="16" spans="1:26" ht="14.5">
      <c r="A16" s="1" t="s">
        <v>12</v>
      </c>
      <c r="B16" s="4">
        <v>1</v>
      </c>
      <c r="C16" s="10">
        <v>58.939096267190571</v>
      </c>
      <c r="D16" s="4">
        <v>75.282309999999995</v>
      </c>
      <c r="E16" s="4">
        <v>90.497739999999993</v>
      </c>
      <c r="F16" s="4">
        <v>103.4483</v>
      </c>
      <c r="G16" s="4">
        <v>105.8201</v>
      </c>
      <c r="H16" s="4">
        <v>110.49720000000001</v>
      </c>
      <c r="J16" s="1" t="s">
        <v>12</v>
      </c>
      <c r="K16" s="1">
        <v>1</v>
      </c>
      <c r="L16" s="1">
        <v>8.2000000000000003E-2</v>
      </c>
      <c r="M16" s="1">
        <v>0.20100000000000001</v>
      </c>
      <c r="N16" s="1">
        <v>0.15</v>
      </c>
      <c r="O16" s="1">
        <v>0.10100000000000001</v>
      </c>
      <c r="P16" s="1">
        <v>0.14729999999999999</v>
      </c>
      <c r="Q16" s="1">
        <v>8.3000000000000004E-2</v>
      </c>
    </row>
    <row r="17" spans="1:17" ht="14.5">
      <c r="A17" s="1" t="s">
        <v>12</v>
      </c>
      <c r="B17" s="4">
        <v>2</v>
      </c>
      <c r="C17" s="11">
        <v>61.412487205731836</v>
      </c>
      <c r="D17" s="4">
        <v>74.812970000000007</v>
      </c>
      <c r="E17" s="4">
        <v>91.743120000000005</v>
      </c>
      <c r="F17" s="4">
        <v>102.916</v>
      </c>
      <c r="G17" s="4">
        <v>102.916</v>
      </c>
      <c r="H17" s="4">
        <v>110.2941</v>
      </c>
      <c r="J17" s="1" t="s">
        <v>12</v>
      </c>
      <c r="K17" s="1">
        <v>2</v>
      </c>
      <c r="L17" s="1">
        <v>0.11899999999999999</v>
      </c>
      <c r="M17" s="1">
        <v>0.03</v>
      </c>
      <c r="N17" s="1">
        <v>8.3000000000000004E-2</v>
      </c>
      <c r="O17" s="1">
        <v>8.4000000000000005E-2</v>
      </c>
      <c r="P17" s="1">
        <v>8.3000000000000004E-2</v>
      </c>
      <c r="Q17" s="1">
        <v>0.11899999999999999</v>
      </c>
    </row>
    <row r="18" spans="1:17" ht="14.5">
      <c r="A18" s="1" t="s">
        <v>12</v>
      </c>
      <c r="B18" s="4">
        <v>3</v>
      </c>
      <c r="C18" s="11">
        <v>60.120240480961925</v>
      </c>
      <c r="D18" s="4">
        <v>76.824579999999997</v>
      </c>
      <c r="E18" s="4">
        <v>93.457939999999994</v>
      </c>
      <c r="F18" s="4">
        <v>105.2632</v>
      </c>
      <c r="G18" s="4">
        <v>108.10809999999999</v>
      </c>
      <c r="H18" s="4">
        <v>113.2075</v>
      </c>
      <c r="J18" s="1" t="s">
        <v>12</v>
      </c>
      <c r="K18" s="1">
        <v>3</v>
      </c>
      <c r="L18" s="1">
        <v>6.4000000000000001E-2</v>
      </c>
      <c r="M18" s="1">
        <v>0.17</v>
      </c>
      <c r="N18" s="1">
        <v>0.11799999999999999</v>
      </c>
      <c r="O18" s="1">
        <v>0.2</v>
      </c>
      <c r="P18" s="1">
        <v>6.7000000000000004E-2</v>
      </c>
      <c r="Q18" s="1">
        <v>0.114</v>
      </c>
    </row>
    <row r="19" spans="1:17" ht="14.5">
      <c r="A19" s="1" t="s">
        <v>12</v>
      </c>
      <c r="B19" s="4">
        <v>4</v>
      </c>
      <c r="C19" s="11">
        <v>60.790273556231007</v>
      </c>
      <c r="D19" s="4">
        <v>76.335880000000003</v>
      </c>
      <c r="E19" s="4">
        <v>92.592590000000001</v>
      </c>
      <c r="F19" s="4">
        <v>103.62690000000001</v>
      </c>
      <c r="G19" s="4">
        <v>103.0928</v>
      </c>
      <c r="H19" s="4">
        <v>108.8929</v>
      </c>
      <c r="J19" s="1" t="s">
        <v>12</v>
      </c>
      <c r="K19" s="1">
        <v>4</v>
      </c>
      <c r="L19" s="1">
        <v>0.111</v>
      </c>
      <c r="M19" s="1">
        <v>8.4000000000000005E-2</v>
      </c>
      <c r="N19" s="1">
        <v>0.14699999999999999</v>
      </c>
      <c r="O19" s="1">
        <v>0.122</v>
      </c>
      <c r="P19" s="1">
        <v>0.21199999999999999</v>
      </c>
      <c r="Q19" s="1">
        <v>0.19800000000000001</v>
      </c>
    </row>
    <row r="20" spans="1:17" ht="14.5">
      <c r="A20" s="1" t="s">
        <v>12</v>
      </c>
      <c r="B20" s="4">
        <v>5</v>
      </c>
      <c r="C20" s="11">
        <v>66.371681415929203</v>
      </c>
      <c r="D20" s="4">
        <v>76.923079999999999</v>
      </c>
      <c r="E20" s="4">
        <v>95.238100000000003</v>
      </c>
      <c r="F20" s="4">
        <v>102.916</v>
      </c>
      <c r="G20" s="4">
        <v>109.28959999999999</v>
      </c>
      <c r="H20" s="4">
        <v>103.2702</v>
      </c>
      <c r="J20" s="1" t="s">
        <v>12</v>
      </c>
      <c r="K20" s="1">
        <v>5</v>
      </c>
      <c r="L20" s="1">
        <v>0.13300000000000001</v>
      </c>
      <c r="M20" s="1">
        <v>8.3000000000000004E-2</v>
      </c>
      <c r="N20" s="1">
        <v>0.15</v>
      </c>
      <c r="O20" s="1">
        <v>6.8000000000000005E-2</v>
      </c>
      <c r="P20" s="1">
        <v>9.9000000000000005E-2</v>
      </c>
      <c r="Q20" s="1">
        <v>9.9000000000000005E-2</v>
      </c>
    </row>
    <row r="21" spans="1:17" ht="14.5">
      <c r="A21" s="1" t="s">
        <v>12</v>
      </c>
      <c r="B21" s="4">
        <v>6</v>
      </c>
      <c r="C21" s="11">
        <v>67.114093959731548</v>
      </c>
      <c r="D21" s="4">
        <v>77.922079999999994</v>
      </c>
      <c r="E21" s="4">
        <v>95.389510000000001</v>
      </c>
      <c r="F21" s="4">
        <v>102.21469999999999</v>
      </c>
      <c r="G21" s="4">
        <v>105.8201</v>
      </c>
      <c r="H21" s="4">
        <v>103.4483</v>
      </c>
      <c r="J21" s="1" t="s">
        <v>12</v>
      </c>
      <c r="K21" s="1">
        <v>6</v>
      </c>
      <c r="L21" s="1">
        <v>0.13300000000000001</v>
      </c>
      <c r="M21" s="1">
        <v>0.114</v>
      </c>
      <c r="N21" s="1">
        <v>0.10299999999999999</v>
      </c>
      <c r="O21" s="1">
        <v>8.5999999999999993E-2</v>
      </c>
      <c r="P21" s="1">
        <v>8.5999999999999993E-2</v>
      </c>
      <c r="Q21" s="1">
        <v>5.2999999999999999E-2</v>
      </c>
    </row>
    <row r="23" spans="1:17" ht="14.5">
      <c r="A23" s="1" t="s">
        <v>10</v>
      </c>
      <c r="B23" s="1">
        <v>1</v>
      </c>
      <c r="C23" s="4">
        <v>64.308679999999995</v>
      </c>
      <c r="D23" s="4">
        <v>65.645510000000002</v>
      </c>
      <c r="E23" s="4">
        <v>72.551389999999998</v>
      </c>
      <c r="F23" s="4">
        <v>81.85539</v>
      </c>
      <c r="G23" s="4">
        <v>91.463409999999996</v>
      </c>
      <c r="H23" s="4">
        <v>127.6596</v>
      </c>
      <c r="J23" s="1" t="s">
        <v>10</v>
      </c>
      <c r="K23" s="1">
        <v>1</v>
      </c>
      <c r="L23" s="4">
        <v>9.9000000000000005E-2</v>
      </c>
      <c r="M23" s="4">
        <v>0.10100000000000001</v>
      </c>
      <c r="N23" s="4">
        <v>0.10299999999999999</v>
      </c>
      <c r="O23" s="4">
        <v>8.4000000000000005E-2</v>
      </c>
      <c r="P23" s="4">
        <v>8.4000000000000005E-2</v>
      </c>
      <c r="Q23" s="4">
        <v>0.10100000000000001</v>
      </c>
    </row>
    <row r="24" spans="1:17" ht="14.5">
      <c r="A24" s="1" t="s">
        <v>10</v>
      </c>
      <c r="B24" s="1">
        <v>2</v>
      </c>
      <c r="C24" s="4">
        <v>58.479529999999997</v>
      </c>
      <c r="D24" s="4">
        <v>64.516130000000004</v>
      </c>
      <c r="E24" s="4">
        <v>78.534030000000001</v>
      </c>
      <c r="F24" s="4">
        <v>78.431370000000001</v>
      </c>
      <c r="G24" s="4">
        <v>91.047039999999996</v>
      </c>
      <c r="H24" s="4">
        <v>127.932</v>
      </c>
      <c r="J24" s="1" t="s">
        <v>10</v>
      </c>
      <c r="K24" s="1">
        <v>2</v>
      </c>
      <c r="L24" s="4">
        <v>0.13300000000000001</v>
      </c>
      <c r="M24" s="4">
        <v>8.4000000000000005E-2</v>
      </c>
      <c r="N24" s="4">
        <v>8.4000000000000005E-2</v>
      </c>
      <c r="O24" s="4">
        <v>8.4000000000000005E-2</v>
      </c>
      <c r="P24" s="4">
        <v>8.3000000000000004E-2</v>
      </c>
      <c r="Q24" s="4">
        <v>0.10100000000000001</v>
      </c>
    </row>
    <row r="25" spans="1:17" ht="14.5">
      <c r="A25" s="1" t="s">
        <v>10</v>
      </c>
      <c r="B25" s="1">
        <v>3</v>
      </c>
      <c r="C25" s="4">
        <v>59.113300000000002</v>
      </c>
      <c r="D25" s="4">
        <v>68.886340000000004</v>
      </c>
      <c r="E25" s="4">
        <v>74.626900000000006</v>
      </c>
      <c r="F25" s="4">
        <v>79.787229999999994</v>
      </c>
      <c r="G25" s="4">
        <v>89.020769999999999</v>
      </c>
      <c r="H25" s="4">
        <v>125.523</v>
      </c>
      <c r="J25" s="1" t="s">
        <v>10</v>
      </c>
      <c r="K25" s="1">
        <v>3</v>
      </c>
      <c r="L25" s="4">
        <v>0.1</v>
      </c>
      <c r="M25" s="4">
        <v>9.7000000000000003E-2</v>
      </c>
      <c r="N25" s="4">
        <v>9.9000000000000005E-2</v>
      </c>
      <c r="O25" s="4">
        <v>8.4000000000000005E-2</v>
      </c>
      <c r="P25" s="4">
        <v>6.5000000000000002E-2</v>
      </c>
      <c r="Q25" s="4">
        <v>9.9000000000000005E-2</v>
      </c>
    </row>
    <row r="26" spans="1:17" ht="14.5">
      <c r="A26" s="1" t="s">
        <v>10</v>
      </c>
      <c r="B26" s="1">
        <v>4</v>
      </c>
      <c r="C26" s="4">
        <v>62.434959999999997</v>
      </c>
      <c r="D26" s="4">
        <v>67.796610000000001</v>
      </c>
      <c r="E26" s="4">
        <v>71.343639999999994</v>
      </c>
      <c r="F26" s="4">
        <v>81.632649999999998</v>
      </c>
      <c r="G26" s="4">
        <v>86.083209999999994</v>
      </c>
      <c r="H26" s="4">
        <v>124.48099999999999</v>
      </c>
      <c r="J26" s="1" t="s">
        <v>10</v>
      </c>
      <c r="K26" s="1">
        <v>4</v>
      </c>
      <c r="L26" s="4">
        <v>0.1</v>
      </c>
      <c r="M26" s="4">
        <v>6.9000000000000006E-2</v>
      </c>
      <c r="N26" s="4">
        <v>0.10199999999999999</v>
      </c>
      <c r="O26" s="4">
        <v>8.5000000000000006E-2</v>
      </c>
      <c r="P26" s="4">
        <v>6.3E-2</v>
      </c>
      <c r="Q26" s="4">
        <v>8.3000000000000004E-2</v>
      </c>
    </row>
    <row r="27" spans="1:17" ht="14.5">
      <c r="A27" s="1" t="s">
        <v>10</v>
      </c>
      <c r="B27" s="1">
        <v>5</v>
      </c>
      <c r="C27" s="4">
        <v>63.492060000000002</v>
      </c>
      <c r="D27" s="4">
        <v>66.225170000000006</v>
      </c>
      <c r="E27" s="4">
        <v>75.757599999999996</v>
      </c>
      <c r="F27" s="4">
        <v>85.348510000000005</v>
      </c>
      <c r="G27" s="4">
        <v>85.592010000000002</v>
      </c>
      <c r="H27" s="4">
        <v>122.6994</v>
      </c>
      <c r="J27" s="1" t="s">
        <v>10</v>
      </c>
      <c r="K27" s="1">
        <v>5</v>
      </c>
      <c r="L27" s="4">
        <v>9.9000000000000005E-2</v>
      </c>
      <c r="M27" s="4">
        <v>8.4000000000000005E-2</v>
      </c>
      <c r="N27" s="4">
        <v>0.114</v>
      </c>
      <c r="O27" s="4">
        <v>0.1</v>
      </c>
      <c r="P27" s="4">
        <v>9.5000000000000001E-2</v>
      </c>
      <c r="Q27" s="4">
        <v>9.8000000000000004E-2</v>
      </c>
    </row>
    <row r="28" spans="1:17" ht="14.5">
      <c r="A28" s="1" t="s">
        <v>10</v>
      </c>
      <c r="B28" s="1">
        <v>6</v>
      </c>
      <c r="C28" s="4">
        <v>67.643739999999994</v>
      </c>
      <c r="D28" s="4">
        <v>65.934070000000006</v>
      </c>
      <c r="E28" s="4">
        <v>75.566749999999999</v>
      </c>
      <c r="F28" s="4">
        <v>84.151470000000003</v>
      </c>
      <c r="G28" s="4">
        <v>88.105729999999994</v>
      </c>
      <c r="H28" s="4">
        <v>122.699</v>
      </c>
      <c r="J28" s="1" t="s">
        <v>10</v>
      </c>
      <c r="K28" s="1">
        <v>6</v>
      </c>
      <c r="L28" s="4">
        <v>0.10100000000000001</v>
      </c>
      <c r="M28" s="4">
        <v>0.10299999999999999</v>
      </c>
      <c r="N28" s="4">
        <v>0.1</v>
      </c>
      <c r="O28" s="4">
        <v>8.4000000000000005E-2</v>
      </c>
      <c r="P28" s="4">
        <v>8.5000000000000006E-2</v>
      </c>
      <c r="Q28" s="4">
        <v>8.5999999999999993E-2</v>
      </c>
    </row>
    <row r="29" spans="1:17" ht="12.5">
      <c r="A29" s="1" t="s">
        <v>18</v>
      </c>
    </row>
    <row r="30" spans="1:17" ht="14.5">
      <c r="A30" s="1" t="s">
        <v>10</v>
      </c>
      <c r="B30" s="4">
        <v>1</v>
      </c>
      <c r="C30" s="4">
        <v>65.454999999999998</v>
      </c>
      <c r="D30" s="4">
        <v>80.338999999999999</v>
      </c>
      <c r="E30" s="4">
        <v>92.072000000000003</v>
      </c>
      <c r="F30" s="4">
        <v>103.746</v>
      </c>
      <c r="G30" s="4">
        <v>104.956</v>
      </c>
      <c r="H30" s="4">
        <v>111.111</v>
      </c>
      <c r="J30" s="1" t="s">
        <v>10</v>
      </c>
      <c r="K30" s="1">
        <v>1</v>
      </c>
      <c r="L30" s="4">
        <v>0.16800000000000001</v>
      </c>
      <c r="M30" s="4">
        <v>0.14799999999999999</v>
      </c>
      <c r="N30" s="4">
        <v>0.13400000000000001</v>
      </c>
      <c r="O30" s="4">
        <v>0.128</v>
      </c>
      <c r="P30" s="4">
        <v>0.14000000000000001</v>
      </c>
      <c r="Q30" s="4">
        <v>0.11</v>
      </c>
    </row>
    <row r="31" spans="1:17" ht="14.5">
      <c r="A31" s="1" t="s">
        <v>10</v>
      </c>
      <c r="B31" s="4">
        <v>2</v>
      </c>
      <c r="C31" s="4">
        <v>64.585999999999999</v>
      </c>
      <c r="D31" s="4">
        <v>92.712000000000003</v>
      </c>
      <c r="E31" s="4">
        <v>86.123999999999995</v>
      </c>
      <c r="F31" s="4">
        <v>103.956</v>
      </c>
      <c r="G31" s="4">
        <v>106.825</v>
      </c>
      <c r="H31" s="4">
        <v>110.092</v>
      </c>
      <c r="J31" s="1" t="s">
        <v>10</v>
      </c>
      <c r="K31" s="1">
        <v>2</v>
      </c>
      <c r="L31" s="4">
        <v>0.156</v>
      </c>
      <c r="M31" s="4">
        <v>0.126</v>
      </c>
      <c r="N31" s="4">
        <v>0.16200000000000001</v>
      </c>
      <c r="O31" s="4">
        <v>0.121</v>
      </c>
      <c r="P31" s="4">
        <v>0.16800000000000001</v>
      </c>
      <c r="Q31" s="4">
        <v>0.11</v>
      </c>
    </row>
    <row r="32" spans="1:17" ht="14.5">
      <c r="A32" s="1" t="s">
        <v>10</v>
      </c>
      <c r="B32" s="4">
        <v>3</v>
      </c>
      <c r="C32" s="4">
        <v>65.573999999999998</v>
      </c>
      <c r="D32" s="4">
        <v>83.721000000000004</v>
      </c>
      <c r="E32" s="4">
        <v>94.787000000000006</v>
      </c>
      <c r="F32" s="4">
        <v>92.308000000000007</v>
      </c>
      <c r="G32" s="4">
        <v>115.053</v>
      </c>
      <c r="H32" s="4">
        <v>121.212</v>
      </c>
      <c r="J32" s="1" t="s">
        <v>10</v>
      </c>
      <c r="K32" s="1">
        <v>3</v>
      </c>
      <c r="L32" s="4">
        <v>0.153</v>
      </c>
      <c r="M32" s="4">
        <v>0.13200000000000001</v>
      </c>
      <c r="N32" s="4">
        <v>0.159</v>
      </c>
      <c r="O32" s="4">
        <v>0.151</v>
      </c>
      <c r="P32" s="4">
        <v>0.2</v>
      </c>
      <c r="Q32" s="4">
        <v>0.12</v>
      </c>
    </row>
    <row r="33" spans="1:17" ht="14.5">
      <c r="A33" s="1" t="s">
        <v>10</v>
      </c>
      <c r="B33" s="4">
        <v>4</v>
      </c>
      <c r="C33" s="4">
        <v>71.075999999999993</v>
      </c>
      <c r="D33" s="4">
        <v>80.177999999999997</v>
      </c>
      <c r="E33" s="4">
        <v>78.040000000000006</v>
      </c>
      <c r="F33" s="4">
        <v>92.072000000000003</v>
      </c>
      <c r="G33" s="4">
        <v>119.205</v>
      </c>
      <c r="H33" s="4">
        <v>128.66300000000001</v>
      </c>
      <c r="J33" s="1" t="s">
        <v>10</v>
      </c>
      <c r="K33" s="1">
        <v>4</v>
      </c>
      <c r="L33" s="4">
        <v>0.17</v>
      </c>
      <c r="M33" s="4">
        <v>0.152</v>
      </c>
      <c r="N33" s="4">
        <v>0.14799999999999999</v>
      </c>
      <c r="O33" s="4">
        <v>0.15</v>
      </c>
      <c r="P33" s="4">
        <v>0.183</v>
      </c>
      <c r="Q33" s="4">
        <v>0.14000000000000001</v>
      </c>
    </row>
    <row r="34" spans="1:17" ht="14.5">
      <c r="A34" s="1" t="s">
        <v>10</v>
      </c>
      <c r="B34" s="4">
        <v>5</v>
      </c>
      <c r="C34" s="4">
        <v>66.421000000000006</v>
      </c>
      <c r="D34" s="4">
        <v>81.706999999999994</v>
      </c>
      <c r="E34" s="4">
        <v>86.123999999999995</v>
      </c>
      <c r="F34" s="4">
        <v>97.507999999999996</v>
      </c>
      <c r="G34" s="4">
        <v>126.895</v>
      </c>
      <c r="H34" s="4">
        <v>108.108</v>
      </c>
      <c r="J34" s="1" t="s">
        <v>10</v>
      </c>
      <c r="K34" s="1">
        <v>5</v>
      </c>
      <c r="L34" s="4">
        <v>0.15</v>
      </c>
      <c r="M34" s="4">
        <v>0.13200000000000001</v>
      </c>
      <c r="N34" s="4">
        <v>0.15</v>
      </c>
      <c r="O34" s="4">
        <v>0.14000000000000001</v>
      </c>
      <c r="P34" s="4">
        <v>0.22</v>
      </c>
      <c r="Q34" s="4">
        <v>0.1</v>
      </c>
    </row>
    <row r="35" spans="1:17" ht="14.5">
      <c r="A35" s="5" t="s">
        <v>10</v>
      </c>
      <c r="B35" s="6">
        <v>6</v>
      </c>
      <c r="C35" s="6">
        <v>68.143000000000001</v>
      </c>
      <c r="D35" s="6">
        <v>81.817999999999998</v>
      </c>
      <c r="E35" s="6">
        <v>86.29</v>
      </c>
      <c r="F35" s="6">
        <v>99.888999999999996</v>
      </c>
      <c r="G35" s="6">
        <v>128.89400000000001</v>
      </c>
      <c r="H35" s="6">
        <v>131.291</v>
      </c>
      <c r="I35" s="7"/>
      <c r="J35" s="5" t="s">
        <v>10</v>
      </c>
      <c r="K35" s="5">
        <v>6</v>
      </c>
      <c r="L35" s="6">
        <v>0.15</v>
      </c>
      <c r="M35" s="6">
        <v>0.153</v>
      </c>
      <c r="N35" s="6">
        <v>0.13</v>
      </c>
      <c r="O35" s="6">
        <v>0.15</v>
      </c>
      <c r="P35" s="6">
        <v>0.22</v>
      </c>
      <c r="Q35" s="6">
        <v>0.1</v>
      </c>
    </row>
    <row r="36" spans="1:17" ht="12.5">
      <c r="A36" s="1" t="s">
        <v>20</v>
      </c>
      <c r="B36" s="1"/>
    </row>
    <row r="37" spans="1:17" ht="12.5">
      <c r="A37" s="1" t="s">
        <v>12</v>
      </c>
      <c r="B37" s="1">
        <v>1</v>
      </c>
      <c r="C37" s="1">
        <v>70.59</v>
      </c>
      <c r="D37" s="1">
        <v>70.59</v>
      </c>
      <c r="E37" s="1">
        <v>72.290000000000006</v>
      </c>
      <c r="F37" s="1">
        <v>113.21</v>
      </c>
      <c r="G37" s="1">
        <v>89.55</v>
      </c>
      <c r="H37" s="1">
        <v>85.71</v>
      </c>
      <c r="J37" s="1" t="s">
        <v>12</v>
      </c>
      <c r="K37" s="1">
        <v>1</v>
      </c>
      <c r="L37" s="1">
        <v>0.15</v>
      </c>
      <c r="M37" s="1">
        <v>0.16</v>
      </c>
      <c r="N37" s="1">
        <v>0.15</v>
      </c>
      <c r="O37" s="1">
        <v>0.1</v>
      </c>
      <c r="P37" s="1">
        <v>0.15</v>
      </c>
      <c r="Q37" s="1">
        <v>0.14000000000000001</v>
      </c>
    </row>
    <row r="38" spans="1:17" ht="12.5">
      <c r="A38" s="1" t="s">
        <v>12</v>
      </c>
      <c r="B38" s="1">
        <v>2</v>
      </c>
      <c r="C38" s="1">
        <v>72.23</v>
      </c>
      <c r="D38" s="1">
        <v>66.67</v>
      </c>
      <c r="E38" s="1">
        <v>68.180000000000007</v>
      </c>
      <c r="F38" s="1">
        <v>109.09</v>
      </c>
      <c r="G38" s="1">
        <v>82.19</v>
      </c>
      <c r="H38" s="1">
        <v>80</v>
      </c>
      <c r="J38" s="1" t="s">
        <v>12</v>
      </c>
      <c r="K38" s="1">
        <v>2</v>
      </c>
      <c r="L38" s="1">
        <v>0.13</v>
      </c>
      <c r="M38" s="1">
        <v>0.15</v>
      </c>
      <c r="N38" s="1">
        <v>0.13</v>
      </c>
      <c r="O38" s="1">
        <v>0.11</v>
      </c>
      <c r="P38" s="1">
        <v>0.11</v>
      </c>
      <c r="Q38" s="1">
        <v>0.12</v>
      </c>
    </row>
    <row r="39" spans="1:17" ht="12.5">
      <c r="A39" s="1" t="s">
        <v>12</v>
      </c>
      <c r="B39" s="1">
        <v>3</v>
      </c>
      <c r="C39" s="1">
        <v>71.430000000000007</v>
      </c>
      <c r="D39" s="1">
        <v>63.16</v>
      </c>
      <c r="E39" s="1">
        <v>65.22</v>
      </c>
      <c r="F39" s="1">
        <v>109.09</v>
      </c>
      <c r="G39" s="1">
        <v>75</v>
      </c>
      <c r="H39" s="1">
        <v>84.52</v>
      </c>
      <c r="J39" s="1" t="s">
        <v>12</v>
      </c>
      <c r="K39" s="1">
        <v>3</v>
      </c>
      <c r="L39" s="1">
        <v>0.17</v>
      </c>
      <c r="M39" s="1">
        <v>0.2</v>
      </c>
      <c r="N39" s="1">
        <v>0.14000000000000001</v>
      </c>
      <c r="O39" s="1">
        <v>0.1</v>
      </c>
      <c r="P39" s="1">
        <v>0.1</v>
      </c>
      <c r="Q39" s="1">
        <v>0.14000000000000001</v>
      </c>
    </row>
    <row r="40" spans="1:17" ht="12.5">
      <c r="A40" s="1" t="s">
        <v>12</v>
      </c>
      <c r="B40" s="1">
        <v>4</v>
      </c>
      <c r="C40" s="1">
        <v>68.180000000000007</v>
      </c>
      <c r="D40" s="1">
        <v>60</v>
      </c>
      <c r="E40" s="1">
        <v>70.59</v>
      </c>
      <c r="F40" s="1">
        <v>113.21</v>
      </c>
      <c r="G40" s="1">
        <v>85.71</v>
      </c>
      <c r="H40" s="1">
        <v>87.35</v>
      </c>
      <c r="J40" s="1" t="s">
        <v>12</v>
      </c>
      <c r="K40" s="1">
        <v>4</v>
      </c>
      <c r="L40" s="1">
        <v>0.15</v>
      </c>
      <c r="M40" s="1">
        <v>0.19</v>
      </c>
      <c r="N40" s="1">
        <v>0.12</v>
      </c>
      <c r="O40" s="1">
        <v>0.15</v>
      </c>
      <c r="P40" s="1">
        <v>0.14000000000000001</v>
      </c>
      <c r="Q40" s="1">
        <v>0.1</v>
      </c>
    </row>
    <row r="41" spans="1:17" ht="12.5">
      <c r="A41" s="1" t="s">
        <v>12</v>
      </c>
      <c r="B41" s="1">
        <v>5</v>
      </c>
      <c r="C41" s="1">
        <v>72.290000000000006</v>
      </c>
      <c r="D41" s="1">
        <v>57.14</v>
      </c>
      <c r="E41" s="1">
        <v>70.59</v>
      </c>
      <c r="F41" s="1">
        <v>111.11</v>
      </c>
      <c r="G41" s="1">
        <v>80</v>
      </c>
      <c r="H41" s="1">
        <v>86.52</v>
      </c>
      <c r="J41" s="1" t="s">
        <v>12</v>
      </c>
      <c r="K41" s="1">
        <v>5</v>
      </c>
      <c r="L41" s="1">
        <v>0.12</v>
      </c>
      <c r="M41" s="1">
        <v>0.15</v>
      </c>
      <c r="N41" s="1">
        <v>0.11</v>
      </c>
      <c r="O41" s="1">
        <v>0.13</v>
      </c>
      <c r="P41" s="1">
        <v>0.13</v>
      </c>
      <c r="Q41" s="1">
        <v>0.13</v>
      </c>
    </row>
    <row r="42" spans="1:17" ht="12.5">
      <c r="A42" s="1" t="s">
        <v>12</v>
      </c>
      <c r="B42" s="1">
        <v>6</v>
      </c>
      <c r="C42" s="1">
        <v>68.97</v>
      </c>
      <c r="D42" s="1">
        <v>57.14</v>
      </c>
      <c r="E42" s="1">
        <v>68.180000000000007</v>
      </c>
      <c r="F42" s="1">
        <v>113.21</v>
      </c>
      <c r="G42" s="1">
        <v>88.45</v>
      </c>
      <c r="H42" s="1">
        <v>84.61</v>
      </c>
      <c r="J42" s="1" t="s">
        <v>12</v>
      </c>
      <c r="K42" s="1">
        <v>6</v>
      </c>
      <c r="L42" s="1">
        <v>0.15</v>
      </c>
      <c r="M42" s="1">
        <v>0.2</v>
      </c>
      <c r="N42" s="1">
        <v>0.14000000000000001</v>
      </c>
      <c r="O42" s="1">
        <v>0.11</v>
      </c>
      <c r="P42" s="1">
        <v>0.14000000000000001</v>
      </c>
      <c r="Q42" s="1">
        <v>0.1</v>
      </c>
    </row>
    <row r="43" spans="1:17" ht="12.5">
      <c r="A43" s="1" t="s">
        <v>22</v>
      </c>
    </row>
    <row r="44" spans="1:17" ht="12.5">
      <c r="A44" s="1" t="s">
        <v>12</v>
      </c>
      <c r="B44" s="1">
        <v>1</v>
      </c>
      <c r="C44" s="1">
        <v>61.6</v>
      </c>
      <c r="D44" s="1">
        <v>76.8</v>
      </c>
      <c r="E44" s="1">
        <v>100.2</v>
      </c>
      <c r="F44" s="1">
        <v>100.48699999999999</v>
      </c>
      <c r="G44" s="1">
        <v>111.429</v>
      </c>
      <c r="H44" s="1">
        <v>120</v>
      </c>
      <c r="J44" s="1" t="s">
        <v>12</v>
      </c>
      <c r="K44" s="1">
        <v>1</v>
      </c>
      <c r="L44" s="1">
        <v>0.19800000000000001</v>
      </c>
      <c r="M44" s="1">
        <v>0.216</v>
      </c>
      <c r="N44" s="1">
        <v>0.157</v>
      </c>
      <c r="O44" s="1">
        <v>0.16800000000000001</v>
      </c>
      <c r="P44" s="1">
        <v>0.10100000000000001</v>
      </c>
      <c r="Q44" s="1">
        <v>0.114</v>
      </c>
    </row>
    <row r="45" spans="1:17" ht="12.5">
      <c r="A45" s="1" t="s">
        <v>12</v>
      </c>
      <c r="B45" s="1">
        <v>2</v>
      </c>
      <c r="C45" s="1">
        <v>62.78</v>
      </c>
      <c r="D45" s="1">
        <v>74.2</v>
      </c>
      <c r="E45" s="1">
        <v>88.78</v>
      </c>
      <c r="F45" s="1">
        <v>95.67</v>
      </c>
      <c r="G45" s="1">
        <v>115.23</v>
      </c>
      <c r="H45" s="1">
        <v>122.34</v>
      </c>
      <c r="J45" s="1" t="s">
        <v>12</v>
      </c>
      <c r="K45" s="1">
        <v>2</v>
      </c>
      <c r="L45" s="1">
        <v>0.16600000000000001</v>
      </c>
      <c r="M45" s="1">
        <v>0.20300000000000001</v>
      </c>
      <c r="N45" s="1">
        <v>0.14599999999999999</v>
      </c>
      <c r="O45" s="1">
        <v>0.13100000000000001</v>
      </c>
      <c r="P45" s="1">
        <v>0.122</v>
      </c>
      <c r="Q45" s="1">
        <v>0.14399999999999999</v>
      </c>
    </row>
    <row r="46" spans="1:17" ht="12.5">
      <c r="A46" s="1" t="s">
        <v>12</v>
      </c>
      <c r="B46" s="1">
        <v>3</v>
      </c>
      <c r="C46" s="1">
        <v>59.87</v>
      </c>
      <c r="D46" s="1">
        <v>79.23</v>
      </c>
      <c r="E46" s="1">
        <v>94.322000000000003</v>
      </c>
      <c r="F46" s="1">
        <v>92.87</v>
      </c>
      <c r="G46" s="1">
        <v>108.92</v>
      </c>
      <c r="H46" s="1">
        <v>129.22999999999999</v>
      </c>
      <c r="J46" s="1" t="s">
        <v>12</v>
      </c>
      <c r="K46" s="1">
        <v>3</v>
      </c>
      <c r="L46" s="1">
        <v>0.185</v>
      </c>
      <c r="M46" s="1">
        <v>0.153</v>
      </c>
      <c r="N46" s="1">
        <v>0.13200000000000001</v>
      </c>
      <c r="O46" s="1">
        <v>0.13600000000000001</v>
      </c>
      <c r="P46" s="1">
        <v>0.111</v>
      </c>
      <c r="Q46" s="1">
        <v>0.14799999999999999</v>
      </c>
    </row>
    <row r="47" spans="1:17" ht="12.5">
      <c r="A47" s="1" t="s">
        <v>12</v>
      </c>
      <c r="B47" s="1">
        <v>4</v>
      </c>
      <c r="C47" s="1">
        <v>60.56</v>
      </c>
      <c r="D47" s="1">
        <v>67.27</v>
      </c>
      <c r="E47" s="1">
        <v>96.256</v>
      </c>
      <c r="F47" s="1">
        <v>103.22199999999999</v>
      </c>
      <c r="G47" s="1">
        <v>120.22</v>
      </c>
      <c r="H47" s="1">
        <v>135.65</v>
      </c>
      <c r="J47" s="1" t="s">
        <v>12</v>
      </c>
      <c r="K47" s="1">
        <v>4</v>
      </c>
      <c r="L47" s="1">
        <v>0.19700000000000001</v>
      </c>
      <c r="M47" s="1">
        <v>0.182</v>
      </c>
      <c r="N47" s="1">
        <v>0.16900000000000001</v>
      </c>
      <c r="O47" s="1">
        <v>0.13500000000000001</v>
      </c>
      <c r="P47" s="1">
        <v>9.1999999999999998E-2</v>
      </c>
      <c r="Q47" s="1">
        <v>8.8999999999999996E-2</v>
      </c>
    </row>
    <row r="48" spans="1:17" ht="12.5">
      <c r="A48" s="1" t="s">
        <v>12</v>
      </c>
      <c r="B48" s="1">
        <v>5</v>
      </c>
      <c r="C48" s="1">
        <v>62.32</v>
      </c>
      <c r="D48" s="1">
        <v>66.849999999999994</v>
      </c>
      <c r="E48" s="1">
        <v>91.78</v>
      </c>
      <c r="F48" s="1">
        <v>104.89</v>
      </c>
      <c r="G48" s="1">
        <v>113.2</v>
      </c>
      <c r="H48" s="1">
        <v>117.2</v>
      </c>
      <c r="J48" s="1" t="s">
        <v>12</v>
      </c>
      <c r="K48" s="1">
        <v>5</v>
      </c>
      <c r="L48" s="1">
        <v>0.19800000000000001</v>
      </c>
      <c r="M48" s="1">
        <v>0.17199999999999999</v>
      </c>
      <c r="N48" s="1">
        <v>0.13700000000000001</v>
      </c>
      <c r="O48" s="1">
        <v>0.16900000000000001</v>
      </c>
      <c r="P48" s="1">
        <v>0.13200000000000001</v>
      </c>
      <c r="Q48" s="1">
        <v>0.11700000000000001</v>
      </c>
    </row>
    <row r="49" spans="1:17" ht="12.5">
      <c r="A49" s="1" t="s">
        <v>12</v>
      </c>
      <c r="B49" s="1">
        <v>6</v>
      </c>
      <c r="C49" s="1">
        <v>62.46</v>
      </c>
      <c r="D49" s="1">
        <v>65.91</v>
      </c>
      <c r="E49" s="1">
        <v>89.12</v>
      </c>
      <c r="F49" s="1">
        <v>99.54</v>
      </c>
      <c r="G49" s="1">
        <v>114.98</v>
      </c>
      <c r="H49" s="1">
        <v>134.22999999999999</v>
      </c>
      <c r="J49" s="1" t="s">
        <v>12</v>
      </c>
      <c r="K49" s="1">
        <v>6</v>
      </c>
      <c r="L49" s="1">
        <v>0.17699999999999999</v>
      </c>
      <c r="M49" s="1">
        <v>0.154</v>
      </c>
      <c r="N49" s="1">
        <v>0.14199999999999999</v>
      </c>
      <c r="O49" s="1">
        <v>0.14499999999999999</v>
      </c>
      <c r="P49" s="1">
        <v>8.8999999999999996E-2</v>
      </c>
      <c r="Q49" s="1">
        <v>9.9000000000000005E-2</v>
      </c>
    </row>
    <row r="51" spans="1:17" ht="12.5">
      <c r="A51" s="1" t="s">
        <v>24</v>
      </c>
    </row>
    <row r="52" spans="1:17" ht="15.5">
      <c r="A52" s="1" t="s">
        <v>12</v>
      </c>
      <c r="B52" s="1">
        <v>1</v>
      </c>
      <c r="C52" s="1">
        <v>69.05</v>
      </c>
      <c r="D52" s="1">
        <v>76.53</v>
      </c>
      <c r="E52" s="2">
        <v>67.95</v>
      </c>
      <c r="F52" s="1">
        <v>95.43</v>
      </c>
      <c r="G52" s="1">
        <v>108.1</v>
      </c>
      <c r="H52" s="1">
        <v>106.7</v>
      </c>
      <c r="J52" s="1" t="s">
        <v>12</v>
      </c>
      <c r="K52" s="1">
        <v>1</v>
      </c>
      <c r="L52" s="1">
        <v>0.23200000000000001</v>
      </c>
      <c r="M52" s="2">
        <v>0.23699999999999999</v>
      </c>
      <c r="N52" s="2">
        <v>0.26800000000000002</v>
      </c>
      <c r="O52" s="1">
        <v>0.218</v>
      </c>
      <c r="P52" s="1">
        <v>0.188</v>
      </c>
      <c r="Q52" s="1">
        <v>0.186</v>
      </c>
    </row>
    <row r="53" spans="1:17" ht="15.5">
      <c r="A53" s="1" t="s">
        <v>12</v>
      </c>
      <c r="B53" s="1">
        <v>2</v>
      </c>
      <c r="C53" s="1">
        <v>70.67</v>
      </c>
      <c r="D53" s="1">
        <v>70.75</v>
      </c>
      <c r="E53" s="2">
        <v>64.3</v>
      </c>
      <c r="F53" s="1">
        <v>96.81</v>
      </c>
      <c r="G53" s="1">
        <v>105.6</v>
      </c>
      <c r="H53" s="1">
        <v>99.6</v>
      </c>
      <c r="J53" s="1" t="s">
        <v>12</v>
      </c>
      <c r="K53" s="1">
        <v>2</v>
      </c>
      <c r="L53" s="1">
        <v>0.25</v>
      </c>
      <c r="M53" s="2">
        <v>0.23300000000000001</v>
      </c>
      <c r="N53" s="2">
        <v>0.23400000000000001</v>
      </c>
      <c r="O53" s="1">
        <v>0.23400000000000001</v>
      </c>
      <c r="P53" s="1">
        <v>0.189</v>
      </c>
      <c r="Q53" s="1">
        <v>0.189</v>
      </c>
    </row>
    <row r="54" spans="1:17" ht="15.5">
      <c r="A54" s="1" t="s">
        <v>12</v>
      </c>
      <c r="B54" s="1">
        <v>3</v>
      </c>
      <c r="C54" s="1">
        <v>69.900000000000006</v>
      </c>
      <c r="D54" s="1">
        <v>76.430000000000007</v>
      </c>
      <c r="E54" s="2">
        <v>65.569999999999993</v>
      </c>
      <c r="F54" s="1">
        <v>93.56</v>
      </c>
      <c r="G54" s="1">
        <v>113.2</v>
      </c>
      <c r="H54" s="1">
        <v>108.3</v>
      </c>
      <c r="J54" s="1" t="s">
        <v>12</v>
      </c>
      <c r="K54" s="1">
        <v>3</v>
      </c>
      <c r="L54" s="1">
        <v>0.216</v>
      </c>
      <c r="M54" s="2">
        <v>0.23599999999999999</v>
      </c>
      <c r="N54" s="2">
        <v>0.24099999999999999</v>
      </c>
      <c r="O54" s="1">
        <v>0.26800000000000002</v>
      </c>
      <c r="P54" s="1">
        <v>0.19500000000000001</v>
      </c>
      <c r="Q54" s="1">
        <v>0.191</v>
      </c>
    </row>
    <row r="55" spans="1:17" ht="15.5">
      <c r="A55" s="1" t="s">
        <v>12</v>
      </c>
      <c r="B55" s="1">
        <v>4</v>
      </c>
      <c r="C55" s="1">
        <v>77.22</v>
      </c>
      <c r="D55" s="1">
        <v>73.53</v>
      </c>
      <c r="E55" s="2">
        <v>78.22</v>
      </c>
      <c r="F55" s="1">
        <v>100.01</v>
      </c>
      <c r="G55" s="1">
        <v>110.11</v>
      </c>
      <c r="H55" s="1">
        <v>104.5</v>
      </c>
      <c r="J55" s="1" t="s">
        <v>12</v>
      </c>
      <c r="K55" s="1">
        <v>4</v>
      </c>
      <c r="L55" s="1">
        <v>0.222</v>
      </c>
      <c r="M55" s="2">
        <v>0.23200000000000001</v>
      </c>
      <c r="N55" s="2">
        <v>0.26900000000000002</v>
      </c>
      <c r="O55" s="1">
        <v>0.253</v>
      </c>
      <c r="P55" s="1">
        <v>0.17599999999999999</v>
      </c>
      <c r="Q55" s="1">
        <v>0.185</v>
      </c>
    </row>
    <row r="56" spans="1:17" ht="15.5">
      <c r="A56" s="1" t="s">
        <v>12</v>
      </c>
      <c r="B56" s="1">
        <v>5</v>
      </c>
      <c r="C56" s="1">
        <v>72.11</v>
      </c>
      <c r="D56" s="1">
        <v>84.62</v>
      </c>
      <c r="E56" s="2">
        <v>75.180000000000007</v>
      </c>
      <c r="F56" s="1">
        <v>89.05</v>
      </c>
      <c r="G56" s="1">
        <v>103.6</v>
      </c>
      <c r="H56" s="1">
        <v>102.5</v>
      </c>
      <c r="J56" s="1" t="s">
        <v>12</v>
      </c>
      <c r="K56" s="1">
        <v>5</v>
      </c>
      <c r="L56" s="1">
        <v>0.21299999999999999</v>
      </c>
      <c r="M56" s="2">
        <v>0.23499999999999999</v>
      </c>
      <c r="N56" s="2">
        <v>0.23200000000000001</v>
      </c>
      <c r="O56" s="1">
        <v>0.21299999999999999</v>
      </c>
      <c r="P56" s="1">
        <v>0.185</v>
      </c>
      <c r="Q56" s="1">
        <v>0.193</v>
      </c>
    </row>
    <row r="57" spans="1:17" ht="15.5">
      <c r="A57" s="1" t="s">
        <v>12</v>
      </c>
      <c r="B57" s="1">
        <v>6</v>
      </c>
      <c r="C57" s="1">
        <v>68.03</v>
      </c>
      <c r="D57" s="1">
        <v>88.75</v>
      </c>
      <c r="E57" s="2">
        <v>75.260000000000005</v>
      </c>
      <c r="F57" s="1">
        <v>91.33</v>
      </c>
      <c r="G57" s="1">
        <v>104.8</v>
      </c>
      <c r="H57" s="1">
        <v>106.4</v>
      </c>
      <c r="J57" s="1" t="s">
        <v>12</v>
      </c>
      <c r="K57" s="1">
        <v>6</v>
      </c>
      <c r="L57" s="1">
        <v>0.23499999999999999</v>
      </c>
      <c r="M57" s="2">
        <v>0.24299999999999999</v>
      </c>
      <c r="N57" s="2">
        <v>0.22600000000000001</v>
      </c>
      <c r="O57" s="1">
        <v>0.20799999999999999</v>
      </c>
      <c r="P57" s="1">
        <v>0.187</v>
      </c>
      <c r="Q57" s="1">
        <v>0.17299999999999999</v>
      </c>
    </row>
    <row r="58" spans="1:17" ht="12.5">
      <c r="A58" s="1" t="s">
        <v>27</v>
      </c>
    </row>
    <row r="59" spans="1:17" ht="12.5">
      <c r="A59" s="1" t="s">
        <v>12</v>
      </c>
      <c r="B59" s="1">
        <v>1</v>
      </c>
      <c r="C59" s="12">
        <v>61.4754</v>
      </c>
      <c r="D59" s="1">
        <v>69.61</v>
      </c>
      <c r="E59" s="1" t="s">
        <v>28</v>
      </c>
      <c r="F59" s="1">
        <v>85.71</v>
      </c>
      <c r="G59" s="1">
        <v>83.5655</v>
      </c>
      <c r="H59" s="1">
        <v>99.337699999999998</v>
      </c>
      <c r="J59" s="1" t="s">
        <v>12</v>
      </c>
      <c r="K59" s="1">
        <v>1</v>
      </c>
      <c r="L59" s="1">
        <v>0.153</v>
      </c>
      <c r="M59" s="1">
        <v>0.224</v>
      </c>
      <c r="N59" s="1">
        <v>0.19800000000000001</v>
      </c>
      <c r="O59" s="1">
        <v>0.16</v>
      </c>
      <c r="P59" s="1">
        <v>0.124</v>
      </c>
      <c r="Q59" s="13">
        <v>0.11700000000000001</v>
      </c>
    </row>
    <row r="60" spans="1:17" ht="12.5">
      <c r="A60" s="1" t="s">
        <v>12</v>
      </c>
      <c r="B60" s="1">
        <v>2</v>
      </c>
      <c r="C60" s="1">
        <v>61.412500000000001</v>
      </c>
      <c r="D60" s="1">
        <v>70.67</v>
      </c>
      <c r="E60" s="1" t="s">
        <v>28</v>
      </c>
      <c r="F60" s="1">
        <v>82.19</v>
      </c>
      <c r="G60" s="1">
        <v>86.956500000000005</v>
      </c>
      <c r="H60" s="1">
        <v>98.522199999999998</v>
      </c>
      <c r="J60" s="1" t="s">
        <v>12</v>
      </c>
      <c r="K60" s="1">
        <v>2</v>
      </c>
      <c r="L60" s="1">
        <v>0.13700000000000001</v>
      </c>
      <c r="M60" s="1">
        <v>0.22</v>
      </c>
      <c r="N60" s="1">
        <v>0.20899999999999999</v>
      </c>
      <c r="O60" s="1">
        <v>0.22</v>
      </c>
      <c r="P60" s="1">
        <v>0.123</v>
      </c>
      <c r="Q60" s="1">
        <v>0.11700000000000001</v>
      </c>
    </row>
    <row r="61" spans="1:17" ht="12.5">
      <c r="A61" s="1" t="s">
        <v>12</v>
      </c>
      <c r="B61" s="1">
        <v>3</v>
      </c>
      <c r="C61" s="1">
        <v>61.792000000000002</v>
      </c>
      <c r="D61" s="1">
        <v>70.34</v>
      </c>
      <c r="E61" s="1" t="s">
        <v>28</v>
      </c>
      <c r="F61" s="1">
        <v>75</v>
      </c>
      <c r="G61" s="1">
        <v>89.153000000000006</v>
      </c>
      <c r="H61" s="1">
        <v>93.75</v>
      </c>
      <c r="J61" s="1" t="s">
        <v>12</v>
      </c>
      <c r="K61" s="1">
        <v>3</v>
      </c>
      <c r="L61" s="1">
        <v>0.18099999999999999</v>
      </c>
      <c r="M61" s="1">
        <v>0.221</v>
      </c>
      <c r="N61" s="1">
        <v>0.20100000000000001</v>
      </c>
      <c r="O61" s="1">
        <v>0.17</v>
      </c>
      <c r="P61" s="1">
        <v>0.114</v>
      </c>
      <c r="Q61" s="1">
        <v>0.111</v>
      </c>
    </row>
    <row r="62" spans="1:17" ht="12.5">
      <c r="A62" s="1" t="s">
        <v>12</v>
      </c>
      <c r="B62" s="1">
        <v>4</v>
      </c>
      <c r="C62" s="1">
        <v>61.601599999999998</v>
      </c>
      <c r="D62" s="1">
        <v>70.59</v>
      </c>
      <c r="E62" s="1" t="s">
        <v>28</v>
      </c>
      <c r="F62" s="1">
        <v>77.92</v>
      </c>
      <c r="G62" s="1">
        <v>86.956500000000005</v>
      </c>
      <c r="H62" s="1">
        <v>99.502499999999998</v>
      </c>
      <c r="J62" s="1" t="s">
        <v>12</v>
      </c>
      <c r="K62" s="1">
        <v>4</v>
      </c>
      <c r="L62" s="1">
        <v>0.13500000000000001</v>
      </c>
      <c r="M62" s="1">
        <v>0.20799999999999999</v>
      </c>
      <c r="N62" s="1">
        <v>0.20799999999999999</v>
      </c>
      <c r="O62" s="1">
        <v>0.17</v>
      </c>
      <c r="P62" s="1">
        <v>0.14000000000000001</v>
      </c>
      <c r="Q62" s="1">
        <v>0.104</v>
      </c>
    </row>
    <row r="63" spans="1:17" ht="12.5">
      <c r="A63" s="1" t="s">
        <v>12</v>
      </c>
      <c r="B63" s="1">
        <v>5</v>
      </c>
      <c r="C63" s="1">
        <v>62.176200000000001</v>
      </c>
      <c r="D63" s="1">
        <v>72.290000000000006</v>
      </c>
      <c r="E63" s="1" t="s">
        <v>28</v>
      </c>
      <c r="F63" s="1">
        <v>70.59</v>
      </c>
      <c r="G63" s="1">
        <v>89.954999999999998</v>
      </c>
      <c r="H63" s="1">
        <v>98.522199999999998</v>
      </c>
      <c r="J63" s="1" t="s">
        <v>12</v>
      </c>
      <c r="K63" s="1">
        <v>5</v>
      </c>
      <c r="L63" s="1">
        <v>0.187</v>
      </c>
      <c r="M63" s="1">
        <v>0.20699999999999999</v>
      </c>
      <c r="N63" s="1">
        <v>0.2</v>
      </c>
      <c r="O63" s="1">
        <v>0.15</v>
      </c>
      <c r="P63" s="1">
        <f>2.71-2.58</f>
        <v>0.12999999999999989</v>
      </c>
      <c r="Q63" s="1">
        <v>0.104</v>
      </c>
    </row>
    <row r="64" spans="1:17" ht="12.5">
      <c r="A64" s="1" t="s">
        <v>12</v>
      </c>
      <c r="B64" s="1">
        <v>6</v>
      </c>
      <c r="C64" s="1">
        <v>60.913699999999999</v>
      </c>
      <c r="D64" s="1">
        <v>78.739999999999995</v>
      </c>
      <c r="E64" s="1" t="s">
        <v>28</v>
      </c>
      <c r="F64" s="1">
        <v>75</v>
      </c>
      <c r="G64" s="1">
        <v>91.324200000000005</v>
      </c>
      <c r="H64" s="1">
        <v>93.896699999999996</v>
      </c>
      <c r="J64" s="1" t="s">
        <v>12</v>
      </c>
      <c r="K64" s="1">
        <v>6</v>
      </c>
      <c r="L64" s="1">
        <v>0.16800000000000001</v>
      </c>
      <c r="M64" s="1">
        <v>0.216</v>
      </c>
      <c r="N64" s="1">
        <v>0.20100000000000001</v>
      </c>
      <c r="O64" s="1">
        <v>0.2</v>
      </c>
      <c r="P64" s="1">
        <v>0.14000000000000001</v>
      </c>
      <c r="Q64" s="1">
        <v>0.111</v>
      </c>
    </row>
    <row r="65" spans="1:17" ht="12.5">
      <c r="A65" s="1" t="s">
        <v>30</v>
      </c>
      <c r="B65" s="1"/>
      <c r="F65" s="1"/>
    </row>
    <row r="66" spans="1:17" ht="14.5">
      <c r="A66" s="1" t="s">
        <v>12</v>
      </c>
      <c r="B66" s="1">
        <v>1</v>
      </c>
      <c r="C66" s="4">
        <v>87.59</v>
      </c>
      <c r="D66" s="4">
        <v>86.46</v>
      </c>
      <c r="E66" s="4">
        <v>91.32</v>
      </c>
      <c r="F66" s="4">
        <v>94.94</v>
      </c>
      <c r="G66" s="4">
        <v>113</v>
      </c>
      <c r="H66" s="4">
        <v>111.5</v>
      </c>
      <c r="J66" s="1" t="s">
        <v>12</v>
      </c>
      <c r="K66" s="1">
        <v>1</v>
      </c>
      <c r="L66" s="4">
        <v>0.21</v>
      </c>
      <c r="M66" s="4">
        <v>0.20899999999999999</v>
      </c>
      <c r="N66" s="4">
        <v>0.21099999999999999</v>
      </c>
      <c r="O66" s="4">
        <v>0.182</v>
      </c>
      <c r="P66" s="4">
        <v>0.122</v>
      </c>
      <c r="Q66" s="4">
        <v>0.112</v>
      </c>
    </row>
    <row r="67" spans="1:17" ht="14.5">
      <c r="A67" s="1" t="s">
        <v>12</v>
      </c>
      <c r="B67" s="1">
        <v>2</v>
      </c>
      <c r="C67" s="4">
        <v>86.33</v>
      </c>
      <c r="D67" s="4">
        <v>80</v>
      </c>
      <c r="E67" s="4">
        <v>85.59</v>
      </c>
      <c r="F67" s="4">
        <v>91.46</v>
      </c>
      <c r="G67" s="4">
        <v>114.7</v>
      </c>
      <c r="H67" s="4">
        <v>113.9</v>
      </c>
      <c r="J67" s="1" t="s">
        <v>12</v>
      </c>
      <c r="K67" s="1">
        <v>2</v>
      </c>
      <c r="L67" s="4">
        <v>0.20899999999999999</v>
      </c>
      <c r="M67" s="4">
        <v>0.20499999999999999</v>
      </c>
      <c r="N67" s="4">
        <v>0.21299999999999999</v>
      </c>
      <c r="O67" s="4">
        <v>0.183</v>
      </c>
      <c r="P67" s="4">
        <v>0.13200000000000001</v>
      </c>
      <c r="Q67" s="4">
        <v>0.107</v>
      </c>
    </row>
    <row r="68" spans="1:17" ht="14.5">
      <c r="A68" s="1" t="s">
        <v>12</v>
      </c>
      <c r="B68" s="1">
        <v>3</v>
      </c>
      <c r="C68" s="4">
        <v>89.42</v>
      </c>
      <c r="D68" s="4">
        <v>78.33</v>
      </c>
      <c r="E68" s="4">
        <v>82.42</v>
      </c>
      <c r="F68" s="4">
        <v>97.24</v>
      </c>
      <c r="G68" s="4">
        <v>107</v>
      </c>
      <c r="H68" s="4">
        <v>117</v>
      </c>
      <c r="J68" s="1" t="s">
        <v>12</v>
      </c>
      <c r="K68" s="1">
        <v>3</v>
      </c>
      <c r="L68" s="4">
        <v>0.20799999999999999</v>
      </c>
      <c r="M68" s="4">
        <v>0.20300000000000001</v>
      </c>
      <c r="N68" s="4">
        <v>0.20899999999999999</v>
      </c>
      <c r="O68" s="4">
        <v>0.17899999999999999</v>
      </c>
      <c r="P68" s="4">
        <v>0.128</v>
      </c>
      <c r="Q68" s="4">
        <v>0.122</v>
      </c>
    </row>
    <row r="69" spans="1:17" ht="14.5">
      <c r="A69" s="1" t="s">
        <v>12</v>
      </c>
      <c r="B69" s="1">
        <v>4</v>
      </c>
      <c r="C69" s="4">
        <v>86.33</v>
      </c>
      <c r="D69" s="4">
        <v>77.02</v>
      </c>
      <c r="E69" s="4">
        <v>75.28</v>
      </c>
      <c r="F69" s="4">
        <v>97.4</v>
      </c>
      <c r="G69" s="4">
        <v>114.5</v>
      </c>
      <c r="H69" s="4">
        <v>121.2</v>
      </c>
      <c r="J69" s="1" t="s">
        <v>12</v>
      </c>
      <c r="K69" s="1">
        <v>4</v>
      </c>
      <c r="L69" s="4">
        <v>0.21099999999999999</v>
      </c>
      <c r="M69" s="4">
        <v>0.20200000000000001</v>
      </c>
      <c r="N69" s="4">
        <v>0.21</v>
      </c>
      <c r="O69" s="4">
        <v>0.186</v>
      </c>
      <c r="P69" s="4">
        <v>0.14199999999999999</v>
      </c>
      <c r="Q69" s="4">
        <v>0.108</v>
      </c>
    </row>
    <row r="70" spans="1:17" ht="14.5">
      <c r="A70" s="1" t="s">
        <v>12</v>
      </c>
      <c r="B70" s="1">
        <v>5</v>
      </c>
      <c r="C70" s="4">
        <v>84.99</v>
      </c>
      <c r="D70" s="4">
        <v>84.27</v>
      </c>
      <c r="E70" s="4">
        <v>75.66</v>
      </c>
      <c r="F70" s="4">
        <v>93.6</v>
      </c>
      <c r="G70" s="4">
        <v>105.3</v>
      </c>
      <c r="H70" s="4">
        <v>112.4</v>
      </c>
      <c r="J70" s="1" t="s">
        <v>12</v>
      </c>
      <c r="K70" s="1">
        <v>5</v>
      </c>
      <c r="L70" s="4">
        <v>0.20799999999999999</v>
      </c>
      <c r="M70" s="4">
        <v>0.21099999999999999</v>
      </c>
      <c r="N70" s="4">
        <v>0.19900000000000001</v>
      </c>
      <c r="O70" s="4">
        <v>0.17899999999999999</v>
      </c>
      <c r="P70" s="4">
        <v>0.14499999999999999</v>
      </c>
      <c r="Q70" s="4">
        <v>0.11</v>
      </c>
    </row>
    <row r="71" spans="1:17" ht="14.5">
      <c r="A71" s="1" t="s">
        <v>12</v>
      </c>
      <c r="B71" s="1">
        <v>6</v>
      </c>
      <c r="C71" s="4">
        <v>82.3</v>
      </c>
      <c r="D71" s="4">
        <v>88.63</v>
      </c>
      <c r="E71" s="4">
        <v>75.849999999999994</v>
      </c>
      <c r="F71" s="4">
        <v>93.02</v>
      </c>
      <c r="G71" s="4">
        <v>105.3</v>
      </c>
      <c r="H71" s="4">
        <v>113.9</v>
      </c>
      <c r="J71" s="1" t="s">
        <v>12</v>
      </c>
      <c r="K71" s="1">
        <v>6</v>
      </c>
      <c r="L71" s="4">
        <v>0.20200000000000001</v>
      </c>
      <c r="M71" s="4">
        <v>0.28999999999999998</v>
      </c>
      <c r="N71" s="4">
        <v>0.20300000000000001</v>
      </c>
      <c r="O71" s="4">
        <v>0.17699999999999999</v>
      </c>
      <c r="P71" s="4">
        <v>0.14899999999999999</v>
      </c>
      <c r="Q71" s="4">
        <v>0.115</v>
      </c>
    </row>
    <row r="72" spans="1:17" ht="12.5">
      <c r="O72" s="1"/>
      <c r="Q72" s="1"/>
    </row>
    <row r="80" spans="1:17" ht="12.5">
      <c r="A8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"/>
  <sheetViews>
    <sheetView workbookViewId="0">
      <selection activeCell="A28" sqref="A3:Q28"/>
    </sheetView>
  </sheetViews>
  <sheetFormatPr defaultColWidth="14.453125" defaultRowHeight="15.75" customHeight="1"/>
  <sheetData>
    <row r="1" spans="1:18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8" ht="1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8" ht="12.5">
      <c r="A3" s="1" t="s">
        <v>10</v>
      </c>
      <c r="B3" s="1">
        <v>1</v>
      </c>
      <c r="C3" s="1">
        <v>80</v>
      </c>
      <c r="D3" s="1">
        <v>87</v>
      </c>
      <c r="E3" s="1">
        <v>95</v>
      </c>
      <c r="F3" s="1">
        <v>140</v>
      </c>
      <c r="G3" s="1">
        <v>140</v>
      </c>
      <c r="H3" s="1">
        <v>158</v>
      </c>
      <c r="J3" s="1" t="s">
        <v>10</v>
      </c>
      <c r="K3" s="1">
        <v>1</v>
      </c>
      <c r="L3" s="1">
        <f>0.603-0.486</f>
        <v>0.11699999999999999</v>
      </c>
      <c r="M3">
        <f>6.642-6.51</f>
        <v>0.13200000000000056</v>
      </c>
      <c r="N3">
        <f>3.652-3.535</f>
        <v>0.11699999999999999</v>
      </c>
      <c r="O3">
        <f>1.293-1.123</f>
        <v>0.16999999999999993</v>
      </c>
      <c r="P3">
        <f>9.619-9.518</f>
        <v>0.10099999999999909</v>
      </c>
      <c r="Q3">
        <f>10.774-10.683</f>
        <v>9.0999999999999304E-2</v>
      </c>
    </row>
    <row r="4" spans="1:18" ht="12.5">
      <c r="A4" s="1" t="s">
        <v>10</v>
      </c>
      <c r="B4" s="1">
        <v>2</v>
      </c>
      <c r="C4" s="1">
        <v>79</v>
      </c>
      <c r="D4" s="1">
        <v>91</v>
      </c>
      <c r="E4" s="1">
        <v>100</v>
      </c>
      <c r="F4" s="1">
        <v>118</v>
      </c>
      <c r="G4" s="1">
        <v>176</v>
      </c>
      <c r="H4" s="1">
        <v>158</v>
      </c>
      <c r="J4" s="1" t="s">
        <v>10</v>
      </c>
      <c r="K4" s="1">
        <v>2</v>
      </c>
      <c r="L4" s="1">
        <f>1.353-1.254</f>
        <v>9.8999999999999977E-2</v>
      </c>
      <c r="M4">
        <f>3.538-3.395</f>
        <v>0.14299999999999979</v>
      </c>
      <c r="N4">
        <f>0.635-0.484</f>
        <v>0.15100000000000002</v>
      </c>
      <c r="O4">
        <f>1.598-1.488</f>
        <v>0.1100000000000001</v>
      </c>
      <c r="P4" s="1">
        <f>14.726-14.643</f>
        <v>8.3000000000000185E-2</v>
      </c>
      <c r="Q4" s="1">
        <f>10.774-10.653</f>
        <v>0.12099999999999866</v>
      </c>
    </row>
    <row r="5" spans="1:18" ht="12.5">
      <c r="A5" s="1" t="s">
        <v>10</v>
      </c>
      <c r="B5" s="1">
        <v>3</v>
      </c>
      <c r="C5" s="1">
        <v>91</v>
      </c>
      <c r="D5" s="1">
        <v>82</v>
      </c>
      <c r="E5" s="1">
        <v>103</v>
      </c>
      <c r="F5" s="1">
        <v>120</v>
      </c>
      <c r="G5" s="1">
        <v>143</v>
      </c>
      <c r="H5" s="1">
        <v>150</v>
      </c>
      <c r="J5" s="1" t="s">
        <v>10</v>
      </c>
      <c r="K5" s="1">
        <v>3</v>
      </c>
      <c r="L5" s="1">
        <f>2.07-1.954</f>
        <v>0.11599999999999988</v>
      </c>
      <c r="M5">
        <f>4.272-4.144</f>
        <v>0.12800000000000011</v>
      </c>
      <c r="N5" s="1">
        <f>1.267-1.103</f>
        <v>0.16399999999999992</v>
      </c>
      <c r="O5" s="1">
        <f>14.749-14.614</f>
        <v>0.13499999999999979</v>
      </c>
      <c r="P5">
        <f>14.118-13.957</f>
        <v>0.16099999999999959</v>
      </c>
      <c r="Q5" s="1">
        <f>11.867-11.7911</f>
        <v>7.5900000000000745E-2</v>
      </c>
    </row>
    <row r="6" spans="1:18" ht="12.5">
      <c r="A6" s="1" t="s">
        <v>10</v>
      </c>
      <c r="B6" s="1">
        <v>4</v>
      </c>
      <c r="C6" s="1">
        <v>73</v>
      </c>
      <c r="D6" s="1">
        <v>78</v>
      </c>
      <c r="E6" s="1">
        <v>74</v>
      </c>
      <c r="F6" s="1">
        <v>92</v>
      </c>
      <c r="G6" s="1">
        <v>136</v>
      </c>
      <c r="H6" s="1">
        <v>136</v>
      </c>
      <c r="J6" s="1" t="s">
        <v>10</v>
      </c>
      <c r="K6" s="1">
        <v>4</v>
      </c>
      <c r="L6">
        <f>2.819-2.719</f>
        <v>0.10000000000000009</v>
      </c>
      <c r="M6">
        <f>5.025-4.859</f>
        <v>0.16600000000000037</v>
      </c>
      <c r="N6" s="1">
        <f>2.468-2.334</f>
        <v>0.1339999999999999</v>
      </c>
      <c r="O6">
        <f>14.299-14.202</f>
        <v>9.6999999999999531E-2</v>
      </c>
      <c r="P6" s="1">
        <f>2.605-2.512</f>
        <v>9.2999999999999972E-2</v>
      </c>
      <c r="Q6" s="1">
        <f>5.452-5.341</f>
        <v>0.11099999999999977</v>
      </c>
      <c r="R6" s="1"/>
    </row>
    <row r="7" spans="1:18" ht="12.5">
      <c r="A7" s="1" t="s">
        <v>10</v>
      </c>
      <c r="B7" s="1">
        <v>5</v>
      </c>
      <c r="C7" s="1">
        <v>87</v>
      </c>
      <c r="D7" s="1">
        <v>81</v>
      </c>
      <c r="E7" s="1">
        <v>133</v>
      </c>
      <c r="F7" s="1">
        <v>102</v>
      </c>
      <c r="G7" s="1">
        <v>98</v>
      </c>
      <c r="H7" s="1">
        <v>162</v>
      </c>
      <c r="J7" s="1" t="s">
        <v>10</v>
      </c>
      <c r="K7" s="1">
        <v>5</v>
      </c>
      <c r="L7" s="1">
        <f>3.553-3.453</f>
        <v>0.10000000000000009</v>
      </c>
      <c r="M7" s="1">
        <f>6.642-6.51</f>
        <v>0.13200000000000056</v>
      </c>
      <c r="N7" s="1">
        <f>3.686-3.535</f>
        <v>0.1509999999999998</v>
      </c>
      <c r="O7">
        <f>1.102-0.964</f>
        <v>0.13800000000000012</v>
      </c>
      <c r="P7" s="1">
        <f>9.005-8.885</f>
        <v>0.12000000000000099</v>
      </c>
      <c r="Q7" s="1">
        <f>7.454-7.359</f>
        <v>9.4999999999999751E-2</v>
      </c>
    </row>
    <row r="8" spans="1:18" ht="12.5">
      <c r="A8" s="1" t="s">
        <v>10</v>
      </c>
      <c r="B8" s="1">
        <v>6</v>
      </c>
      <c r="C8" s="1">
        <v>80</v>
      </c>
      <c r="D8" s="1">
        <v>79</v>
      </c>
      <c r="E8" s="1">
        <v>76</v>
      </c>
      <c r="F8" s="1">
        <v>98</v>
      </c>
      <c r="G8" s="1">
        <v>100</v>
      </c>
      <c r="H8" s="1">
        <v>118</v>
      </c>
      <c r="J8" s="1" t="s">
        <v>10</v>
      </c>
      <c r="K8" s="1">
        <v>6</v>
      </c>
      <c r="L8">
        <f>4.286-4.187</f>
        <v>9.8999999999999311E-2</v>
      </c>
      <c r="M8">
        <f>8.928-8.828</f>
        <v>0.10000000000000142</v>
      </c>
      <c r="N8">
        <f>9.907-9.79</f>
        <v>0.11700000000000088</v>
      </c>
      <c r="O8" s="1">
        <f>14.598-14.449</f>
        <v>0.14900000000000091</v>
      </c>
      <c r="P8">
        <f>9.66-9.531</f>
        <v>0.12899999999999956</v>
      </c>
      <c r="Q8" s="1">
        <f>3.897-3.8</f>
        <v>9.6999999999999975E-2</v>
      </c>
    </row>
    <row r="9" spans="1:18" ht="12.5">
      <c r="A9" s="1" t="s">
        <v>11</v>
      </c>
      <c r="B9" s="1"/>
    </row>
    <row r="10" spans="1:18" ht="15.5">
      <c r="A10" s="1" t="s">
        <v>12</v>
      </c>
      <c r="B10" s="1">
        <v>1</v>
      </c>
      <c r="C10" s="1">
        <v>72.390900000000002</v>
      </c>
      <c r="D10" s="1">
        <v>74.119799999999998</v>
      </c>
      <c r="E10" s="1">
        <v>111.3173</v>
      </c>
      <c r="F10" s="2">
        <v>86.33</v>
      </c>
      <c r="G10" s="2">
        <v>93.6</v>
      </c>
      <c r="H10" s="2">
        <v>107.62</v>
      </c>
      <c r="J10" s="1" t="s">
        <v>12</v>
      </c>
      <c r="K10" s="1">
        <v>1</v>
      </c>
      <c r="L10" s="1">
        <v>0.129</v>
      </c>
      <c r="M10" s="1">
        <v>0.13600000000000001</v>
      </c>
      <c r="N10" s="1">
        <v>0.14699999999999999</v>
      </c>
      <c r="O10" s="2">
        <v>0.155</v>
      </c>
      <c r="P10" s="2">
        <v>0.112</v>
      </c>
      <c r="Q10" s="2">
        <v>9.4E-2</v>
      </c>
    </row>
    <row r="11" spans="1:18" ht="15.5">
      <c r="A11" s="1" t="s">
        <v>12</v>
      </c>
      <c r="B11" s="1">
        <v>2</v>
      </c>
      <c r="C11" s="1">
        <v>70.532899999999998</v>
      </c>
      <c r="D11" s="1">
        <v>72.977900000000005</v>
      </c>
      <c r="E11" s="1">
        <v>105.7269</v>
      </c>
      <c r="F11" s="2">
        <v>75.63</v>
      </c>
      <c r="G11" s="2">
        <v>97.67</v>
      </c>
      <c r="H11" s="2">
        <v>103.33</v>
      </c>
      <c r="J11" s="1" t="s">
        <v>12</v>
      </c>
      <c r="K11" s="1">
        <v>2</v>
      </c>
      <c r="L11" s="1">
        <v>0.14699999999999999</v>
      </c>
      <c r="M11" s="1">
        <v>0.122</v>
      </c>
      <c r="N11" s="1">
        <v>0.126</v>
      </c>
      <c r="O11" s="2">
        <v>0.13400000000000001</v>
      </c>
      <c r="P11" s="2">
        <v>0.13200000000000001</v>
      </c>
      <c r="Q11" s="2">
        <v>0.115</v>
      </c>
    </row>
    <row r="12" spans="1:18" ht="15.5">
      <c r="A12" s="1" t="s">
        <v>12</v>
      </c>
      <c r="B12" s="1">
        <v>3</v>
      </c>
      <c r="C12" s="1">
        <v>67.771199999999993</v>
      </c>
      <c r="D12" s="1">
        <v>74.242099999999994</v>
      </c>
      <c r="E12" s="1">
        <v>97.719899999999996</v>
      </c>
      <c r="F12" s="2">
        <v>86.23</v>
      </c>
      <c r="G12" s="2">
        <v>99.92</v>
      </c>
      <c r="H12" s="2">
        <v>105.32</v>
      </c>
      <c r="J12" s="1" t="s">
        <v>12</v>
      </c>
      <c r="K12" s="1">
        <v>3</v>
      </c>
      <c r="L12" s="1">
        <v>0.14099999999999999</v>
      </c>
      <c r="M12" s="1">
        <v>0.14299999999999999</v>
      </c>
      <c r="N12" s="1">
        <v>0.129</v>
      </c>
      <c r="O12" s="2">
        <v>0.123</v>
      </c>
      <c r="P12" s="2">
        <v>0.13300000000000001</v>
      </c>
      <c r="Q12" s="2">
        <v>0.107</v>
      </c>
    </row>
    <row r="13" spans="1:18" ht="15.5">
      <c r="A13" s="1" t="s">
        <v>12</v>
      </c>
      <c r="B13" s="1">
        <v>4</v>
      </c>
      <c r="C13" s="1">
        <v>64.701700000000002</v>
      </c>
      <c r="D13" s="1">
        <v>73.409499999999994</v>
      </c>
      <c r="E13" s="1">
        <v>93.240099999999998</v>
      </c>
      <c r="F13" s="2">
        <v>79.650000000000006</v>
      </c>
      <c r="G13" s="2">
        <v>81.739999999999995</v>
      </c>
      <c r="H13" s="2">
        <v>101.24</v>
      </c>
      <c r="J13" s="1" t="s">
        <v>12</v>
      </c>
      <c r="K13" s="1">
        <v>4</v>
      </c>
      <c r="L13" s="1">
        <v>0.13100000000000001</v>
      </c>
      <c r="M13" s="1">
        <v>0.14099999999999999</v>
      </c>
      <c r="N13" s="1">
        <v>0.13100000000000001</v>
      </c>
      <c r="O13" s="2">
        <v>0.14899999999999999</v>
      </c>
      <c r="P13" s="2">
        <v>0.124</v>
      </c>
      <c r="Q13" s="2">
        <v>0.122</v>
      </c>
    </row>
    <row r="14" spans="1:18" ht="15.5">
      <c r="A14" s="1" t="s">
        <v>12</v>
      </c>
      <c r="B14" s="1">
        <v>5</v>
      </c>
      <c r="C14" s="1">
        <v>63.807200000000002</v>
      </c>
      <c r="D14" s="1">
        <v>69.190899999999999</v>
      </c>
      <c r="E14" s="1">
        <v>92.118700000000004</v>
      </c>
      <c r="F14" s="2">
        <v>66.42</v>
      </c>
      <c r="G14" s="2">
        <v>84.03</v>
      </c>
      <c r="H14" s="2">
        <v>88.13</v>
      </c>
      <c r="J14" s="1" t="s">
        <v>12</v>
      </c>
      <c r="K14" s="1">
        <v>5</v>
      </c>
      <c r="L14" s="1">
        <v>0.13</v>
      </c>
      <c r="M14" s="1">
        <v>0.13700000000000001</v>
      </c>
      <c r="N14" s="1">
        <v>0.13</v>
      </c>
      <c r="O14" s="2">
        <v>0.129</v>
      </c>
      <c r="P14" s="2">
        <v>0.12</v>
      </c>
      <c r="Q14" s="2">
        <v>0.108</v>
      </c>
    </row>
    <row r="15" spans="1:18" ht="15.5">
      <c r="A15" s="1" t="s">
        <v>12</v>
      </c>
      <c r="B15" s="1">
        <v>6</v>
      </c>
      <c r="C15" s="1">
        <v>62.176200000000001</v>
      </c>
      <c r="D15" s="1">
        <v>69.310699999999997</v>
      </c>
      <c r="E15" s="1">
        <v>93.191800000000001</v>
      </c>
      <c r="F15" s="2">
        <v>74.36</v>
      </c>
      <c r="G15" s="2">
        <v>100.12</v>
      </c>
      <c r="H15" s="2">
        <v>94.99</v>
      </c>
      <c r="J15" s="1" t="s">
        <v>12</v>
      </c>
      <c r="K15" s="1">
        <v>6</v>
      </c>
      <c r="L15" s="1">
        <v>0.128</v>
      </c>
      <c r="M15" s="1">
        <v>0.14099999999999999</v>
      </c>
      <c r="N15" s="1">
        <v>0.13300000000000001</v>
      </c>
      <c r="O15" s="2">
        <v>0.13400000000000001</v>
      </c>
      <c r="P15" s="2">
        <v>0.13100000000000001</v>
      </c>
      <c r="Q15" s="2">
        <v>0.108</v>
      </c>
    </row>
    <row r="16" spans="1:18" ht="12.5">
      <c r="A16" s="1" t="s">
        <v>13</v>
      </c>
    </row>
    <row r="17" spans="1:17" ht="14.5">
      <c r="A17" s="1" t="s">
        <v>12</v>
      </c>
      <c r="B17" s="1">
        <v>1</v>
      </c>
      <c r="C17" s="3">
        <v>54.545450000000002</v>
      </c>
      <c r="D17" s="3">
        <v>75</v>
      </c>
      <c r="E17" s="3">
        <v>96.774190000000004</v>
      </c>
      <c r="F17" s="3">
        <v>89.552239999999998</v>
      </c>
      <c r="G17" s="3">
        <v>89.552239999999998</v>
      </c>
      <c r="H17" s="3">
        <v>125</v>
      </c>
      <c r="J17" s="1" t="s">
        <v>12</v>
      </c>
      <c r="K17" s="1">
        <v>1</v>
      </c>
      <c r="L17" s="1">
        <v>0.11</v>
      </c>
      <c r="M17" s="1">
        <v>0.16</v>
      </c>
      <c r="N17" s="1">
        <v>0.11</v>
      </c>
      <c r="O17" s="1">
        <v>0.1</v>
      </c>
      <c r="P17" s="1">
        <v>0.09</v>
      </c>
      <c r="Q17" s="1">
        <v>7.0000000000000007E-2</v>
      </c>
    </row>
    <row r="18" spans="1:17" ht="14.5">
      <c r="A18" s="1" t="s">
        <v>12</v>
      </c>
      <c r="B18" s="1">
        <v>2</v>
      </c>
      <c r="C18" s="3">
        <v>61.224490000000003</v>
      </c>
      <c r="D18" s="3">
        <v>76.923079999999999</v>
      </c>
      <c r="E18" s="3">
        <v>96.774190000000004</v>
      </c>
      <c r="F18" s="3">
        <v>93.75</v>
      </c>
      <c r="G18" s="3">
        <v>93.75</v>
      </c>
      <c r="H18" s="3">
        <v>107.1429</v>
      </c>
      <c r="J18" s="1" t="s">
        <v>12</v>
      </c>
      <c r="K18" s="1">
        <v>2</v>
      </c>
      <c r="L18" s="1">
        <v>0.1</v>
      </c>
      <c r="M18" s="1">
        <v>0.12</v>
      </c>
      <c r="N18" s="1">
        <v>0.1</v>
      </c>
      <c r="O18" s="1">
        <v>0.09</v>
      </c>
      <c r="P18" s="1">
        <v>0.09</v>
      </c>
      <c r="Q18" s="1">
        <v>0.08</v>
      </c>
    </row>
    <row r="19" spans="1:17" ht="14.5">
      <c r="A19" s="1" t="s">
        <v>12</v>
      </c>
      <c r="B19" s="1">
        <v>3</v>
      </c>
      <c r="C19" s="3">
        <v>54.545450000000002</v>
      </c>
      <c r="D19" s="3">
        <v>83.333330000000004</v>
      </c>
      <c r="E19" s="3">
        <v>90.909090000000006</v>
      </c>
      <c r="F19" s="3">
        <v>85.714290000000005</v>
      </c>
      <c r="G19" s="3">
        <v>85.714290000000005</v>
      </c>
      <c r="H19" s="3">
        <v>111.11109999999999</v>
      </c>
      <c r="J19" s="1" t="s">
        <v>12</v>
      </c>
      <c r="K19" s="1">
        <v>3</v>
      </c>
      <c r="L19" s="1">
        <v>0.08</v>
      </c>
      <c r="M19" s="1">
        <v>0.11</v>
      </c>
      <c r="N19" s="1">
        <v>0.08</v>
      </c>
      <c r="O19" s="1">
        <v>0.08</v>
      </c>
      <c r="P19" s="1">
        <v>0.08</v>
      </c>
      <c r="Q19" s="1">
        <v>0.09</v>
      </c>
    </row>
    <row r="20" spans="1:17" ht="14.5">
      <c r="A20" s="1" t="s">
        <v>12</v>
      </c>
      <c r="B20" s="1">
        <v>4</v>
      </c>
      <c r="C20" s="3">
        <v>51.724139999999998</v>
      </c>
      <c r="D20" s="3">
        <v>80</v>
      </c>
      <c r="E20" s="3">
        <v>95.238100000000003</v>
      </c>
      <c r="F20" s="3">
        <v>92.307689999999994</v>
      </c>
      <c r="G20" s="3">
        <v>92.307689999999994</v>
      </c>
      <c r="H20" s="3">
        <v>105.2632</v>
      </c>
      <c r="J20" s="1" t="s">
        <v>12</v>
      </c>
      <c r="K20" s="1">
        <v>4</v>
      </c>
      <c r="L20" s="1">
        <v>0.1</v>
      </c>
      <c r="M20" s="1">
        <v>0.09</v>
      </c>
      <c r="N20" s="1">
        <v>7.0000000000000007E-2</v>
      </c>
      <c r="O20" s="1">
        <v>0.08</v>
      </c>
      <c r="P20" s="1">
        <v>0.08</v>
      </c>
      <c r="Q20" s="1">
        <v>0.08</v>
      </c>
    </row>
    <row r="21" spans="1:17" ht="14.5">
      <c r="A21" s="1" t="s">
        <v>12</v>
      </c>
      <c r="B21" s="1">
        <v>5</v>
      </c>
      <c r="C21" s="3">
        <v>54.545450000000002</v>
      </c>
      <c r="D21" s="3">
        <v>82.191779999999994</v>
      </c>
      <c r="E21" s="3">
        <v>90.909090000000006</v>
      </c>
      <c r="F21" s="3">
        <v>88.235290000000006</v>
      </c>
      <c r="G21" s="3">
        <v>88.235290000000006</v>
      </c>
      <c r="H21" s="3">
        <v>105.2632</v>
      </c>
      <c r="J21" s="1" t="s">
        <v>12</v>
      </c>
      <c r="K21" s="1">
        <v>5</v>
      </c>
      <c r="L21" s="1">
        <v>0.12</v>
      </c>
      <c r="M21" s="1">
        <v>0.08</v>
      </c>
      <c r="N21" s="1">
        <v>0.1</v>
      </c>
      <c r="O21" s="1">
        <v>0.09</v>
      </c>
      <c r="P21" s="1">
        <v>0.09</v>
      </c>
      <c r="Q21" s="1">
        <v>0.09</v>
      </c>
    </row>
    <row r="22" spans="1:17" ht="14.5">
      <c r="A22" s="1" t="s">
        <v>12</v>
      </c>
      <c r="B22" s="1">
        <v>6</v>
      </c>
      <c r="C22" s="3">
        <v>59.405940000000001</v>
      </c>
      <c r="D22" s="3">
        <v>81.08108</v>
      </c>
      <c r="E22" s="3">
        <v>85.714290000000005</v>
      </c>
      <c r="F22" s="3">
        <v>83.333330000000004</v>
      </c>
      <c r="G22" s="3">
        <v>83.333330000000004</v>
      </c>
      <c r="H22" s="3">
        <v>96.774190000000004</v>
      </c>
      <c r="J22" s="1" t="s">
        <v>12</v>
      </c>
      <c r="K22" s="1">
        <v>6</v>
      </c>
      <c r="L22" s="1">
        <v>0.09</v>
      </c>
      <c r="M22" s="1">
        <v>0.09</v>
      </c>
      <c r="N22" s="1">
        <v>0.09</v>
      </c>
      <c r="O22" s="1">
        <v>0.09</v>
      </c>
      <c r="P22" s="1">
        <v>0.1</v>
      </c>
      <c r="Q22" s="1">
        <v>7.0000000000000007E-2</v>
      </c>
    </row>
    <row r="23" spans="1:17" ht="12.5">
      <c r="A23" s="1" t="s">
        <v>14</v>
      </c>
      <c r="B23" s="1">
        <v>1</v>
      </c>
      <c r="C23" s="1">
        <v>62</v>
      </c>
      <c r="D23" s="1">
        <v>81.400000000000006</v>
      </c>
      <c r="E23" s="1">
        <v>93</v>
      </c>
      <c r="F23" s="1">
        <v>108.5</v>
      </c>
      <c r="G23" s="1">
        <v>93</v>
      </c>
      <c r="H23" s="1">
        <v>109.4</v>
      </c>
      <c r="J23" s="1" t="s">
        <v>12</v>
      </c>
      <c r="K23" s="1">
        <v>1</v>
      </c>
      <c r="L23" s="1">
        <v>0.125</v>
      </c>
      <c r="M23" s="1">
        <v>0.13100000000000001</v>
      </c>
      <c r="N23" s="1">
        <v>0.13200000000000001</v>
      </c>
      <c r="O23" s="1">
        <v>0.14299999999999999</v>
      </c>
      <c r="P23" s="1">
        <v>0.14199999999999999</v>
      </c>
      <c r="Q23" s="1">
        <v>0.14199999999999999</v>
      </c>
    </row>
    <row r="24" spans="1:17" ht="12.5">
      <c r="A24" s="1" t="s">
        <v>12</v>
      </c>
      <c r="B24" s="1">
        <v>2</v>
      </c>
      <c r="C24" s="1">
        <v>65.099999999999994</v>
      </c>
      <c r="D24" s="1">
        <v>76.599999999999994</v>
      </c>
      <c r="E24" s="1">
        <v>100.2</v>
      </c>
      <c r="F24" s="1">
        <v>100.2</v>
      </c>
      <c r="G24" s="1">
        <v>100.2</v>
      </c>
      <c r="H24" s="1">
        <v>105.8</v>
      </c>
      <c r="J24" s="1" t="s">
        <v>12</v>
      </c>
      <c r="K24" s="1">
        <v>2</v>
      </c>
      <c r="L24" s="1">
        <v>0.13900000000000001</v>
      </c>
      <c r="M24" s="1">
        <v>0.125</v>
      </c>
      <c r="N24" s="1">
        <v>0.14699999999999999</v>
      </c>
      <c r="O24" s="1">
        <v>0.13800000000000001</v>
      </c>
      <c r="P24" s="1">
        <v>0.151</v>
      </c>
      <c r="Q24" s="1">
        <v>0.151</v>
      </c>
    </row>
    <row r="25" spans="1:17" ht="12.5">
      <c r="A25" s="1" t="s">
        <v>12</v>
      </c>
      <c r="B25" s="1">
        <v>3</v>
      </c>
      <c r="C25" s="1">
        <v>62</v>
      </c>
      <c r="D25" s="1">
        <v>72.3</v>
      </c>
      <c r="E25" s="1">
        <v>93</v>
      </c>
      <c r="F25" s="1">
        <v>100.2</v>
      </c>
      <c r="G25" s="1">
        <v>100.2</v>
      </c>
      <c r="H25" s="1">
        <v>109.4</v>
      </c>
      <c r="J25" s="1" t="s">
        <v>12</v>
      </c>
      <c r="K25" s="1">
        <v>3</v>
      </c>
      <c r="L25" s="1">
        <v>0.14399999999999999</v>
      </c>
      <c r="M25" s="1">
        <v>0.14699999999999999</v>
      </c>
      <c r="N25" s="1">
        <v>0.16900000000000001</v>
      </c>
      <c r="O25" s="1">
        <v>0.13600000000000001</v>
      </c>
      <c r="P25" s="1">
        <v>0.13200000000000001</v>
      </c>
      <c r="Q25" s="1">
        <v>0.14499999999999999</v>
      </c>
    </row>
    <row r="26" spans="1:17" ht="12.5">
      <c r="A26" s="1" t="s">
        <v>12</v>
      </c>
      <c r="B26" s="1">
        <v>4</v>
      </c>
      <c r="C26" s="1">
        <v>59.2</v>
      </c>
      <c r="D26" s="1">
        <v>72.3</v>
      </c>
      <c r="E26" s="1">
        <v>86.8</v>
      </c>
      <c r="F26" s="1">
        <v>86.8</v>
      </c>
      <c r="G26" s="1">
        <v>100.2</v>
      </c>
      <c r="H26" s="1">
        <v>105.8</v>
      </c>
      <c r="J26" s="1" t="s">
        <v>12</v>
      </c>
      <c r="K26" s="1">
        <v>4</v>
      </c>
      <c r="L26" s="1">
        <v>0.121</v>
      </c>
      <c r="M26" s="1">
        <v>0.16400000000000001</v>
      </c>
      <c r="N26" s="1">
        <v>0.16300000000000001</v>
      </c>
      <c r="O26" s="1">
        <v>0.151</v>
      </c>
      <c r="P26" s="1">
        <v>0.14299999999999999</v>
      </c>
      <c r="Q26" s="1">
        <v>0.13600000000000001</v>
      </c>
    </row>
    <row r="27" spans="1:17" ht="12.5">
      <c r="A27" s="1" t="s">
        <v>12</v>
      </c>
      <c r="B27" s="1">
        <v>5</v>
      </c>
      <c r="C27" s="1">
        <v>59.2</v>
      </c>
      <c r="D27" s="1">
        <v>72.3</v>
      </c>
      <c r="E27" s="1">
        <v>81.400000000000006</v>
      </c>
      <c r="F27" s="1">
        <v>76.599999999999994</v>
      </c>
      <c r="G27" s="1">
        <v>100.2</v>
      </c>
      <c r="H27" s="1">
        <v>109.4</v>
      </c>
      <c r="J27" s="1" t="s">
        <v>12</v>
      </c>
      <c r="K27" s="1">
        <v>5</v>
      </c>
      <c r="L27" s="1">
        <v>0.13200000000000001</v>
      </c>
      <c r="M27" s="1">
        <v>0.154</v>
      </c>
      <c r="N27" s="1">
        <v>0.124</v>
      </c>
      <c r="O27" s="1">
        <v>0.13600000000000001</v>
      </c>
      <c r="P27" s="1">
        <v>0.13700000000000001</v>
      </c>
      <c r="Q27" s="1">
        <v>0.13100000000000001</v>
      </c>
    </row>
    <row r="28" spans="1:17" ht="12.5">
      <c r="A28" s="1" t="s">
        <v>12</v>
      </c>
      <c r="B28" s="1">
        <v>6</v>
      </c>
      <c r="C28" s="1">
        <v>56.6</v>
      </c>
      <c r="D28" s="1">
        <v>81.400000000000006</v>
      </c>
      <c r="E28" s="1">
        <v>81.400000000000006</v>
      </c>
      <c r="F28" s="1">
        <v>68.5</v>
      </c>
      <c r="G28" s="1">
        <v>93</v>
      </c>
      <c r="H28" s="1">
        <v>99.2</v>
      </c>
      <c r="J28" s="1" t="s">
        <v>12</v>
      </c>
      <c r="K28" s="1">
        <v>6</v>
      </c>
      <c r="L28" s="1">
        <v>0.13100000000000001</v>
      </c>
      <c r="M28" s="1">
        <v>0.159</v>
      </c>
      <c r="N28" s="1">
        <v>0.13700000000000001</v>
      </c>
      <c r="O28" s="1">
        <v>0.15</v>
      </c>
      <c r="P28" s="1">
        <v>0.13600000000000001</v>
      </c>
      <c r="Q28" s="1">
        <v>0.13700000000000001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5"/>
  <sheetViews>
    <sheetView workbookViewId="0">
      <pane ySplit="2" topLeftCell="A3" activePane="bottomLeft" state="frozen"/>
      <selection pane="bottomLeft" activeCell="A3" sqref="A3:Q73"/>
    </sheetView>
  </sheetViews>
  <sheetFormatPr defaultColWidth="14.453125" defaultRowHeight="15.75" customHeight="1"/>
  <cols>
    <col min="1" max="1" width="20.81640625" customWidth="1"/>
    <col min="10" max="10" width="23.1796875" customWidth="1"/>
  </cols>
  <sheetData>
    <row r="1" spans="1:17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ht="1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ht="12.5">
      <c r="A3" s="1" t="s">
        <v>16</v>
      </c>
      <c r="B3" s="1">
        <v>1</v>
      </c>
      <c r="C3" s="1">
        <v>88.24</v>
      </c>
      <c r="D3" s="1">
        <v>96.77</v>
      </c>
      <c r="E3" s="1">
        <v>90.91</v>
      </c>
      <c r="F3" s="1">
        <v>111.11</v>
      </c>
      <c r="G3" s="1">
        <v>115.38</v>
      </c>
      <c r="H3" s="1">
        <v>136.36000000000001</v>
      </c>
      <c r="J3" s="1" t="s">
        <v>16</v>
      </c>
      <c r="K3" s="1">
        <v>1</v>
      </c>
      <c r="L3" s="1">
        <v>0.14000000000000001</v>
      </c>
      <c r="M3" s="1">
        <v>0.12</v>
      </c>
      <c r="N3" s="1">
        <v>0.13</v>
      </c>
      <c r="O3" s="1">
        <v>0.1</v>
      </c>
      <c r="P3" s="1">
        <v>0.12</v>
      </c>
      <c r="Q3" s="1">
        <v>0.1</v>
      </c>
    </row>
    <row r="4" spans="1:17" ht="12.5">
      <c r="A4" s="1"/>
      <c r="B4" s="1">
        <v>2</v>
      </c>
      <c r="C4" s="1">
        <v>88.24</v>
      </c>
      <c r="D4" s="1">
        <v>100</v>
      </c>
      <c r="E4" s="1">
        <v>90.91</v>
      </c>
      <c r="F4" s="1">
        <v>115.38</v>
      </c>
      <c r="G4" s="1">
        <v>115.38</v>
      </c>
      <c r="H4" s="1">
        <v>136.36000000000001</v>
      </c>
      <c r="K4" s="1">
        <v>2</v>
      </c>
      <c r="L4" s="1">
        <v>0.12</v>
      </c>
      <c r="M4" s="1">
        <v>0.11</v>
      </c>
      <c r="N4" s="1">
        <v>0.13</v>
      </c>
      <c r="O4" s="1">
        <v>0.12</v>
      </c>
      <c r="P4" s="1">
        <v>0.09</v>
      </c>
      <c r="Q4" s="1">
        <v>0.09</v>
      </c>
    </row>
    <row r="5" spans="1:17" ht="12.5">
      <c r="A5" s="1"/>
      <c r="B5" s="1">
        <v>3</v>
      </c>
      <c r="C5" s="1">
        <v>88.24</v>
      </c>
      <c r="D5" s="1">
        <v>100</v>
      </c>
      <c r="E5" s="1">
        <v>90.91</v>
      </c>
      <c r="F5" s="1">
        <v>111.11</v>
      </c>
      <c r="G5" s="1">
        <v>115.38</v>
      </c>
      <c r="H5" s="1">
        <v>130.43</v>
      </c>
      <c r="K5" s="1">
        <v>3</v>
      </c>
      <c r="L5" s="1">
        <v>0.14000000000000001</v>
      </c>
      <c r="M5" s="1">
        <v>0.13</v>
      </c>
      <c r="N5" s="1">
        <v>0.13</v>
      </c>
      <c r="O5" s="1">
        <v>0.11</v>
      </c>
      <c r="P5" s="1">
        <v>0.11</v>
      </c>
      <c r="Q5" s="1">
        <v>0.08</v>
      </c>
    </row>
    <row r="6" spans="1:17" ht="12.5">
      <c r="A6" s="1"/>
      <c r="B6" s="1">
        <v>4</v>
      </c>
      <c r="C6" s="1">
        <v>85.71</v>
      </c>
      <c r="D6" s="1">
        <v>100</v>
      </c>
      <c r="E6" s="1">
        <v>88.24</v>
      </c>
      <c r="F6" s="1">
        <v>115.38</v>
      </c>
      <c r="G6" s="1">
        <v>115.38</v>
      </c>
      <c r="H6" s="1">
        <v>130.43</v>
      </c>
      <c r="K6" s="1">
        <v>4</v>
      </c>
      <c r="L6" s="1">
        <v>0.12</v>
      </c>
      <c r="M6" s="1">
        <v>0.11</v>
      </c>
      <c r="N6" s="1">
        <v>0.11</v>
      </c>
      <c r="O6" s="1">
        <v>0.12</v>
      </c>
      <c r="P6" s="1">
        <v>0.11</v>
      </c>
      <c r="Q6" s="1">
        <v>0.1</v>
      </c>
    </row>
    <row r="7" spans="1:17" ht="12.5">
      <c r="A7" s="1"/>
      <c r="B7" s="1">
        <v>5</v>
      </c>
      <c r="C7" s="1">
        <v>90.91</v>
      </c>
      <c r="D7" s="1">
        <v>103.45</v>
      </c>
      <c r="E7" s="1">
        <v>93.75</v>
      </c>
      <c r="F7" s="1">
        <v>111.11</v>
      </c>
      <c r="G7" s="1">
        <v>115.38</v>
      </c>
      <c r="H7" s="1">
        <v>136.36000000000001</v>
      </c>
      <c r="K7" s="1">
        <v>5</v>
      </c>
      <c r="L7" s="1">
        <v>0.12</v>
      </c>
      <c r="M7" s="1">
        <v>0.12</v>
      </c>
      <c r="N7" s="1">
        <v>0.12</v>
      </c>
      <c r="O7" s="1">
        <v>0.1</v>
      </c>
      <c r="P7" s="1">
        <v>0.12</v>
      </c>
      <c r="Q7" s="1">
        <v>0.11</v>
      </c>
    </row>
    <row r="8" spans="1:17" ht="12.5">
      <c r="A8" s="1"/>
      <c r="B8" s="1">
        <v>6</v>
      </c>
      <c r="C8" s="1">
        <v>96.77</v>
      </c>
      <c r="D8" s="1">
        <v>100</v>
      </c>
      <c r="E8" s="1">
        <v>93.75</v>
      </c>
      <c r="F8" s="1">
        <v>111.11</v>
      </c>
      <c r="G8" s="1">
        <v>115.38</v>
      </c>
      <c r="H8" s="1">
        <v>130.43</v>
      </c>
      <c r="K8" s="1">
        <v>6</v>
      </c>
      <c r="L8" s="1">
        <v>0.14000000000000001</v>
      </c>
      <c r="M8" s="1">
        <v>0.11</v>
      </c>
      <c r="N8" s="1">
        <v>0.11</v>
      </c>
      <c r="O8" s="1">
        <v>0.12</v>
      </c>
      <c r="P8" s="1">
        <v>0.1</v>
      </c>
      <c r="Q8" s="1">
        <v>0.11</v>
      </c>
    </row>
    <row r="9" spans="1:17" ht="12.5">
      <c r="A9" s="1"/>
      <c r="B9" s="1"/>
      <c r="C9" s="1"/>
      <c r="D9" s="1"/>
      <c r="E9" s="1"/>
      <c r="F9" s="1"/>
      <c r="G9" s="1"/>
      <c r="H9" s="1"/>
      <c r="K9" s="1"/>
      <c r="L9" s="1"/>
      <c r="M9" s="1"/>
      <c r="N9" s="1"/>
      <c r="O9" s="1"/>
      <c r="P9" s="1"/>
      <c r="Q9" s="1"/>
    </row>
    <row r="10" spans="1:17" ht="12.5">
      <c r="A10" s="1" t="s">
        <v>17</v>
      </c>
      <c r="B10" s="1">
        <v>1</v>
      </c>
      <c r="C10" s="1">
        <v>68.569999999999993</v>
      </c>
      <c r="D10" s="1">
        <v>74.569999999999993</v>
      </c>
      <c r="E10" s="1">
        <v>78.849999999999994</v>
      </c>
      <c r="F10" s="1">
        <v>85.71</v>
      </c>
      <c r="G10" s="1">
        <v>85.71</v>
      </c>
      <c r="H10" s="1">
        <v>80</v>
      </c>
      <c r="J10" s="1" t="s">
        <v>17</v>
      </c>
      <c r="K10" s="1">
        <v>1</v>
      </c>
      <c r="L10" s="1">
        <v>0.155</v>
      </c>
      <c r="M10" s="1">
        <v>0.13500000000000001</v>
      </c>
      <c r="N10" s="1">
        <v>0.127</v>
      </c>
      <c r="O10" s="1">
        <v>0.13</v>
      </c>
      <c r="P10" s="1">
        <v>0.122</v>
      </c>
      <c r="Q10" s="1">
        <v>0.125</v>
      </c>
    </row>
    <row r="11" spans="1:17" ht="12.5">
      <c r="B11" s="1">
        <v>2</v>
      </c>
      <c r="C11" s="1">
        <v>68.569999999999993</v>
      </c>
      <c r="D11" s="1">
        <v>75.42</v>
      </c>
      <c r="E11" s="1">
        <v>78</v>
      </c>
      <c r="F11" s="1">
        <v>75</v>
      </c>
      <c r="G11" s="1">
        <v>88.24</v>
      </c>
      <c r="H11" s="1">
        <v>85.71</v>
      </c>
      <c r="K11" s="1">
        <v>2</v>
      </c>
      <c r="L11" s="1">
        <v>0.14299999999999999</v>
      </c>
      <c r="M11" s="1">
        <v>0.14299999999999999</v>
      </c>
      <c r="N11" s="1">
        <v>0.13500000000000001</v>
      </c>
      <c r="O11" s="1">
        <v>0.127</v>
      </c>
      <c r="P11" s="1">
        <v>0.12</v>
      </c>
      <c r="Q11" s="1">
        <v>0.11600000000000001</v>
      </c>
    </row>
    <row r="12" spans="1:17" ht="12.5">
      <c r="B12" s="1">
        <v>3</v>
      </c>
      <c r="C12" s="1">
        <v>72.849999999999994</v>
      </c>
      <c r="D12" s="1">
        <v>77.14</v>
      </c>
      <c r="E12" s="1">
        <v>79.709999999999994</v>
      </c>
      <c r="F12" s="1">
        <v>83.33</v>
      </c>
      <c r="G12" s="1">
        <v>86.96</v>
      </c>
      <c r="H12" s="1">
        <v>76.92</v>
      </c>
      <c r="K12" s="1">
        <v>3</v>
      </c>
      <c r="L12" s="1">
        <v>0.152</v>
      </c>
      <c r="M12" s="1">
        <v>0.127</v>
      </c>
      <c r="N12" s="1">
        <v>0.127</v>
      </c>
      <c r="O12" s="1">
        <v>0.124</v>
      </c>
      <c r="P12" s="1">
        <v>0.13</v>
      </c>
      <c r="Q12" s="1">
        <v>0.113</v>
      </c>
    </row>
    <row r="13" spans="1:17" ht="12.5">
      <c r="B13" s="1">
        <v>4</v>
      </c>
      <c r="C13" s="1">
        <v>73.709999999999994</v>
      </c>
      <c r="D13" s="1">
        <v>76.28</v>
      </c>
      <c r="E13" s="1">
        <v>79.709999999999994</v>
      </c>
      <c r="F13" s="1">
        <v>84</v>
      </c>
      <c r="G13" s="1">
        <v>89.55</v>
      </c>
      <c r="H13" s="1">
        <v>77.92</v>
      </c>
      <c r="K13" s="1">
        <v>4</v>
      </c>
      <c r="L13" s="1">
        <v>0.14099999999999999</v>
      </c>
      <c r="M13" s="1">
        <v>0.13800000000000001</v>
      </c>
      <c r="N13" s="1">
        <v>0.14799999999999999</v>
      </c>
      <c r="O13" s="1">
        <v>0.11799999999999999</v>
      </c>
      <c r="P13" s="1">
        <v>0.125</v>
      </c>
      <c r="Q13" s="1">
        <v>0.12</v>
      </c>
    </row>
    <row r="14" spans="1:17" ht="12.5">
      <c r="B14" s="1">
        <v>5</v>
      </c>
      <c r="C14" s="1">
        <v>68.569999999999993</v>
      </c>
      <c r="D14" s="1">
        <v>77.14</v>
      </c>
      <c r="E14" s="1">
        <v>78.849999999999994</v>
      </c>
      <c r="F14" s="1">
        <v>76.92</v>
      </c>
      <c r="G14" s="1">
        <v>92.31</v>
      </c>
      <c r="H14" s="1">
        <v>75</v>
      </c>
      <c r="K14" s="1">
        <v>5</v>
      </c>
      <c r="L14" s="1">
        <v>0.14699999999999999</v>
      </c>
      <c r="M14" s="1">
        <v>0.13400000000000001</v>
      </c>
      <c r="N14" s="1">
        <v>0.13400000000000001</v>
      </c>
      <c r="O14" s="1">
        <v>0.126</v>
      </c>
      <c r="P14" s="1">
        <v>0.122</v>
      </c>
      <c r="Q14" s="1">
        <v>0.121</v>
      </c>
    </row>
    <row r="15" spans="1:17" ht="12.5">
      <c r="B15" s="1">
        <v>6</v>
      </c>
      <c r="C15" s="1">
        <v>71.14</v>
      </c>
      <c r="D15" s="1">
        <v>75.42</v>
      </c>
      <c r="E15" s="1">
        <v>80.569999999999993</v>
      </c>
      <c r="F15" s="1">
        <v>82.19</v>
      </c>
      <c r="G15" s="1">
        <v>86.96</v>
      </c>
      <c r="H15" s="1">
        <v>78.95</v>
      </c>
      <c r="K15" s="1">
        <v>6</v>
      </c>
      <c r="L15" s="1">
        <v>0.13800000000000001</v>
      </c>
      <c r="M15" s="1">
        <v>0.14299999999999999</v>
      </c>
      <c r="N15" s="1">
        <v>0.122</v>
      </c>
      <c r="O15" s="1">
        <v>0.11899999999999999</v>
      </c>
      <c r="P15" s="1">
        <v>0.121</v>
      </c>
      <c r="Q15" s="1">
        <v>0.11899999999999999</v>
      </c>
    </row>
    <row r="17" spans="1:17" ht="15.5">
      <c r="A17" s="1" t="s">
        <v>19</v>
      </c>
      <c r="B17" s="1">
        <v>1</v>
      </c>
      <c r="C17" s="1">
        <v>81.97</v>
      </c>
      <c r="D17" s="1">
        <v>83.33</v>
      </c>
      <c r="E17" s="1">
        <v>92.31</v>
      </c>
      <c r="F17" s="1">
        <v>118.58</v>
      </c>
      <c r="G17" s="2">
        <v>132.7433628</v>
      </c>
      <c r="H17" s="2">
        <v>150.75376879999999</v>
      </c>
      <c r="J17" s="1" t="s">
        <v>19</v>
      </c>
      <c r="K17" s="1">
        <v>1</v>
      </c>
      <c r="L17" s="1">
        <v>0.13800000000000001</v>
      </c>
      <c r="M17" s="1">
        <v>0.16600000000000001</v>
      </c>
      <c r="N17" s="1">
        <v>0.14799999999999999</v>
      </c>
      <c r="O17" s="2">
        <v>9.1999999999999998E-2</v>
      </c>
      <c r="P17" s="2">
        <v>0.12</v>
      </c>
      <c r="Q17" s="2">
        <v>0.104</v>
      </c>
    </row>
    <row r="18" spans="1:17" ht="15.5">
      <c r="B18" s="1">
        <v>2</v>
      </c>
      <c r="C18" s="1">
        <v>87.72</v>
      </c>
      <c r="D18" s="1">
        <v>76.14</v>
      </c>
      <c r="E18" s="1">
        <v>96.77</v>
      </c>
      <c r="F18" s="1">
        <v>118.58</v>
      </c>
      <c r="G18" s="2">
        <v>132.15859029999999</v>
      </c>
      <c r="H18" s="2">
        <v>155.4404145</v>
      </c>
      <c r="K18" s="1">
        <v>2</v>
      </c>
      <c r="L18" s="1">
        <v>0.14000000000000001</v>
      </c>
      <c r="M18" s="1">
        <v>9.8000000000000004E-2</v>
      </c>
      <c r="N18" s="1">
        <v>0.15</v>
      </c>
      <c r="O18" s="2">
        <v>0.13200000000000001</v>
      </c>
      <c r="P18" s="2">
        <v>0.114</v>
      </c>
      <c r="Q18" s="2">
        <v>9.8000000000000004E-2</v>
      </c>
    </row>
    <row r="19" spans="1:17" ht="15.5">
      <c r="B19" s="1">
        <v>3</v>
      </c>
      <c r="C19" s="1">
        <v>78.319999999999993</v>
      </c>
      <c r="D19" s="1">
        <v>73.89</v>
      </c>
      <c r="E19" s="1">
        <v>85.96</v>
      </c>
      <c r="F19" s="1">
        <v>125.52</v>
      </c>
      <c r="G19" s="2">
        <v>132.15859029999999</v>
      </c>
      <c r="H19" s="2">
        <v>151.5151515</v>
      </c>
      <c r="K19" s="1">
        <v>3</v>
      </c>
      <c r="L19" s="1">
        <v>0.13800000000000001</v>
      </c>
      <c r="M19" s="1">
        <v>0.13200000000000001</v>
      </c>
      <c r="N19" s="1">
        <v>0.186</v>
      </c>
      <c r="O19" s="2">
        <v>0.112</v>
      </c>
      <c r="P19" s="2">
        <v>0.112</v>
      </c>
      <c r="Q19" s="2">
        <v>0.11600000000000001</v>
      </c>
    </row>
    <row r="20" spans="1:17" ht="15.5">
      <c r="B20" s="1">
        <v>4</v>
      </c>
      <c r="C20" s="1">
        <v>80.209999999999994</v>
      </c>
      <c r="D20" s="1">
        <v>85.713999999999999</v>
      </c>
      <c r="E20" s="1">
        <v>97.4</v>
      </c>
      <c r="F20" s="1">
        <v>121.47</v>
      </c>
      <c r="G20" s="2">
        <v>132.15859029999999</v>
      </c>
      <c r="H20" s="2">
        <v>147.05882349999999</v>
      </c>
      <c r="K20" s="1">
        <v>4</v>
      </c>
      <c r="L20" s="1">
        <v>0.152</v>
      </c>
      <c r="M20" s="1">
        <v>0.155</v>
      </c>
      <c r="N20" s="1">
        <v>0.13600000000000001</v>
      </c>
      <c r="O20" s="2">
        <v>0.128</v>
      </c>
      <c r="P20" s="2">
        <v>0.12</v>
      </c>
      <c r="Q20" s="2">
        <v>0.104</v>
      </c>
    </row>
    <row r="21" spans="1:17" ht="15.5">
      <c r="B21" s="1">
        <v>5</v>
      </c>
      <c r="C21" s="1">
        <v>75.569999999999993</v>
      </c>
      <c r="D21" s="1">
        <v>87.98</v>
      </c>
      <c r="E21" s="1">
        <v>106</v>
      </c>
      <c r="F21" s="1">
        <v>132.74</v>
      </c>
      <c r="G21" s="2">
        <v>128.7553648</v>
      </c>
      <c r="H21" s="2">
        <v>158.7301587</v>
      </c>
      <c r="K21" s="1">
        <v>5</v>
      </c>
      <c r="L21" s="1">
        <v>0.13600000000000001</v>
      </c>
      <c r="M21" s="1">
        <v>0.11799999999999999</v>
      </c>
      <c r="N21" s="1">
        <v>0.13400000000000001</v>
      </c>
      <c r="O21" s="2">
        <v>0.104</v>
      </c>
      <c r="P21" s="2">
        <v>0.12</v>
      </c>
      <c r="Q21" s="2">
        <v>0.1</v>
      </c>
    </row>
    <row r="22" spans="1:17" ht="15.5">
      <c r="B22" s="1">
        <v>6</v>
      </c>
      <c r="C22" s="1">
        <v>73.17</v>
      </c>
      <c r="D22" s="1">
        <v>83.564999999999998</v>
      </c>
      <c r="E22" s="1">
        <v>103.1</v>
      </c>
      <c r="F22" s="1">
        <v>122.45</v>
      </c>
      <c r="G22" s="2">
        <v>131.00436680000001</v>
      </c>
      <c r="H22" s="2">
        <v>149.2537313</v>
      </c>
      <c r="K22" s="1">
        <v>6</v>
      </c>
      <c r="L22" s="1">
        <v>0.152</v>
      </c>
      <c r="M22" s="1">
        <v>9.8000000000000004E-2</v>
      </c>
      <c r="N22" s="1">
        <v>0.14799999999999999</v>
      </c>
      <c r="O22" s="2">
        <v>0.106</v>
      </c>
      <c r="P22" s="2">
        <v>0.112</v>
      </c>
      <c r="Q22" s="2">
        <v>0.10199999999999999</v>
      </c>
    </row>
    <row r="24" spans="1:17" ht="12.5">
      <c r="A24" s="1" t="s">
        <v>21</v>
      </c>
      <c r="B24" s="1">
        <v>1</v>
      </c>
      <c r="C24" s="1">
        <v>93.16</v>
      </c>
      <c r="D24" s="1">
        <v>92.59</v>
      </c>
      <c r="E24" s="1">
        <v>88.24</v>
      </c>
      <c r="F24" s="1">
        <v>102.74</v>
      </c>
      <c r="G24" s="1">
        <v>106.38</v>
      </c>
      <c r="H24" s="1">
        <v>125</v>
      </c>
      <c r="J24" s="1" t="s">
        <v>21</v>
      </c>
      <c r="K24" s="1">
        <v>1</v>
      </c>
      <c r="L24" s="1">
        <v>0.112</v>
      </c>
      <c r="M24" s="1">
        <v>0.1</v>
      </c>
      <c r="N24" s="1">
        <v>7.1999999999999995E-2</v>
      </c>
      <c r="O24" s="1">
        <v>7.1999999999999995E-2</v>
      </c>
      <c r="P24" s="1">
        <v>0.13600000000000001</v>
      </c>
      <c r="Q24" s="1">
        <v>0.14399999999999999</v>
      </c>
    </row>
    <row r="25" spans="1:17" ht="12.5">
      <c r="B25" s="1">
        <v>2</v>
      </c>
      <c r="C25" s="1">
        <v>90.9</v>
      </c>
      <c r="D25" s="1">
        <v>93.75</v>
      </c>
      <c r="E25" s="1">
        <v>90.36</v>
      </c>
      <c r="F25" s="1">
        <v>100.67</v>
      </c>
      <c r="G25" s="1">
        <v>104.9</v>
      </c>
      <c r="H25" s="1">
        <v>123.97</v>
      </c>
      <c r="K25" s="1">
        <v>2</v>
      </c>
      <c r="L25" s="1">
        <v>0.128</v>
      </c>
      <c r="M25" s="1">
        <v>0.128</v>
      </c>
      <c r="N25" s="1">
        <v>0.13200000000000001</v>
      </c>
      <c r="O25" s="1">
        <v>0.108</v>
      </c>
      <c r="P25" s="1">
        <v>0.104</v>
      </c>
      <c r="Q25" s="1">
        <v>0.108</v>
      </c>
    </row>
    <row r="26" spans="1:17" ht="12.5">
      <c r="B26" s="1">
        <v>3</v>
      </c>
      <c r="C26" s="1">
        <v>89.82</v>
      </c>
      <c r="D26" s="1">
        <v>94.93</v>
      </c>
      <c r="E26" s="1">
        <v>91.46</v>
      </c>
      <c r="F26" s="1">
        <v>98.68</v>
      </c>
      <c r="G26" s="1">
        <v>105.63</v>
      </c>
      <c r="H26" s="1">
        <v>126.05</v>
      </c>
      <c r="K26" s="1">
        <v>3</v>
      </c>
      <c r="L26" s="1">
        <v>0.14799999999999999</v>
      </c>
      <c r="M26" s="1">
        <v>0.152</v>
      </c>
      <c r="N26" s="1">
        <v>0.14000000000000001</v>
      </c>
      <c r="O26" s="1">
        <v>7.5999999999999998E-2</v>
      </c>
      <c r="P26" s="1">
        <v>0.128</v>
      </c>
      <c r="Q26" s="1">
        <v>9.6000000000000002E-2</v>
      </c>
    </row>
    <row r="27" spans="1:17" ht="12.5">
      <c r="B27" s="1">
        <v>4</v>
      </c>
      <c r="C27" s="1">
        <v>88.76</v>
      </c>
      <c r="D27" s="1">
        <v>93.75</v>
      </c>
      <c r="E27" s="1">
        <v>92.02</v>
      </c>
      <c r="F27" s="1">
        <v>95.54</v>
      </c>
      <c r="G27" s="1">
        <v>105.63</v>
      </c>
      <c r="H27" s="1">
        <v>120.97</v>
      </c>
      <c r="K27" s="1">
        <v>4</v>
      </c>
      <c r="L27" s="1">
        <v>0.08</v>
      </c>
      <c r="M27" s="1">
        <v>0.08</v>
      </c>
      <c r="N27" s="1">
        <v>0.152</v>
      </c>
      <c r="O27" s="1">
        <v>0.14799999999999999</v>
      </c>
      <c r="P27" s="1">
        <v>0.124</v>
      </c>
      <c r="Q27" s="1">
        <v>0.11600000000000001</v>
      </c>
    </row>
    <row r="28" spans="1:17" ht="12.5">
      <c r="B28" s="1">
        <v>5</v>
      </c>
      <c r="C28" s="1">
        <v>86.2</v>
      </c>
      <c r="D28" s="1">
        <v>94.94</v>
      </c>
      <c r="E28" s="1">
        <v>93.75</v>
      </c>
      <c r="F28" s="1">
        <v>93.16</v>
      </c>
      <c r="G28" s="1">
        <v>106.38</v>
      </c>
      <c r="H28" s="1">
        <v>117.19</v>
      </c>
      <c r="K28" s="1">
        <v>5</v>
      </c>
      <c r="L28" s="1">
        <v>0.12</v>
      </c>
      <c r="M28" s="1">
        <v>0.112</v>
      </c>
      <c r="N28" s="1">
        <v>0.18</v>
      </c>
      <c r="O28" s="1">
        <v>0.2</v>
      </c>
      <c r="P28" s="1">
        <v>0.2</v>
      </c>
      <c r="Q28" s="1">
        <v>0.112</v>
      </c>
    </row>
    <row r="29" spans="1:17" ht="12.5">
      <c r="B29" s="1">
        <v>6</v>
      </c>
      <c r="C29" s="1">
        <v>87.72</v>
      </c>
      <c r="D29" s="1">
        <v>95.54</v>
      </c>
      <c r="E29" s="1">
        <v>92.02</v>
      </c>
      <c r="F29" s="1">
        <v>91.46</v>
      </c>
      <c r="G29" s="1">
        <v>102.04</v>
      </c>
      <c r="H29" s="1">
        <v>115.38</v>
      </c>
      <c r="K29" s="1">
        <v>6</v>
      </c>
      <c r="L29" s="1">
        <v>0.13200000000000001</v>
      </c>
      <c r="M29" s="1">
        <v>0.152</v>
      </c>
      <c r="N29" s="1">
        <v>0.104</v>
      </c>
      <c r="O29" s="1">
        <v>0.14799999999999999</v>
      </c>
      <c r="P29" s="1">
        <v>0.112</v>
      </c>
      <c r="Q29" s="1">
        <v>0.104</v>
      </c>
    </row>
    <row r="30" spans="1:17" ht="12.5">
      <c r="A30" s="1" t="s">
        <v>23</v>
      </c>
      <c r="B30" s="1"/>
      <c r="F30" s="1"/>
      <c r="J30" s="1" t="s">
        <v>23</v>
      </c>
    </row>
    <row r="31" spans="1:17" ht="14.5">
      <c r="A31" s="1"/>
      <c r="B31" s="1">
        <v>1</v>
      </c>
      <c r="C31" s="4">
        <v>76.588239999999999</v>
      </c>
      <c r="D31" s="4">
        <v>89.793099999999995</v>
      </c>
      <c r="E31" s="4">
        <v>108.5196</v>
      </c>
      <c r="F31" s="4">
        <v>104.16</v>
      </c>
      <c r="G31" s="4">
        <v>120.5556</v>
      </c>
      <c r="H31" s="4">
        <v>111.2821</v>
      </c>
      <c r="J31" s="1"/>
      <c r="K31" s="1">
        <v>1</v>
      </c>
      <c r="L31" s="4">
        <v>9.7603999999999996E-2</v>
      </c>
      <c r="M31" s="4">
        <v>0.112581</v>
      </c>
      <c r="N31" s="4">
        <v>0.109124</v>
      </c>
      <c r="O31" s="4">
        <v>0.113733</v>
      </c>
      <c r="P31" s="4">
        <v>0.113733</v>
      </c>
      <c r="Q31" s="4">
        <v>0.113733</v>
      </c>
    </row>
    <row r="32" spans="1:17" ht="14.5">
      <c r="A32" s="1"/>
      <c r="B32" s="1">
        <v>2</v>
      </c>
      <c r="C32" s="4">
        <v>75.478260000000006</v>
      </c>
      <c r="D32" s="4">
        <v>93</v>
      </c>
      <c r="E32" s="4">
        <v>108.30410000000001</v>
      </c>
      <c r="F32" s="4">
        <v>104.16</v>
      </c>
      <c r="G32" s="4">
        <v>103.33329999999999</v>
      </c>
      <c r="H32" s="4">
        <v>117.29730000000001</v>
      </c>
      <c r="J32" s="1"/>
      <c r="K32" s="1">
        <v>2</v>
      </c>
      <c r="L32" s="4">
        <v>0.13216600000000001</v>
      </c>
      <c r="M32" s="4">
        <v>8.8386999999999993E-2</v>
      </c>
      <c r="N32" s="4">
        <v>9.5299999999999996E-2</v>
      </c>
      <c r="O32" s="4">
        <v>0.122949</v>
      </c>
      <c r="P32" s="4">
        <v>9.5299999999999996E-2</v>
      </c>
      <c r="Q32" s="4">
        <v>0.104516</v>
      </c>
    </row>
    <row r="33" spans="1:17" ht="14.5">
      <c r="A33" s="1"/>
      <c r="B33" s="1">
        <v>3</v>
      </c>
      <c r="C33" s="4">
        <v>74.400000000000006</v>
      </c>
      <c r="D33" s="4">
        <v>86.8</v>
      </c>
      <c r="E33" s="4">
        <v>113.2174</v>
      </c>
      <c r="F33" s="4">
        <v>113.2174</v>
      </c>
      <c r="G33" s="4">
        <v>120.5556</v>
      </c>
      <c r="H33" s="4">
        <v>114.2105</v>
      </c>
      <c r="J33" s="1"/>
      <c r="K33" s="1">
        <v>3</v>
      </c>
      <c r="L33" s="4">
        <v>8.6083000000000007E-2</v>
      </c>
      <c r="M33" s="4">
        <v>0.106532</v>
      </c>
      <c r="N33" s="4">
        <v>5.3824999999999998E-2</v>
      </c>
      <c r="O33" s="4">
        <v>9.5299999999999996E-2</v>
      </c>
      <c r="P33" s="4">
        <v>0.113733</v>
      </c>
      <c r="Q33" s="4">
        <v>9.5299999999999996E-2</v>
      </c>
    </row>
    <row r="34" spans="1:17" ht="14.5">
      <c r="A34" s="1"/>
      <c r="B34" s="1">
        <v>4</v>
      </c>
      <c r="C34" s="4">
        <v>70.378380000000007</v>
      </c>
      <c r="D34" s="4">
        <v>89.793099999999995</v>
      </c>
      <c r="E34" s="4">
        <v>108.5</v>
      </c>
      <c r="F34" s="4">
        <v>94.918710000000004</v>
      </c>
      <c r="G34" s="4">
        <v>117.29730000000001</v>
      </c>
      <c r="H34" s="4">
        <v>117.29730000000001</v>
      </c>
      <c r="J34" s="1"/>
      <c r="K34" s="1">
        <v>4</v>
      </c>
      <c r="L34" s="4">
        <v>0.109124</v>
      </c>
      <c r="M34" s="4">
        <v>0.100484</v>
      </c>
      <c r="N34" s="4">
        <v>0.109124</v>
      </c>
      <c r="O34" s="4">
        <v>0.104516</v>
      </c>
      <c r="P34" s="4">
        <v>0.122949</v>
      </c>
      <c r="Q34" s="4">
        <v>8.6083000000000007E-2</v>
      </c>
    </row>
    <row r="35" spans="1:17" ht="14.5">
      <c r="A35" s="1"/>
      <c r="B35" s="1">
        <v>5</v>
      </c>
      <c r="C35" s="4">
        <v>72.333330000000004</v>
      </c>
      <c r="D35" s="4">
        <v>89.793099999999995</v>
      </c>
      <c r="E35" s="4">
        <v>110.6129</v>
      </c>
      <c r="F35" s="4">
        <v>96.44444</v>
      </c>
      <c r="G35" s="4">
        <v>114.2105</v>
      </c>
      <c r="H35" s="4">
        <v>120.5556</v>
      </c>
      <c r="J35" s="1"/>
      <c r="K35" s="1">
        <v>5</v>
      </c>
      <c r="L35" s="4">
        <v>9.7603999999999996E-2</v>
      </c>
      <c r="M35" s="4">
        <v>0.100484</v>
      </c>
      <c r="N35" s="4">
        <v>0.122949</v>
      </c>
      <c r="O35" s="4">
        <v>0.113733</v>
      </c>
      <c r="P35" s="4">
        <v>0.122949</v>
      </c>
      <c r="Q35" s="4">
        <v>0.113733</v>
      </c>
    </row>
    <row r="36" spans="1:17" ht="14.5">
      <c r="A36" s="1"/>
      <c r="B36" s="1">
        <v>6</v>
      </c>
      <c r="C36" s="4">
        <v>74.876170000000002</v>
      </c>
      <c r="D36" s="4">
        <v>93</v>
      </c>
      <c r="E36" s="4">
        <v>108.50960000000001</v>
      </c>
      <c r="F36" s="4">
        <v>93</v>
      </c>
      <c r="G36" s="4">
        <v>111.2821</v>
      </c>
      <c r="H36" s="4">
        <v>114.2105</v>
      </c>
      <c r="J36" s="1"/>
      <c r="K36" s="1">
        <v>6</v>
      </c>
      <c r="L36" s="4">
        <v>0.109124</v>
      </c>
      <c r="M36" s="4">
        <v>0.106532</v>
      </c>
      <c r="N36" s="4">
        <v>8.1475000000000006E-2</v>
      </c>
      <c r="O36" s="4">
        <v>0.104516</v>
      </c>
      <c r="P36" s="4">
        <v>0.15059900000000001</v>
      </c>
      <c r="Q36" s="4">
        <v>9.5299999999999996E-2</v>
      </c>
    </row>
    <row r="37" spans="1:17" ht="12.5">
      <c r="A37" s="1" t="s">
        <v>25</v>
      </c>
    </row>
    <row r="38" spans="1:17" ht="12.5">
      <c r="B38" s="1">
        <v>1</v>
      </c>
      <c r="C38" s="1">
        <v>77.989999999999995</v>
      </c>
      <c r="D38" s="1">
        <v>80.319999999999993</v>
      </c>
      <c r="E38" s="1">
        <v>95.08</v>
      </c>
      <c r="F38" s="1">
        <v>78.125</v>
      </c>
      <c r="G38" s="1">
        <v>95.69</v>
      </c>
      <c r="H38" s="1">
        <v>99.5</v>
      </c>
      <c r="L38" s="1">
        <v>0.11642949547218601</v>
      </c>
      <c r="M38" s="1">
        <v>0.11642949547218601</v>
      </c>
      <c r="N38" s="1">
        <v>0.11642949547218601</v>
      </c>
      <c r="O38" s="1">
        <v>0.100905562742561</v>
      </c>
      <c r="P38" s="1">
        <v>0.124191461836999</v>
      </c>
      <c r="Q38" s="1">
        <v>0.131953428201811</v>
      </c>
    </row>
    <row r="39" spans="1:17" ht="12.5">
      <c r="B39" s="1">
        <v>2</v>
      </c>
      <c r="C39" s="1">
        <v>72.2</v>
      </c>
      <c r="D39" s="1">
        <v>82.19</v>
      </c>
      <c r="E39" s="1">
        <v>96</v>
      </c>
      <c r="F39" s="1">
        <v>76.142099999999999</v>
      </c>
      <c r="G39" s="1">
        <v>93.45</v>
      </c>
      <c r="H39" s="1">
        <v>96.46</v>
      </c>
      <c r="L39" s="1">
        <v>0.11642949547218701</v>
      </c>
      <c r="M39" s="1">
        <v>0.13971539456662299</v>
      </c>
      <c r="N39" s="1">
        <v>0.131953428201811</v>
      </c>
      <c r="O39" s="1">
        <v>0.124191461836999</v>
      </c>
      <c r="P39" s="1">
        <v>0.20181112548512301</v>
      </c>
      <c r="Q39" s="1">
        <v>0.15523932729624801</v>
      </c>
    </row>
    <row r="40" spans="1:17" ht="12.5">
      <c r="B40" s="1">
        <v>3</v>
      </c>
      <c r="C40" s="1">
        <v>71.34</v>
      </c>
      <c r="D40" s="1">
        <v>76.14</v>
      </c>
      <c r="E40" s="1">
        <v>96</v>
      </c>
      <c r="F40" s="1">
        <v>77.92</v>
      </c>
      <c r="G40" s="1">
        <v>88.36</v>
      </c>
      <c r="H40" s="1">
        <v>98.84</v>
      </c>
      <c r="L40" s="1">
        <v>0.131953428201811</v>
      </c>
      <c r="M40" s="1">
        <v>0.11642949547218701</v>
      </c>
      <c r="N40" s="1">
        <v>0.108667529107374</v>
      </c>
      <c r="O40" s="1">
        <v>0.13971539456662399</v>
      </c>
      <c r="P40" s="1">
        <v>0.163001293661061</v>
      </c>
      <c r="Q40" s="1">
        <v>0.14747736093143601</v>
      </c>
    </row>
    <row r="41" spans="1:17" ht="12.5">
      <c r="B41" s="1">
        <v>4</v>
      </c>
      <c r="C41" s="1">
        <v>68.260000000000005</v>
      </c>
      <c r="D41" s="1">
        <v>78.739999999999995</v>
      </c>
      <c r="E41" s="1">
        <v>58.3</v>
      </c>
      <c r="F41" s="1">
        <v>82.19</v>
      </c>
      <c r="G41" s="1">
        <v>82.87</v>
      </c>
      <c r="H41" s="1">
        <v>98.2</v>
      </c>
      <c r="L41" s="1">
        <v>9.3143596377748494E-2</v>
      </c>
      <c r="M41" s="1">
        <v>0.124191461836999</v>
      </c>
      <c r="N41" s="1">
        <v>0.15523932729624801</v>
      </c>
      <c r="O41" s="1">
        <v>6.2095730918499299E-2</v>
      </c>
      <c r="P41" s="1">
        <v>0.108667529107374</v>
      </c>
      <c r="Q41" s="1">
        <v>0.15523932729624901</v>
      </c>
    </row>
    <row r="42" spans="1:17" ht="12.5">
      <c r="B42" s="1">
        <v>5</v>
      </c>
      <c r="C42" s="1">
        <v>65.86</v>
      </c>
      <c r="D42" s="1">
        <v>75.989999999999995</v>
      </c>
      <c r="E42" s="1">
        <v>66.66</v>
      </c>
      <c r="F42" s="1">
        <v>83.91</v>
      </c>
      <c r="G42" s="1">
        <v>81.19</v>
      </c>
      <c r="H42" s="1">
        <v>100</v>
      </c>
      <c r="L42" s="1">
        <v>0.108667529107374</v>
      </c>
      <c r="M42" s="1">
        <v>0.15523932729624801</v>
      </c>
      <c r="N42" s="1">
        <v>0.100905562742561</v>
      </c>
      <c r="O42" s="1">
        <v>0.170763260025874</v>
      </c>
      <c r="P42" s="1">
        <v>0.13971539456662399</v>
      </c>
      <c r="Q42" s="1">
        <v>0.100905562742562</v>
      </c>
    </row>
    <row r="43" spans="1:17" ht="12.5">
      <c r="B43" s="1">
        <v>6</v>
      </c>
      <c r="C43" s="1">
        <v>68.569999999999993</v>
      </c>
      <c r="D43" s="1">
        <v>76.02</v>
      </c>
      <c r="E43" s="1">
        <v>67.19</v>
      </c>
      <c r="F43" s="1">
        <v>86.71</v>
      </c>
      <c r="G43" s="1">
        <v>83.57</v>
      </c>
      <c r="H43" s="1">
        <v>96.77</v>
      </c>
      <c r="L43" s="1">
        <v>0.100905562742561</v>
      </c>
      <c r="M43" s="1">
        <v>0.163001293661061</v>
      </c>
      <c r="N43" s="1">
        <v>0.100905562742561</v>
      </c>
      <c r="O43" s="1">
        <v>0.11642949547218601</v>
      </c>
      <c r="P43" s="1">
        <v>0.131953428201811</v>
      </c>
      <c r="Q43" s="1">
        <v>0.15523932729624801</v>
      </c>
    </row>
    <row r="44" spans="1:17" ht="12.5">
      <c r="A44" s="1" t="s">
        <v>26</v>
      </c>
      <c r="J44" s="1" t="s">
        <v>26</v>
      </c>
    </row>
    <row r="45" spans="1:17" ht="12.5">
      <c r="B45" s="1">
        <v>1</v>
      </c>
      <c r="C45" s="1">
        <v>61.1</v>
      </c>
      <c r="D45" s="1">
        <v>87.8</v>
      </c>
      <c r="E45" s="1">
        <v>92</v>
      </c>
      <c r="F45" s="1">
        <v>103.1</v>
      </c>
      <c r="G45" s="1">
        <v>116.5</v>
      </c>
      <c r="H45" s="1">
        <v>114</v>
      </c>
      <c r="K45" s="1">
        <v>1</v>
      </c>
      <c r="L45" s="1">
        <v>0.15</v>
      </c>
      <c r="M45" s="1">
        <v>0.14799999999999999</v>
      </c>
      <c r="N45" s="1">
        <v>0.15</v>
      </c>
      <c r="O45" s="1">
        <v>0.16700000000000001</v>
      </c>
      <c r="P45" s="1">
        <v>-0.1</v>
      </c>
      <c r="Q45" s="1">
        <v>0.11700000000000001</v>
      </c>
    </row>
    <row r="46" spans="1:17" ht="12.5">
      <c r="B46" s="1">
        <v>2</v>
      </c>
      <c r="C46" s="1">
        <v>63.4</v>
      </c>
      <c r="D46" s="1">
        <v>85.8</v>
      </c>
      <c r="E46" s="1">
        <v>86</v>
      </c>
      <c r="F46" s="1">
        <v>105</v>
      </c>
      <c r="G46" s="1">
        <v>117.4</v>
      </c>
      <c r="H46" s="1">
        <v>118.1</v>
      </c>
      <c r="K46" s="1">
        <v>2</v>
      </c>
      <c r="L46" s="1">
        <v>0.16800000000000001</v>
      </c>
      <c r="M46" s="1">
        <v>0.13400000000000001</v>
      </c>
      <c r="N46" s="1">
        <v>0.11700000000000001</v>
      </c>
      <c r="O46" s="1">
        <v>0.1</v>
      </c>
      <c r="P46" s="1">
        <v>0.16700000000000001</v>
      </c>
      <c r="Q46" s="1">
        <v>0.14899999999999999</v>
      </c>
    </row>
    <row r="47" spans="1:17" ht="12.5">
      <c r="B47" s="1">
        <v>3</v>
      </c>
      <c r="C47" s="1">
        <v>65.400000000000006</v>
      </c>
      <c r="D47" s="1">
        <v>87.3</v>
      </c>
      <c r="E47" s="1">
        <v>67.8</v>
      </c>
      <c r="F47" s="1">
        <v>103</v>
      </c>
      <c r="G47" s="1">
        <v>118</v>
      </c>
      <c r="H47" s="1">
        <v>116.3</v>
      </c>
      <c r="K47" s="1">
        <v>3</v>
      </c>
      <c r="L47" s="1">
        <v>0.14299999999999999</v>
      </c>
      <c r="M47" s="1">
        <v>0.13300000000000001</v>
      </c>
      <c r="N47" s="1">
        <v>0.15</v>
      </c>
      <c r="O47" s="1">
        <v>0.15</v>
      </c>
      <c r="P47" s="1">
        <v>0.11700000000000001</v>
      </c>
      <c r="Q47" s="1">
        <v>0.14399999999999999</v>
      </c>
    </row>
    <row r="48" spans="1:17" ht="12.5">
      <c r="B48" s="1">
        <v>4</v>
      </c>
      <c r="C48" s="1">
        <v>68</v>
      </c>
      <c r="D48" s="1">
        <v>82.3</v>
      </c>
      <c r="E48" s="1">
        <v>65.5</v>
      </c>
      <c r="F48" s="1">
        <v>105</v>
      </c>
      <c r="G48" s="1">
        <v>116</v>
      </c>
      <c r="H48" s="1">
        <v>113</v>
      </c>
      <c r="K48" s="1">
        <v>4</v>
      </c>
      <c r="L48" s="1">
        <v>0.13400000000000001</v>
      </c>
      <c r="M48" s="1">
        <v>0.14899999999999999</v>
      </c>
      <c r="N48" s="1">
        <v>0.13300000000000001</v>
      </c>
      <c r="O48" s="1">
        <v>0.15</v>
      </c>
      <c r="P48" s="1">
        <v>0.127</v>
      </c>
      <c r="Q48" s="1">
        <v>0.1</v>
      </c>
    </row>
    <row r="49" spans="1:17" ht="12.5">
      <c r="B49" s="1">
        <v>5</v>
      </c>
      <c r="C49" s="1">
        <v>74.2</v>
      </c>
      <c r="D49" s="1">
        <v>77.5</v>
      </c>
      <c r="E49" s="1">
        <v>67.8</v>
      </c>
      <c r="F49" s="1">
        <v>100</v>
      </c>
      <c r="G49" s="1">
        <v>114.9</v>
      </c>
      <c r="H49" s="1">
        <v>113</v>
      </c>
      <c r="K49" s="1">
        <v>5</v>
      </c>
      <c r="L49" s="1">
        <v>0.13300000000000001</v>
      </c>
      <c r="M49" s="1">
        <v>0.13400000000000001</v>
      </c>
      <c r="N49" s="1">
        <v>0.13300000000000001</v>
      </c>
      <c r="O49" s="1">
        <v>0.15</v>
      </c>
      <c r="P49" s="1">
        <v>0.11600000000000001</v>
      </c>
      <c r="Q49" s="1">
        <v>0.11700000000000001</v>
      </c>
    </row>
    <row r="50" spans="1:17" ht="12.5">
      <c r="B50" s="1">
        <v>6</v>
      </c>
      <c r="C50" s="1">
        <v>75.19</v>
      </c>
      <c r="D50" s="1">
        <v>72.099999999999994</v>
      </c>
      <c r="E50" s="1">
        <v>70.8</v>
      </c>
      <c r="F50" s="1">
        <v>95</v>
      </c>
      <c r="G50" s="1">
        <v>112</v>
      </c>
      <c r="H50" s="1">
        <v>115</v>
      </c>
      <c r="K50" s="1">
        <v>6</v>
      </c>
      <c r="L50" s="1">
        <v>0.153</v>
      </c>
      <c r="M50" s="1">
        <v>0.15</v>
      </c>
      <c r="N50" s="1">
        <v>0.16700000000000001</v>
      </c>
      <c r="O50" s="1">
        <v>0.13400000000000001</v>
      </c>
      <c r="P50" s="1">
        <v>0.17699999999999999</v>
      </c>
      <c r="Q50" s="1">
        <v>0.11700000000000001</v>
      </c>
    </row>
    <row r="52" spans="1:17" ht="12.5">
      <c r="A52" s="1" t="s">
        <v>29</v>
      </c>
      <c r="J52" s="14" t="s">
        <v>29</v>
      </c>
    </row>
    <row r="53" spans="1:17" ht="12.5">
      <c r="B53" s="1">
        <v>1</v>
      </c>
      <c r="C53" s="1">
        <v>65.930000000000007</v>
      </c>
      <c r="D53" s="1">
        <v>63.16</v>
      </c>
      <c r="E53" s="1">
        <v>76.92</v>
      </c>
      <c r="F53" s="1">
        <v>70.59</v>
      </c>
      <c r="G53" s="1">
        <v>95.24</v>
      </c>
      <c r="H53" s="1">
        <v>84.51</v>
      </c>
      <c r="K53" s="1">
        <v>1</v>
      </c>
      <c r="L53" s="1">
        <v>0.13</v>
      </c>
      <c r="M53" s="1">
        <v>0.15</v>
      </c>
      <c r="N53" s="1">
        <v>0.1</v>
      </c>
      <c r="O53" s="1">
        <v>0.12</v>
      </c>
      <c r="P53" s="1">
        <v>0.1</v>
      </c>
      <c r="Q53" s="1">
        <v>0.11</v>
      </c>
    </row>
    <row r="54" spans="1:17" ht="12.5">
      <c r="B54" s="1">
        <v>2</v>
      </c>
      <c r="C54" s="1">
        <v>65.22</v>
      </c>
      <c r="D54" s="1">
        <v>68.97</v>
      </c>
      <c r="E54" s="1">
        <v>80.06</v>
      </c>
      <c r="F54" s="1">
        <v>69.77</v>
      </c>
      <c r="G54" s="1">
        <v>98.36</v>
      </c>
      <c r="H54" s="1">
        <v>88.23</v>
      </c>
      <c r="K54" s="1">
        <v>2</v>
      </c>
      <c r="L54" s="1">
        <v>0.14000000000000001</v>
      </c>
      <c r="M54" s="1">
        <v>0.16</v>
      </c>
      <c r="N54" s="1">
        <v>0.12</v>
      </c>
      <c r="O54" s="1">
        <v>0.1</v>
      </c>
      <c r="P54" s="1">
        <v>0.11</v>
      </c>
      <c r="Q54" s="1">
        <v>0.1</v>
      </c>
    </row>
    <row r="55" spans="1:17" ht="12.5">
      <c r="B55" s="1">
        <v>3</v>
      </c>
      <c r="C55" s="1">
        <v>64.510000000000005</v>
      </c>
      <c r="D55" s="1">
        <v>64.52</v>
      </c>
      <c r="E55" s="1">
        <v>73.17</v>
      </c>
      <c r="F55" s="1">
        <v>71.430000000000007</v>
      </c>
      <c r="G55" s="1">
        <v>92.31</v>
      </c>
      <c r="H55" s="1">
        <v>84.51</v>
      </c>
      <c r="K55" s="1">
        <v>3</v>
      </c>
      <c r="L55" s="1">
        <v>0.13</v>
      </c>
      <c r="M55" s="1">
        <v>0.14000000000000001</v>
      </c>
      <c r="N55" s="1">
        <v>0.11</v>
      </c>
      <c r="O55" s="1">
        <v>0.11</v>
      </c>
      <c r="P55" s="1">
        <v>0.09</v>
      </c>
      <c r="Q55" s="1">
        <v>0.12</v>
      </c>
    </row>
    <row r="56" spans="1:17" ht="12.5">
      <c r="B56" s="1">
        <v>4</v>
      </c>
      <c r="C56" s="1">
        <v>63.83</v>
      </c>
      <c r="D56" s="1">
        <v>70.59</v>
      </c>
      <c r="E56" s="1">
        <v>72.290000000000006</v>
      </c>
      <c r="F56" s="1">
        <v>72.28</v>
      </c>
      <c r="G56" s="1">
        <v>90.91</v>
      </c>
      <c r="H56" s="1">
        <v>96.77</v>
      </c>
      <c r="K56" s="1">
        <v>4</v>
      </c>
      <c r="L56" s="1">
        <v>0.13</v>
      </c>
      <c r="M56" s="1">
        <v>0.14000000000000001</v>
      </c>
      <c r="N56" s="1">
        <v>0.11</v>
      </c>
      <c r="O56" s="1">
        <v>0.09</v>
      </c>
      <c r="P56" s="1">
        <v>0.1</v>
      </c>
      <c r="Q56" s="1">
        <v>0.09</v>
      </c>
    </row>
    <row r="57" spans="1:17" ht="12.5">
      <c r="B57" s="1">
        <v>5</v>
      </c>
      <c r="C57" s="1">
        <v>74.010000000000005</v>
      </c>
      <c r="D57" s="1">
        <v>67.42</v>
      </c>
      <c r="E57" s="1">
        <v>69.77</v>
      </c>
      <c r="F57" s="1">
        <v>71.69</v>
      </c>
      <c r="G57" s="1">
        <v>90.9</v>
      </c>
      <c r="H57" s="1">
        <v>92.31</v>
      </c>
      <c r="K57" s="1">
        <v>5</v>
      </c>
      <c r="L57" s="1">
        <v>0.14000000000000001</v>
      </c>
      <c r="M57" s="1">
        <v>0.13</v>
      </c>
      <c r="N57" s="1">
        <v>0.12</v>
      </c>
      <c r="O57" s="1">
        <v>0.1</v>
      </c>
      <c r="P57" s="1">
        <v>0.12</v>
      </c>
      <c r="Q57" s="1">
        <v>0.1</v>
      </c>
    </row>
    <row r="58" spans="1:17" ht="12.5">
      <c r="B58" s="1">
        <v>6</v>
      </c>
      <c r="C58" s="1">
        <v>63.16</v>
      </c>
      <c r="D58" s="1">
        <v>66.67</v>
      </c>
      <c r="E58" s="1">
        <v>68.180000000000007</v>
      </c>
      <c r="F58" s="1">
        <v>69.84</v>
      </c>
      <c r="G58" s="1">
        <v>85.71</v>
      </c>
      <c r="H58" s="1">
        <v>93.75</v>
      </c>
      <c r="K58" s="1">
        <v>6</v>
      </c>
      <c r="L58" s="1">
        <v>0.13</v>
      </c>
      <c r="M58" s="1">
        <v>0.12</v>
      </c>
      <c r="N58" s="1">
        <v>0.1</v>
      </c>
      <c r="O58" s="1">
        <v>0.11</v>
      </c>
      <c r="P58" s="1">
        <v>0.11</v>
      </c>
      <c r="Q58" s="1">
        <v>0.13</v>
      </c>
    </row>
    <row r="60" spans="1:17" ht="12.5">
      <c r="A60" s="1" t="s">
        <v>31</v>
      </c>
      <c r="J60" s="1" t="s">
        <v>32</v>
      </c>
    </row>
    <row r="61" spans="1:17" ht="12.5">
      <c r="B61" s="1">
        <v>1</v>
      </c>
      <c r="C61" s="1">
        <v>59.538461538461497</v>
      </c>
      <c r="D61" s="1">
        <v>59.538461538461497</v>
      </c>
      <c r="E61" s="1">
        <v>76.131147540983605</v>
      </c>
      <c r="F61" s="1">
        <v>80.068965517241395</v>
      </c>
      <c r="G61" s="1">
        <v>96.75</v>
      </c>
      <c r="H61" s="15">
        <v>125.513513513514</v>
      </c>
      <c r="I61" s="16"/>
      <c r="K61" s="1">
        <v>1</v>
      </c>
      <c r="L61" s="1">
        <v>0.116279069767442</v>
      </c>
      <c r="M61" s="1">
        <v>0.18087855297157601</v>
      </c>
      <c r="N61" s="1">
        <v>0.167958656330749</v>
      </c>
      <c r="O61" s="1">
        <v>0.15503875968992301</v>
      </c>
      <c r="P61" s="1">
        <v>7.7519379844961406E-2</v>
      </c>
      <c r="Q61" s="1">
        <v>0.10335917312661499</v>
      </c>
    </row>
    <row r="62" spans="1:17" ht="12.5">
      <c r="B62" s="1">
        <v>2</v>
      </c>
      <c r="C62" s="1">
        <v>68.294117647058798</v>
      </c>
      <c r="D62" s="1">
        <v>69.313432835820905</v>
      </c>
      <c r="E62" s="1">
        <v>82.928571428571402</v>
      </c>
      <c r="F62" s="1">
        <v>91.058823529411896</v>
      </c>
      <c r="G62" s="1">
        <v>96.75</v>
      </c>
      <c r="H62" s="15">
        <v>108</v>
      </c>
      <c r="I62" s="16"/>
      <c r="K62" s="1">
        <v>2</v>
      </c>
      <c r="L62" s="1">
        <v>0.15503875968992301</v>
      </c>
      <c r="M62" s="1">
        <v>0.129198966408269</v>
      </c>
      <c r="N62" s="1">
        <v>0.14211886304909599</v>
      </c>
      <c r="O62" s="1">
        <v>0.20671834625322999</v>
      </c>
      <c r="P62" s="1">
        <v>6.4599483204133903E-2</v>
      </c>
      <c r="Q62" s="1">
        <v>0.129198966408269</v>
      </c>
    </row>
    <row r="63" spans="1:17" ht="12.5">
      <c r="B63" s="1">
        <v>3</v>
      </c>
      <c r="C63" s="1">
        <v>66.342857142857198</v>
      </c>
      <c r="D63" s="1">
        <v>61.919999999999902</v>
      </c>
      <c r="E63" s="1">
        <v>80.068965517241594</v>
      </c>
      <c r="F63" s="1">
        <v>78.711864406779597</v>
      </c>
      <c r="G63" s="1">
        <v>92.879999999999896</v>
      </c>
      <c r="H63" s="15">
        <v>122.210526315789</v>
      </c>
      <c r="I63" s="16"/>
      <c r="K63" s="1">
        <v>3</v>
      </c>
      <c r="L63" s="1">
        <v>0.14211886304909599</v>
      </c>
      <c r="M63" s="1">
        <v>0.15503875968992201</v>
      </c>
      <c r="N63" s="1">
        <v>0.129198966408269</v>
      </c>
      <c r="O63" s="1">
        <v>0.129198966408268</v>
      </c>
      <c r="P63" s="1">
        <v>3.8759689922480703E-2</v>
      </c>
      <c r="Q63" s="1">
        <v>0.116279069767442</v>
      </c>
    </row>
    <row r="64" spans="1:17" ht="12.5">
      <c r="B64" s="1">
        <v>4</v>
      </c>
      <c r="C64" s="1">
        <v>66.342857142857198</v>
      </c>
      <c r="D64" s="1">
        <v>60.3116883116884</v>
      </c>
      <c r="E64" s="1">
        <v>87.622641509433905</v>
      </c>
      <c r="F64" s="1">
        <v>70.363636363636402</v>
      </c>
      <c r="G64" s="1">
        <v>108</v>
      </c>
      <c r="H64" s="15">
        <v>119.07692307692299</v>
      </c>
      <c r="I64" s="16"/>
      <c r="K64" s="1">
        <v>4</v>
      </c>
      <c r="L64" s="1">
        <v>0.10335917312661499</v>
      </c>
      <c r="M64" s="1">
        <v>0.129198966408269</v>
      </c>
      <c r="N64" s="1">
        <v>0.116279069767442</v>
      </c>
      <c r="O64" s="1">
        <v>0.15503875968992301</v>
      </c>
      <c r="P64" s="1">
        <v>9.0439276485788006E-2</v>
      </c>
      <c r="Q64" s="1">
        <v>0.11627906976744</v>
      </c>
    </row>
    <row r="65" spans="1:17" ht="12.5">
      <c r="B65" s="1">
        <v>5</v>
      </c>
      <c r="C65" s="1">
        <v>66.342857142857099</v>
      </c>
      <c r="D65" s="1">
        <v>69.313432835820905</v>
      </c>
      <c r="E65" s="1">
        <v>81.4736842105264</v>
      </c>
      <c r="F65" s="1">
        <v>78.711864406779796</v>
      </c>
      <c r="G65" s="1">
        <v>91.058823529411896</v>
      </c>
      <c r="H65" s="15">
        <v>125.513513513513</v>
      </c>
      <c r="I65" s="16"/>
      <c r="K65" s="1">
        <v>5</v>
      </c>
      <c r="L65" s="1">
        <v>0.14211886304909499</v>
      </c>
      <c r="M65" s="1">
        <v>0.14211886304909599</v>
      </c>
      <c r="N65" s="1">
        <v>0.14211886304909499</v>
      </c>
      <c r="O65" s="1">
        <v>0.33591731266149899</v>
      </c>
      <c r="P65" s="1">
        <v>0.129198966408269</v>
      </c>
      <c r="Q65" s="1">
        <v>0.116279069767442</v>
      </c>
    </row>
    <row r="66" spans="1:17" ht="12.5">
      <c r="B66" s="1">
        <v>6</v>
      </c>
      <c r="C66" s="1">
        <v>72.5625</v>
      </c>
      <c r="D66" s="1">
        <v>65.408450704225402</v>
      </c>
      <c r="E66" s="1">
        <v>82.928571428571402</v>
      </c>
      <c r="F66" s="1">
        <v>73.714285714285793</v>
      </c>
      <c r="G66" s="1">
        <v>92.879999999999896</v>
      </c>
      <c r="H66" s="15">
        <v>116.1</v>
      </c>
      <c r="I66" s="16"/>
      <c r="K66" s="1">
        <v>6</v>
      </c>
      <c r="L66" s="1">
        <v>0.10335917312661499</v>
      </c>
      <c r="M66" s="1">
        <v>0.116279069767442</v>
      </c>
      <c r="N66" s="1">
        <v>0.13919999999999999</v>
      </c>
      <c r="O66" s="1">
        <v>0.18087855297157601</v>
      </c>
      <c r="P66" s="1">
        <v>9.0439276485788006E-2</v>
      </c>
      <c r="Q66" s="1">
        <v>0.116279069767442</v>
      </c>
    </row>
    <row r="68" spans="1:17" ht="12.5">
      <c r="A68" s="1" t="s">
        <v>33</v>
      </c>
      <c r="B68" s="1">
        <v>1</v>
      </c>
      <c r="C68" s="1">
        <v>88.23</v>
      </c>
      <c r="D68" s="1">
        <v>96</v>
      </c>
      <c r="E68" s="1">
        <v>87.7</v>
      </c>
      <c r="F68" s="1">
        <v>100.16</v>
      </c>
      <c r="G68" s="1">
        <v>120.41800000000001</v>
      </c>
      <c r="H68" s="1">
        <v>116.73</v>
      </c>
      <c r="J68" s="1" t="s">
        <v>34</v>
      </c>
      <c r="K68" s="1">
        <v>1</v>
      </c>
      <c r="L68" s="1">
        <v>0.16400000000000001</v>
      </c>
      <c r="M68" s="1">
        <v>9.8000000000000004E-2</v>
      </c>
      <c r="N68" s="1">
        <v>0.129</v>
      </c>
      <c r="O68" s="1">
        <v>0.11700000000000001</v>
      </c>
      <c r="P68" s="1">
        <v>0.114</v>
      </c>
      <c r="Q68" s="1">
        <v>0.10100000000000001</v>
      </c>
    </row>
    <row r="69" spans="1:17" ht="12.5">
      <c r="B69" s="1">
        <v>2</v>
      </c>
      <c r="C69" s="1">
        <v>92.6</v>
      </c>
      <c r="D69" s="1">
        <v>93.022999999999996</v>
      </c>
      <c r="E69" s="1">
        <v>89.98</v>
      </c>
      <c r="F69" s="1">
        <v>113.85</v>
      </c>
      <c r="G69" s="1">
        <v>104.63</v>
      </c>
      <c r="H69" s="1">
        <v>128.47</v>
      </c>
      <c r="K69" s="1">
        <v>2</v>
      </c>
      <c r="L69" s="1">
        <v>0.13100000000000001</v>
      </c>
      <c r="M69" s="1">
        <v>0.11600000000000001</v>
      </c>
      <c r="N69" s="1">
        <v>9.9000000000000005E-2</v>
      </c>
      <c r="O69" s="1">
        <v>0.11899999999999999</v>
      </c>
      <c r="P69" s="1">
        <v>0.122</v>
      </c>
      <c r="Q69" s="1">
        <v>0.14000000000000001</v>
      </c>
    </row>
    <row r="70" spans="1:17" ht="12.5">
      <c r="B70" s="1">
        <v>3</v>
      </c>
      <c r="C70" s="1">
        <v>94.33</v>
      </c>
      <c r="D70" s="1">
        <v>94.63</v>
      </c>
      <c r="E70" s="1">
        <v>94.63</v>
      </c>
      <c r="F70" s="1">
        <v>113.42</v>
      </c>
      <c r="G70" s="1">
        <v>109.28</v>
      </c>
      <c r="H70" s="1">
        <v>135.69999999999999</v>
      </c>
      <c r="K70" s="1">
        <v>3</v>
      </c>
      <c r="L70" s="1">
        <v>0.113</v>
      </c>
      <c r="M70" s="1">
        <v>0.14699999999999999</v>
      </c>
      <c r="N70" s="1">
        <v>0.14099999999999999</v>
      </c>
      <c r="O70" s="1">
        <v>0.13600000000000001</v>
      </c>
      <c r="P70" s="1">
        <v>0.10299999999999999</v>
      </c>
      <c r="Q70" s="1">
        <v>0.09</v>
      </c>
    </row>
    <row r="71" spans="1:17" ht="12.5">
      <c r="B71" s="1">
        <v>4</v>
      </c>
      <c r="C71" s="1">
        <v>89</v>
      </c>
      <c r="D71" s="1">
        <v>94.2</v>
      </c>
      <c r="E71" s="1">
        <v>95.84</v>
      </c>
      <c r="F71" s="1">
        <v>117.87</v>
      </c>
      <c r="G71" s="1">
        <v>105.07</v>
      </c>
      <c r="H71" s="1">
        <v>136.36000000000001</v>
      </c>
      <c r="K71" s="1">
        <v>4</v>
      </c>
      <c r="L71" s="1">
        <v>9.5000000000000001E-2</v>
      </c>
      <c r="M71" s="1">
        <v>8.5999999999999993E-2</v>
      </c>
      <c r="N71" s="1">
        <v>0.106</v>
      </c>
      <c r="O71" s="1">
        <v>8.4000000000000005E-2</v>
      </c>
      <c r="P71" s="1">
        <v>8.5000000000000006E-2</v>
      </c>
      <c r="Q71" s="1">
        <v>7.2999999999999995E-2</v>
      </c>
    </row>
    <row r="72" spans="1:17" ht="12.5">
      <c r="B72" s="1">
        <v>5</v>
      </c>
      <c r="C72" s="1">
        <v>84.75</v>
      </c>
      <c r="D72" s="1">
        <v>106.9</v>
      </c>
      <c r="E72" s="1">
        <v>103.27</v>
      </c>
      <c r="F72" s="1">
        <v>110.9</v>
      </c>
      <c r="G72" s="1">
        <v>105.63</v>
      </c>
      <c r="H72" s="1">
        <v>135.69999999999999</v>
      </c>
      <c r="K72" s="1">
        <v>5</v>
      </c>
      <c r="L72" s="1">
        <v>0.13</v>
      </c>
      <c r="M72" s="1">
        <v>0.13700000000000001</v>
      </c>
      <c r="N72" s="1">
        <v>0.11899999999999999</v>
      </c>
      <c r="O72" s="1">
        <v>0.105</v>
      </c>
      <c r="P72" s="1">
        <v>0.10199999999999999</v>
      </c>
      <c r="Q72" s="1">
        <v>8.1000000000000003E-2</v>
      </c>
    </row>
    <row r="73" spans="1:17" ht="12.5">
      <c r="B73" s="1">
        <v>6</v>
      </c>
      <c r="C73" s="1">
        <v>96.15</v>
      </c>
      <c r="D73" s="1">
        <v>104.7</v>
      </c>
      <c r="E73" s="1">
        <v>106.76</v>
      </c>
      <c r="F73" s="1">
        <v>112.35</v>
      </c>
      <c r="G73" s="1">
        <v>118.34</v>
      </c>
      <c r="H73" s="1">
        <v>143.80000000000001</v>
      </c>
      <c r="K73" s="1">
        <v>6</v>
      </c>
      <c r="L73" s="1">
        <v>0.104</v>
      </c>
      <c r="M73" s="1">
        <v>0.11899999999999999</v>
      </c>
      <c r="N73" s="1">
        <v>0.121</v>
      </c>
      <c r="O73" s="1">
        <v>0.14799999999999999</v>
      </c>
      <c r="P73" s="1">
        <v>0.11899999999999999</v>
      </c>
      <c r="Q73" s="1">
        <v>9.4E-2</v>
      </c>
    </row>
    <row r="76" spans="1:17" ht="12.5">
      <c r="F76" s="1"/>
    </row>
    <row r="77" spans="1:17" ht="12.5">
      <c r="F77" s="1"/>
    </row>
    <row r="79" spans="1:17" ht="12.5">
      <c r="F79" s="1"/>
    </row>
    <row r="80" spans="1:17" ht="12.5">
      <c r="F80" s="1"/>
    </row>
    <row r="81" spans="6:9" ht="12.5">
      <c r="F81" s="1"/>
    </row>
    <row r="82" spans="6:9" ht="12.5">
      <c r="F82" s="1"/>
    </row>
    <row r="83" spans="6:9" ht="12.5">
      <c r="F83" s="1"/>
      <c r="I83" s="1"/>
    </row>
    <row r="84" spans="6:9" ht="12.5">
      <c r="F84" s="1"/>
    </row>
    <row r="85" spans="6:9" ht="12.5">
      <c r="F8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88"/>
  <sheetViews>
    <sheetView topLeftCell="F68" workbookViewId="0">
      <selection activeCell="A3" sqref="A3:Q88"/>
    </sheetView>
  </sheetViews>
  <sheetFormatPr defaultColWidth="14.453125" defaultRowHeight="15.75" customHeight="1"/>
  <cols>
    <col min="1" max="1" width="18.81640625" customWidth="1"/>
    <col min="10" max="10" width="18.36328125" customWidth="1"/>
  </cols>
  <sheetData>
    <row r="1" spans="1:17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ht="12.5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ht="12.5">
      <c r="A3" s="1" t="s">
        <v>0</v>
      </c>
      <c r="B3" s="1">
        <v>1</v>
      </c>
      <c r="C3" s="1">
        <v>88</v>
      </c>
      <c r="D3" s="1">
        <v>107</v>
      </c>
      <c r="E3" s="1">
        <v>115</v>
      </c>
      <c r="F3" s="1">
        <v>136</v>
      </c>
      <c r="G3" s="1">
        <v>107</v>
      </c>
      <c r="H3" s="1">
        <v>136</v>
      </c>
      <c r="J3" s="1" t="s">
        <v>35</v>
      </c>
      <c r="K3" s="1">
        <v>1</v>
      </c>
      <c r="L3" s="1">
        <v>0.12</v>
      </c>
      <c r="M3" s="1">
        <v>0.12</v>
      </c>
      <c r="N3" s="1">
        <v>0.12</v>
      </c>
      <c r="O3" s="1">
        <v>0.12</v>
      </c>
      <c r="P3" s="1">
        <v>0.14000000000000001</v>
      </c>
      <c r="Q3" s="1">
        <v>0.12</v>
      </c>
    </row>
    <row r="4" spans="1:17" ht="12.5">
      <c r="A4" s="1" t="s">
        <v>0</v>
      </c>
      <c r="B4" s="1">
        <v>2</v>
      </c>
      <c r="C4" s="1">
        <v>88</v>
      </c>
      <c r="D4" s="1">
        <v>103</v>
      </c>
      <c r="E4" s="1">
        <v>115</v>
      </c>
      <c r="F4" s="1">
        <v>136</v>
      </c>
      <c r="G4" s="1">
        <v>100</v>
      </c>
      <c r="H4" s="1">
        <v>130</v>
      </c>
      <c r="K4" s="1">
        <v>2</v>
      </c>
      <c r="L4" s="1">
        <v>0.12</v>
      </c>
      <c r="M4" s="1">
        <v>0.14000000000000001</v>
      </c>
      <c r="N4" s="1">
        <v>0.14000000000000001</v>
      </c>
      <c r="O4" s="1">
        <v>0.12</v>
      </c>
      <c r="P4" s="1">
        <v>0.14000000000000001</v>
      </c>
      <c r="Q4" s="1">
        <v>0.12</v>
      </c>
    </row>
    <row r="5" spans="1:17" ht="12.5">
      <c r="A5" s="1" t="s">
        <v>0</v>
      </c>
      <c r="B5" s="1">
        <v>3</v>
      </c>
      <c r="C5" s="1">
        <v>91</v>
      </c>
      <c r="D5" s="1">
        <v>103</v>
      </c>
      <c r="E5" s="1">
        <v>115</v>
      </c>
      <c r="F5" s="1">
        <v>137</v>
      </c>
      <c r="G5" s="1">
        <v>100</v>
      </c>
      <c r="H5" s="1">
        <v>130</v>
      </c>
      <c r="K5" s="1">
        <v>3</v>
      </c>
      <c r="L5" s="1">
        <v>0.12</v>
      </c>
      <c r="M5" s="1">
        <v>0.12</v>
      </c>
      <c r="N5" s="1">
        <v>0.14000000000000001</v>
      </c>
      <c r="O5" s="1">
        <v>0.1</v>
      </c>
      <c r="P5" s="1">
        <v>0.14000000000000001</v>
      </c>
      <c r="Q5" s="1">
        <v>0.14000000000000001</v>
      </c>
    </row>
    <row r="6" spans="1:17" ht="12.5">
      <c r="A6" s="1" t="s">
        <v>0</v>
      </c>
      <c r="B6" s="1">
        <v>4</v>
      </c>
      <c r="C6" s="1">
        <v>88</v>
      </c>
      <c r="D6" s="1">
        <v>100</v>
      </c>
      <c r="E6" s="1">
        <v>111</v>
      </c>
      <c r="F6" s="1">
        <v>130</v>
      </c>
      <c r="G6" s="1">
        <v>100</v>
      </c>
      <c r="H6" s="1">
        <v>130</v>
      </c>
      <c r="K6" s="1">
        <v>4</v>
      </c>
      <c r="L6" s="1">
        <v>0.12</v>
      </c>
      <c r="M6" s="1">
        <v>0.14000000000000001</v>
      </c>
      <c r="N6" s="1">
        <v>0.12</v>
      </c>
      <c r="O6" s="1">
        <v>0.13</v>
      </c>
      <c r="P6" s="1">
        <v>0.12</v>
      </c>
      <c r="Q6" s="1">
        <v>0.12</v>
      </c>
    </row>
    <row r="7" spans="1:17" ht="12.5">
      <c r="A7" s="1" t="s">
        <v>0</v>
      </c>
      <c r="B7" s="1">
        <v>5</v>
      </c>
      <c r="C7" s="1">
        <v>88</v>
      </c>
      <c r="D7" s="1">
        <v>103</v>
      </c>
      <c r="E7" s="1">
        <v>115</v>
      </c>
      <c r="F7" s="1">
        <v>136</v>
      </c>
      <c r="G7" s="1">
        <v>107</v>
      </c>
      <c r="H7" s="1">
        <v>130</v>
      </c>
      <c r="K7" s="1">
        <v>5</v>
      </c>
      <c r="L7" s="1">
        <v>0.12</v>
      </c>
      <c r="M7" s="1">
        <v>0.12</v>
      </c>
      <c r="N7" s="1">
        <v>0.14000000000000001</v>
      </c>
      <c r="O7" s="1">
        <v>0.12</v>
      </c>
      <c r="P7" s="1">
        <v>0.14000000000000001</v>
      </c>
      <c r="Q7" s="1">
        <v>0.14000000000000001</v>
      </c>
    </row>
    <row r="8" spans="1:17" ht="12.5">
      <c r="A8" s="1" t="s">
        <v>0</v>
      </c>
      <c r="B8" s="1">
        <v>6</v>
      </c>
      <c r="C8" s="1">
        <v>91</v>
      </c>
      <c r="D8" s="1">
        <v>100</v>
      </c>
      <c r="E8" s="1">
        <v>111</v>
      </c>
      <c r="F8" s="1">
        <v>130</v>
      </c>
      <c r="G8" s="1">
        <v>107</v>
      </c>
      <c r="H8" s="1">
        <v>130</v>
      </c>
      <c r="K8" s="1">
        <v>6</v>
      </c>
      <c r="L8" s="1">
        <v>0.12</v>
      </c>
      <c r="M8" s="1">
        <v>0.12</v>
      </c>
      <c r="N8" s="1">
        <v>0.12</v>
      </c>
      <c r="O8" s="1">
        <v>0.12</v>
      </c>
      <c r="P8" s="1">
        <v>0.14000000000000001</v>
      </c>
      <c r="Q8" s="1">
        <v>0.12</v>
      </c>
    </row>
    <row r="9" spans="1:17" ht="12.5">
      <c r="A9" s="1" t="s">
        <v>0</v>
      </c>
      <c r="J9" s="1" t="s">
        <v>36</v>
      </c>
    </row>
    <row r="10" spans="1:17" ht="12.5">
      <c r="A10" s="1" t="s">
        <v>0</v>
      </c>
      <c r="B10" s="1">
        <v>1</v>
      </c>
      <c r="C10" s="1">
        <v>96.8</v>
      </c>
      <c r="D10" s="1">
        <v>96.8</v>
      </c>
      <c r="E10" s="1">
        <v>89.6</v>
      </c>
      <c r="F10" s="1">
        <v>111.1</v>
      </c>
      <c r="G10" s="1">
        <v>115.4</v>
      </c>
      <c r="H10" s="1">
        <v>117.8</v>
      </c>
      <c r="J10" s="1" t="s">
        <v>10</v>
      </c>
      <c r="K10" s="1">
        <v>1</v>
      </c>
      <c r="L10" s="1">
        <v>0.09</v>
      </c>
      <c r="M10" s="1">
        <v>0.1</v>
      </c>
      <c r="N10" s="1">
        <v>0.12</v>
      </c>
      <c r="O10" s="1">
        <v>7.0000000000000007E-2</v>
      </c>
      <c r="P10" s="1">
        <v>0.06</v>
      </c>
      <c r="Q10" s="1">
        <v>7.0000000000000007E-2</v>
      </c>
    </row>
    <row r="11" spans="1:17" ht="12.5">
      <c r="A11" s="1" t="s">
        <v>0</v>
      </c>
      <c r="B11" s="1">
        <v>2</v>
      </c>
      <c r="C11" s="1">
        <v>83.3</v>
      </c>
      <c r="D11" s="1">
        <v>98.4</v>
      </c>
      <c r="E11" s="1">
        <v>85.7</v>
      </c>
      <c r="F11" s="1">
        <v>111.1</v>
      </c>
      <c r="G11" s="1">
        <v>117.6</v>
      </c>
      <c r="H11" s="1">
        <v>109.1</v>
      </c>
      <c r="J11" s="1" t="s">
        <v>10</v>
      </c>
      <c r="K11" s="1">
        <v>2</v>
      </c>
      <c r="L11" s="1">
        <v>0.1</v>
      </c>
      <c r="M11" s="1">
        <v>0.11</v>
      </c>
      <c r="N11" s="1">
        <v>7.0000000000000007E-2</v>
      </c>
      <c r="O11" s="1">
        <v>0.09</v>
      </c>
      <c r="P11" s="1">
        <v>7.0000000000000007E-2</v>
      </c>
      <c r="Q11" s="1">
        <v>0.08</v>
      </c>
    </row>
    <row r="12" spans="1:17" ht="12.5">
      <c r="A12" s="1" t="s">
        <v>0</v>
      </c>
      <c r="B12" s="1">
        <v>3</v>
      </c>
      <c r="C12" s="1">
        <v>95.2</v>
      </c>
      <c r="D12" s="1">
        <v>98.4</v>
      </c>
      <c r="E12" s="1">
        <v>84.5</v>
      </c>
      <c r="F12" s="1">
        <v>103.4</v>
      </c>
      <c r="G12" s="1">
        <v>120</v>
      </c>
      <c r="H12" s="1">
        <v>113.2</v>
      </c>
      <c r="J12" s="1" t="s">
        <v>10</v>
      </c>
      <c r="K12" s="1">
        <v>3</v>
      </c>
      <c r="L12" s="1">
        <v>0.09</v>
      </c>
      <c r="M12" s="1">
        <v>0.1</v>
      </c>
      <c r="N12" s="1">
        <v>0.1</v>
      </c>
      <c r="O12" s="1">
        <v>0.1</v>
      </c>
      <c r="P12" s="1">
        <v>0.06</v>
      </c>
      <c r="Q12" s="1">
        <v>0.06</v>
      </c>
    </row>
    <row r="13" spans="1:17" ht="12.5">
      <c r="A13" s="1" t="s">
        <v>0</v>
      </c>
      <c r="B13" s="1">
        <v>4</v>
      </c>
      <c r="C13" s="1">
        <v>95.2</v>
      </c>
      <c r="D13" s="1">
        <v>93.75</v>
      </c>
      <c r="E13" s="1">
        <v>95.2</v>
      </c>
      <c r="F13" s="1">
        <v>89.6</v>
      </c>
      <c r="G13" s="1">
        <v>122.4</v>
      </c>
      <c r="H13" s="1">
        <v>117.6</v>
      </c>
      <c r="J13" s="1" t="s">
        <v>10</v>
      </c>
      <c r="K13" s="1">
        <v>4</v>
      </c>
      <c r="L13" s="1">
        <v>0.08</v>
      </c>
      <c r="M13" s="1">
        <v>0.09</v>
      </c>
      <c r="N13" s="1">
        <v>0.1</v>
      </c>
      <c r="O13" s="1">
        <v>0.09</v>
      </c>
      <c r="P13" s="1">
        <v>7.0000000000000007E-2</v>
      </c>
      <c r="Q13" s="1">
        <v>0.08</v>
      </c>
    </row>
    <row r="14" spans="1:17" ht="12.5">
      <c r="A14" s="1" t="s">
        <v>0</v>
      </c>
      <c r="B14" s="1">
        <v>5</v>
      </c>
      <c r="C14" s="1">
        <v>100</v>
      </c>
      <c r="D14" s="1">
        <v>105.3</v>
      </c>
      <c r="E14" s="1">
        <v>98.4</v>
      </c>
      <c r="F14" s="1">
        <v>98.4</v>
      </c>
      <c r="G14" s="1">
        <v>127.7</v>
      </c>
      <c r="H14" s="1">
        <v>122.4</v>
      </c>
      <c r="J14" s="1" t="s">
        <v>10</v>
      </c>
      <c r="K14" s="1">
        <v>5</v>
      </c>
      <c r="L14" s="1">
        <v>0.08</v>
      </c>
      <c r="M14" s="1">
        <v>0.12</v>
      </c>
      <c r="N14" s="1">
        <v>0.08</v>
      </c>
      <c r="O14" s="1">
        <v>0.09</v>
      </c>
      <c r="P14" s="1">
        <v>0.08</v>
      </c>
      <c r="Q14" s="1">
        <v>0.08</v>
      </c>
    </row>
    <row r="15" spans="1:17" ht="12.5">
      <c r="A15" s="1" t="s">
        <v>0</v>
      </c>
      <c r="B15" s="1">
        <v>6</v>
      </c>
      <c r="C15" s="1">
        <v>93.75</v>
      </c>
      <c r="D15" s="1">
        <v>101.7</v>
      </c>
      <c r="E15" s="1">
        <v>103.4</v>
      </c>
      <c r="F15" s="1">
        <v>96.8</v>
      </c>
      <c r="G15" s="1">
        <v>133.30000000000001</v>
      </c>
      <c r="H15" s="1">
        <v>127.7</v>
      </c>
      <c r="J15" s="1" t="s">
        <v>10</v>
      </c>
      <c r="K15" s="1">
        <v>6</v>
      </c>
      <c r="L15" s="1">
        <v>0.1</v>
      </c>
      <c r="M15" s="1">
        <v>7.0000000000000007E-2</v>
      </c>
      <c r="N15" s="1">
        <v>0.08</v>
      </c>
      <c r="O15" s="1">
        <v>0.08</v>
      </c>
      <c r="P15" s="1">
        <v>0.08</v>
      </c>
      <c r="Q15" s="1">
        <v>0.09</v>
      </c>
    </row>
    <row r="16" spans="1:17" ht="14.5">
      <c r="A16" s="1" t="s">
        <v>0</v>
      </c>
      <c r="B16" s="17" t="s">
        <v>37</v>
      </c>
      <c r="C16" s="17" t="s">
        <v>4</v>
      </c>
      <c r="D16" s="17" t="s">
        <v>38</v>
      </c>
      <c r="E16" s="17" t="s">
        <v>39</v>
      </c>
      <c r="F16" s="17" t="s">
        <v>40</v>
      </c>
      <c r="G16" s="17" t="s">
        <v>41</v>
      </c>
      <c r="H16" s="17" t="s">
        <v>42</v>
      </c>
      <c r="J16" s="1" t="s">
        <v>43</v>
      </c>
      <c r="K16" s="17" t="s">
        <v>37</v>
      </c>
      <c r="L16" s="17" t="s">
        <v>4</v>
      </c>
      <c r="M16" s="17" t="s">
        <v>38</v>
      </c>
      <c r="N16" s="17" t="s">
        <v>39</v>
      </c>
      <c r="O16" s="17" t="s">
        <v>40</v>
      </c>
      <c r="P16" s="17" t="s">
        <v>41</v>
      </c>
      <c r="Q16" s="17" t="s">
        <v>42</v>
      </c>
    </row>
    <row r="17" spans="1:17" ht="14.5">
      <c r="A17" s="1" t="s">
        <v>0</v>
      </c>
      <c r="B17" s="4">
        <v>1</v>
      </c>
      <c r="C17" s="4">
        <v>63.29</v>
      </c>
      <c r="D17" s="4">
        <v>69.12</v>
      </c>
      <c r="E17" s="4">
        <v>100</v>
      </c>
      <c r="F17" s="4">
        <v>96.31</v>
      </c>
      <c r="G17" s="4">
        <v>119.3</v>
      </c>
      <c r="H17" s="4">
        <v>131.30000000000001</v>
      </c>
      <c r="J17" s="1" t="s">
        <v>10</v>
      </c>
      <c r="K17" s="4">
        <v>1</v>
      </c>
      <c r="L17" s="4">
        <v>8.7999999999999995E-2</v>
      </c>
      <c r="M17" s="4">
        <v>9.7000000000000003E-2</v>
      </c>
      <c r="N17" s="4">
        <v>8.3000000000000004E-2</v>
      </c>
      <c r="O17" s="4">
        <v>8.5000000000000006E-2</v>
      </c>
      <c r="P17" s="4">
        <v>0.09</v>
      </c>
      <c r="Q17" s="4">
        <v>0.108</v>
      </c>
    </row>
    <row r="18" spans="1:17" ht="14.5">
      <c r="A18" s="1" t="s">
        <v>0</v>
      </c>
      <c r="B18" s="4">
        <v>2</v>
      </c>
      <c r="C18" s="4">
        <v>61.98</v>
      </c>
      <c r="D18" s="4">
        <v>64.66</v>
      </c>
      <c r="E18" s="4">
        <v>100</v>
      </c>
      <c r="F18" s="4">
        <v>93.75</v>
      </c>
      <c r="G18" s="4">
        <v>120</v>
      </c>
      <c r="H18" s="4">
        <v>126.8</v>
      </c>
      <c r="J18" s="1" t="s">
        <v>10</v>
      </c>
      <c r="K18" s="4">
        <v>2</v>
      </c>
      <c r="L18" s="4">
        <v>0.106</v>
      </c>
      <c r="M18" s="4">
        <v>0.124</v>
      </c>
      <c r="N18" s="4">
        <v>9.4E-2</v>
      </c>
      <c r="O18" s="4">
        <v>8.6999999999999994E-2</v>
      </c>
      <c r="P18" s="4">
        <v>7.4999999999999997E-2</v>
      </c>
      <c r="Q18" s="4">
        <v>9.9000000000000005E-2</v>
      </c>
    </row>
    <row r="19" spans="1:17" ht="14.5">
      <c r="A19" s="1" t="s">
        <v>0</v>
      </c>
      <c r="B19" s="4">
        <v>3</v>
      </c>
      <c r="C19" s="4">
        <v>56.34</v>
      </c>
      <c r="D19" s="4">
        <v>62.7</v>
      </c>
      <c r="E19" s="4">
        <v>90.77</v>
      </c>
      <c r="F19" s="4">
        <v>94.2</v>
      </c>
      <c r="G19" s="4">
        <v>112.6</v>
      </c>
      <c r="H19" s="4">
        <v>130.19999999999999</v>
      </c>
      <c r="J19" s="1" t="s">
        <v>10</v>
      </c>
      <c r="K19" s="4">
        <v>3</v>
      </c>
      <c r="L19" s="4">
        <v>0.11700000000000001</v>
      </c>
      <c r="M19" s="4">
        <v>0.104</v>
      </c>
      <c r="N19" s="4">
        <v>9.6000000000000002E-2</v>
      </c>
      <c r="O19" s="4">
        <v>7.5999999999999998E-2</v>
      </c>
      <c r="P19" s="4">
        <v>8.8999999999999996E-2</v>
      </c>
      <c r="Q19" s="4">
        <v>8.2000000000000003E-2</v>
      </c>
    </row>
    <row r="20" spans="1:17" ht="14.5">
      <c r="A20" s="1" t="s">
        <v>10</v>
      </c>
      <c r="B20" s="4">
        <v>4</v>
      </c>
      <c r="C20" s="4">
        <v>56.5</v>
      </c>
      <c r="D20" s="4">
        <v>65.569999999999993</v>
      </c>
      <c r="E20" s="4">
        <v>90.09</v>
      </c>
      <c r="F20" s="4">
        <v>93.31</v>
      </c>
      <c r="G20" s="4">
        <v>109.3</v>
      </c>
      <c r="H20" s="4">
        <v>125.3</v>
      </c>
      <c r="J20" s="1" t="s">
        <v>10</v>
      </c>
      <c r="K20" s="4">
        <v>4</v>
      </c>
      <c r="L20" s="4">
        <v>0.108</v>
      </c>
      <c r="M20" s="4">
        <v>0.11</v>
      </c>
      <c r="N20" s="4">
        <v>9.6000000000000002E-2</v>
      </c>
      <c r="O20" s="4">
        <v>8.5999999999999993E-2</v>
      </c>
      <c r="P20" s="4">
        <v>8.3000000000000004E-2</v>
      </c>
      <c r="Q20" s="4">
        <v>0.10199999999999999</v>
      </c>
    </row>
    <row r="21" spans="1:17" ht="14.5">
      <c r="A21" s="1" t="s">
        <v>10</v>
      </c>
      <c r="B21" s="4">
        <v>5</v>
      </c>
      <c r="C21" s="4">
        <v>60.98</v>
      </c>
      <c r="D21" s="4">
        <v>68.099999999999994</v>
      </c>
      <c r="E21" s="4">
        <v>87.34</v>
      </c>
      <c r="F21" s="4">
        <v>90.23</v>
      </c>
      <c r="G21" s="4">
        <v>108.3</v>
      </c>
      <c r="H21" s="4">
        <v>121.9</v>
      </c>
      <c r="J21" s="1" t="s">
        <v>10</v>
      </c>
      <c r="K21" s="4">
        <v>5</v>
      </c>
      <c r="L21" s="4">
        <v>0.10100000000000001</v>
      </c>
      <c r="M21" s="4">
        <v>5.6000000000000001E-2</v>
      </c>
      <c r="N21" s="4">
        <v>8.5999999999999993E-2</v>
      </c>
      <c r="O21" s="4">
        <v>7.8E-2</v>
      </c>
      <c r="P21" s="4">
        <v>7.3999999999999996E-2</v>
      </c>
      <c r="Q21" s="4">
        <v>0.106</v>
      </c>
    </row>
    <row r="22" spans="1:17" ht="14.5">
      <c r="A22" s="1" t="s">
        <v>10</v>
      </c>
      <c r="B22" s="4">
        <v>6</v>
      </c>
      <c r="C22" s="4">
        <v>61.22</v>
      </c>
      <c r="D22" s="4">
        <v>66.3</v>
      </c>
      <c r="E22" s="4">
        <v>86.21</v>
      </c>
      <c r="F22" s="4">
        <v>85.35</v>
      </c>
      <c r="G22" s="4">
        <v>109.7</v>
      </c>
      <c r="H22" s="4">
        <v>116.3</v>
      </c>
      <c r="K22" s="4">
        <v>6</v>
      </c>
      <c r="L22" s="4">
        <v>8.2000000000000003E-2</v>
      </c>
      <c r="M22" s="4">
        <v>9.2999999999999999E-2</v>
      </c>
      <c r="N22" s="4">
        <v>9.1999999999999998E-2</v>
      </c>
      <c r="O22" s="4">
        <v>8.4000000000000005E-2</v>
      </c>
      <c r="P22" s="4">
        <v>0.10100000000000001</v>
      </c>
      <c r="Q22" s="4">
        <v>7.1999999999999995E-2</v>
      </c>
    </row>
    <row r="23" spans="1:17" ht="12.5">
      <c r="A23" s="1" t="s">
        <v>44</v>
      </c>
    </row>
    <row r="24" spans="1:17" ht="15.5">
      <c r="A24" s="1" t="s">
        <v>10</v>
      </c>
      <c r="B24" s="1">
        <v>1</v>
      </c>
      <c r="C24" s="18">
        <f>60*(1/0.86)</f>
        <v>69.767441860465127</v>
      </c>
      <c r="D24" s="2">
        <v>78.95</v>
      </c>
      <c r="E24" s="2">
        <v>107.14</v>
      </c>
      <c r="F24" s="2">
        <v>107.14</v>
      </c>
      <c r="G24" s="2">
        <v>107.14</v>
      </c>
      <c r="H24" s="2">
        <v>115.38</v>
      </c>
      <c r="J24" s="1" t="s">
        <v>10</v>
      </c>
      <c r="K24" s="1">
        <v>1</v>
      </c>
      <c r="L24" s="1">
        <v>0.08</v>
      </c>
      <c r="M24" s="1">
        <v>0.08</v>
      </c>
      <c r="N24" s="1">
        <v>0.08</v>
      </c>
      <c r="O24" s="1">
        <v>0.08</v>
      </c>
      <c r="P24" s="1">
        <v>0.08</v>
      </c>
      <c r="Q24" s="1">
        <v>0.08</v>
      </c>
    </row>
    <row r="25" spans="1:17" ht="15.5">
      <c r="A25" s="1" t="s">
        <v>10</v>
      </c>
      <c r="B25" s="1">
        <v>2</v>
      </c>
      <c r="C25" s="18">
        <f>60*(1/0.8)</f>
        <v>75</v>
      </c>
      <c r="D25" s="2">
        <v>76.92</v>
      </c>
      <c r="E25" s="2">
        <v>107.14</v>
      </c>
      <c r="F25" s="2">
        <v>107.14</v>
      </c>
      <c r="G25" s="2">
        <v>107.14</v>
      </c>
      <c r="H25" s="2">
        <v>115.38</v>
      </c>
      <c r="J25" s="1" t="s">
        <v>10</v>
      </c>
      <c r="K25" s="1">
        <v>2</v>
      </c>
      <c r="L25" s="1">
        <v>0.08</v>
      </c>
      <c r="M25" s="1">
        <v>0.08</v>
      </c>
      <c r="N25" s="1">
        <v>0.1</v>
      </c>
      <c r="O25" s="1">
        <v>0.08</v>
      </c>
      <c r="P25" s="1">
        <v>0.06</v>
      </c>
      <c r="Q25" s="1">
        <v>0.08</v>
      </c>
    </row>
    <row r="26" spans="1:17" ht="15.5">
      <c r="A26" s="1" t="s">
        <v>10</v>
      </c>
      <c r="B26" s="1">
        <v>3</v>
      </c>
      <c r="C26" s="19">
        <f>60*(1/0.78)</f>
        <v>76.92307692307692</v>
      </c>
      <c r="D26" s="2">
        <v>69.77</v>
      </c>
      <c r="E26" s="2">
        <v>103.45</v>
      </c>
      <c r="F26" s="2">
        <v>107.14</v>
      </c>
      <c r="G26" s="2">
        <v>107.14</v>
      </c>
      <c r="H26" s="2">
        <v>111.11</v>
      </c>
      <c r="J26" s="1" t="s">
        <v>10</v>
      </c>
      <c r="K26" s="1">
        <v>3</v>
      </c>
      <c r="L26" s="1">
        <v>0.1</v>
      </c>
      <c r="M26" s="1">
        <v>0.08</v>
      </c>
      <c r="N26" s="1">
        <v>0.08</v>
      </c>
      <c r="O26" s="1">
        <v>0.06</v>
      </c>
      <c r="P26" s="1">
        <v>0.06</v>
      </c>
      <c r="Q26" s="1">
        <v>0.06</v>
      </c>
    </row>
    <row r="27" spans="1:17" ht="15.5">
      <c r="A27" s="1" t="s">
        <v>10</v>
      </c>
      <c r="B27" s="1">
        <v>4</v>
      </c>
      <c r="C27" s="18">
        <f>60*(1/0.74)</f>
        <v>81.081081081081081</v>
      </c>
      <c r="D27" s="2">
        <v>66.67</v>
      </c>
      <c r="E27" s="2">
        <v>107.14</v>
      </c>
      <c r="F27" s="2">
        <v>111.11</v>
      </c>
      <c r="G27" s="2">
        <v>107.14</v>
      </c>
      <c r="H27" s="2">
        <v>103.45</v>
      </c>
      <c r="J27" s="1" t="s">
        <v>10</v>
      </c>
      <c r="K27" s="1">
        <v>4</v>
      </c>
      <c r="L27" s="1">
        <v>0.1</v>
      </c>
      <c r="M27" s="1">
        <v>0.08</v>
      </c>
      <c r="N27" s="1">
        <v>0.08</v>
      </c>
      <c r="O27" s="1">
        <v>0.06</v>
      </c>
      <c r="P27" s="1">
        <v>0.06</v>
      </c>
      <c r="Q27" s="1">
        <v>0.08</v>
      </c>
    </row>
    <row r="28" spans="1:17" ht="15.5">
      <c r="A28" s="1" t="s">
        <v>10</v>
      </c>
      <c r="B28" s="1">
        <v>5</v>
      </c>
      <c r="C28" s="19">
        <f>60*(1/0.78)</f>
        <v>76.92307692307692</v>
      </c>
      <c r="D28" s="2">
        <v>73.17</v>
      </c>
      <c r="E28" s="2">
        <v>107.14</v>
      </c>
      <c r="F28" s="2">
        <v>107.14</v>
      </c>
      <c r="G28" s="2">
        <v>107.14</v>
      </c>
      <c r="H28" s="2">
        <v>103.45</v>
      </c>
      <c r="J28" s="1" t="s">
        <v>10</v>
      </c>
      <c r="K28" s="1">
        <v>5</v>
      </c>
      <c r="L28" s="1">
        <v>0.08</v>
      </c>
      <c r="M28" s="1">
        <v>0.08</v>
      </c>
      <c r="N28" s="1">
        <v>0.08</v>
      </c>
      <c r="O28" s="1">
        <v>0.06</v>
      </c>
      <c r="P28" s="1">
        <v>0.08</v>
      </c>
      <c r="Q28" s="1">
        <v>0.06</v>
      </c>
    </row>
    <row r="29" spans="1:17" ht="15.5">
      <c r="A29" s="1" t="s">
        <v>10</v>
      </c>
      <c r="B29" s="1">
        <v>6</v>
      </c>
      <c r="C29" s="18">
        <f>60*(1/0.8)</f>
        <v>75</v>
      </c>
      <c r="D29" s="2">
        <v>71.430000000000007</v>
      </c>
      <c r="E29" s="2">
        <v>111.11</v>
      </c>
      <c r="F29" s="2">
        <v>107.14</v>
      </c>
      <c r="G29" s="2">
        <v>107.14</v>
      </c>
      <c r="H29" s="2">
        <v>103.45</v>
      </c>
      <c r="J29" s="1" t="s">
        <v>10</v>
      </c>
      <c r="K29" s="1">
        <v>6</v>
      </c>
      <c r="L29" s="1">
        <v>0.1</v>
      </c>
      <c r="M29" s="1">
        <v>0.01</v>
      </c>
      <c r="N29" s="1">
        <v>0.08</v>
      </c>
      <c r="O29" s="1">
        <v>0.06</v>
      </c>
      <c r="P29" s="1">
        <v>0.06</v>
      </c>
      <c r="Q29" s="1">
        <v>0.06</v>
      </c>
    </row>
    <row r="30" spans="1:17" ht="12.5">
      <c r="A30" s="1" t="s">
        <v>45</v>
      </c>
    </row>
    <row r="31" spans="1:17" ht="12.5">
      <c r="A31" s="1" t="s">
        <v>10</v>
      </c>
      <c r="B31" s="1">
        <v>1</v>
      </c>
      <c r="C31" s="1">
        <v>67</v>
      </c>
      <c r="D31" s="1">
        <v>67</v>
      </c>
      <c r="E31" s="1">
        <v>63</v>
      </c>
      <c r="F31" s="1">
        <v>71</v>
      </c>
      <c r="G31" s="1">
        <v>100</v>
      </c>
      <c r="H31" s="1">
        <v>92</v>
      </c>
      <c r="J31" s="1" t="s">
        <v>10</v>
      </c>
      <c r="K31" s="1">
        <v>1</v>
      </c>
      <c r="L31" s="1">
        <v>0.1</v>
      </c>
      <c r="M31" s="1">
        <v>0.09</v>
      </c>
      <c r="N31" s="1">
        <v>0.09</v>
      </c>
      <c r="O31" s="1">
        <v>0.08</v>
      </c>
      <c r="P31" s="1">
        <v>0.09</v>
      </c>
      <c r="Q31" s="1">
        <v>0.09</v>
      </c>
    </row>
    <row r="32" spans="1:17" ht="12.5">
      <c r="A32" s="1" t="s">
        <v>10</v>
      </c>
      <c r="B32" s="1">
        <v>2</v>
      </c>
      <c r="C32" s="1">
        <v>63</v>
      </c>
      <c r="D32" s="1">
        <v>60</v>
      </c>
      <c r="E32" s="1">
        <v>60</v>
      </c>
      <c r="F32" s="1">
        <v>71</v>
      </c>
      <c r="G32" s="1">
        <v>92</v>
      </c>
      <c r="H32" s="1">
        <v>100</v>
      </c>
      <c r="J32" s="1" t="s">
        <v>10</v>
      </c>
      <c r="K32" s="1">
        <v>2</v>
      </c>
      <c r="L32" s="1">
        <v>0.09</v>
      </c>
      <c r="M32" s="1">
        <v>0.09</v>
      </c>
      <c r="N32" s="1">
        <v>0.08</v>
      </c>
      <c r="O32" s="1">
        <v>0.09</v>
      </c>
      <c r="P32" s="1">
        <v>0.08</v>
      </c>
      <c r="Q32" s="1">
        <v>0.09</v>
      </c>
    </row>
    <row r="33" spans="1:17" ht="12.5">
      <c r="A33" s="1" t="s">
        <v>10</v>
      </c>
      <c r="B33" s="1">
        <v>3</v>
      </c>
      <c r="C33" s="1">
        <v>60</v>
      </c>
      <c r="D33" s="1">
        <v>71</v>
      </c>
      <c r="E33" s="1">
        <v>63</v>
      </c>
      <c r="F33" s="1">
        <v>80</v>
      </c>
      <c r="G33" s="1">
        <v>86</v>
      </c>
      <c r="H33" s="1">
        <v>92</v>
      </c>
      <c r="J33" s="1" t="s">
        <v>10</v>
      </c>
      <c r="K33" s="1">
        <v>3</v>
      </c>
      <c r="L33" s="1">
        <v>0.08</v>
      </c>
      <c r="M33" s="1">
        <v>0.1</v>
      </c>
      <c r="N33" s="1">
        <v>0.09</v>
      </c>
      <c r="O33" s="1">
        <v>0.09</v>
      </c>
      <c r="P33" s="1">
        <v>0.08</v>
      </c>
      <c r="Q33" s="1">
        <v>0.08</v>
      </c>
    </row>
    <row r="34" spans="1:17" ht="12.5">
      <c r="A34" s="1" t="s">
        <v>10</v>
      </c>
      <c r="B34" s="1">
        <v>4</v>
      </c>
      <c r="C34" s="1">
        <v>50</v>
      </c>
      <c r="D34" s="1">
        <v>63</v>
      </c>
      <c r="E34" s="1">
        <v>67</v>
      </c>
      <c r="F34" s="1">
        <v>80</v>
      </c>
      <c r="G34" s="1">
        <v>92</v>
      </c>
      <c r="H34" s="1">
        <v>100</v>
      </c>
      <c r="J34" s="1" t="s">
        <v>10</v>
      </c>
      <c r="K34" s="1">
        <v>4</v>
      </c>
      <c r="L34" s="1">
        <v>0.1</v>
      </c>
      <c r="M34" s="1">
        <v>7.0000000000000007E-2</v>
      </c>
      <c r="N34" s="1">
        <v>0.09</v>
      </c>
      <c r="O34" s="1">
        <v>0.09</v>
      </c>
      <c r="P34" s="1">
        <v>0.08</v>
      </c>
      <c r="Q34" s="1">
        <v>0.09</v>
      </c>
    </row>
    <row r="35" spans="1:17" ht="12.5">
      <c r="A35" s="1" t="s">
        <v>10</v>
      </c>
      <c r="B35" s="1">
        <v>5</v>
      </c>
      <c r="C35" s="1">
        <v>55</v>
      </c>
      <c r="D35" s="1">
        <v>67</v>
      </c>
      <c r="E35" s="1">
        <v>71</v>
      </c>
      <c r="F35" s="1">
        <v>92</v>
      </c>
      <c r="G35" s="1">
        <v>92</v>
      </c>
      <c r="H35" s="1">
        <v>92</v>
      </c>
      <c r="J35" s="1" t="s">
        <v>10</v>
      </c>
      <c r="K35" s="1">
        <v>5</v>
      </c>
      <c r="L35" s="1">
        <v>0.09</v>
      </c>
      <c r="M35" s="1">
        <v>0.1</v>
      </c>
      <c r="N35" s="1">
        <v>0.08</v>
      </c>
      <c r="O35" s="1">
        <v>0.09</v>
      </c>
      <c r="P35" s="1">
        <v>0.09</v>
      </c>
      <c r="Q35" s="1">
        <v>0.09</v>
      </c>
    </row>
    <row r="36" spans="1:17" ht="12.5">
      <c r="A36" s="1" t="s">
        <v>10</v>
      </c>
      <c r="B36" s="1">
        <v>6</v>
      </c>
      <c r="C36" s="1">
        <v>67</v>
      </c>
      <c r="D36" s="1">
        <v>71</v>
      </c>
      <c r="E36" s="1">
        <v>63</v>
      </c>
      <c r="F36" s="1">
        <v>71</v>
      </c>
      <c r="G36" s="1">
        <v>100</v>
      </c>
      <c r="H36" s="1">
        <v>100</v>
      </c>
      <c r="J36" s="1" t="s">
        <v>10</v>
      </c>
      <c r="K36" s="1">
        <v>6</v>
      </c>
      <c r="L36" s="1">
        <v>0.1</v>
      </c>
      <c r="M36" s="1">
        <v>0.09</v>
      </c>
      <c r="N36" s="1">
        <v>0.09</v>
      </c>
      <c r="O36" s="1">
        <v>0.09</v>
      </c>
      <c r="P36" s="1">
        <v>0.09</v>
      </c>
      <c r="Q36" s="1">
        <v>0.09</v>
      </c>
    </row>
    <row r="37" spans="1:17" ht="14.5">
      <c r="A37" s="1" t="s">
        <v>46</v>
      </c>
      <c r="B37" s="20" t="s">
        <v>37</v>
      </c>
      <c r="C37" s="20" t="s">
        <v>4</v>
      </c>
      <c r="D37" s="20" t="s">
        <v>38</v>
      </c>
      <c r="E37" s="20" t="s">
        <v>39</v>
      </c>
      <c r="F37" s="20" t="s">
        <v>40</v>
      </c>
      <c r="G37" s="20" t="s">
        <v>41</v>
      </c>
      <c r="H37" s="20" t="s">
        <v>42</v>
      </c>
      <c r="J37" s="1" t="s">
        <v>46</v>
      </c>
      <c r="K37" s="20" t="s">
        <v>37</v>
      </c>
      <c r="L37" s="20" t="s">
        <v>4</v>
      </c>
      <c r="M37" s="20" t="s">
        <v>38</v>
      </c>
      <c r="N37" s="20" t="s">
        <v>39</v>
      </c>
      <c r="O37" s="20" t="s">
        <v>40</v>
      </c>
      <c r="P37" s="20" t="s">
        <v>41</v>
      </c>
      <c r="Q37" s="20" t="s">
        <v>42</v>
      </c>
    </row>
    <row r="38" spans="1:17" ht="12.5">
      <c r="A38" s="1" t="s">
        <v>10</v>
      </c>
      <c r="B38" s="1">
        <v>1</v>
      </c>
      <c r="C38" s="1">
        <v>56.7</v>
      </c>
      <c r="D38" s="1">
        <v>59.8</v>
      </c>
      <c r="E38" s="1">
        <v>87.6</v>
      </c>
      <c r="F38" s="1">
        <v>91.3</v>
      </c>
      <c r="G38" s="1">
        <v>104.9</v>
      </c>
      <c r="H38" s="1">
        <v>119.6</v>
      </c>
      <c r="J38" s="1" t="s">
        <v>10</v>
      </c>
      <c r="K38" s="1">
        <v>1</v>
      </c>
      <c r="L38" s="1">
        <v>6.6000000000000003E-2</v>
      </c>
      <c r="M38" s="1">
        <v>0.109</v>
      </c>
      <c r="N38" s="1">
        <v>5.3999999999999999E-2</v>
      </c>
      <c r="O38" s="1">
        <v>8.3000000000000004E-2</v>
      </c>
      <c r="P38" s="1">
        <v>0.108</v>
      </c>
      <c r="Q38" s="1">
        <v>8.1000000000000003E-2</v>
      </c>
    </row>
    <row r="39" spans="1:17" ht="12.5">
      <c r="A39" s="1" t="s">
        <v>10</v>
      </c>
      <c r="B39" s="1">
        <v>2</v>
      </c>
      <c r="C39" s="1">
        <v>55.8</v>
      </c>
      <c r="D39" s="1">
        <v>60.9</v>
      </c>
      <c r="E39" s="1">
        <v>86.8</v>
      </c>
      <c r="F39" s="1">
        <v>92.6</v>
      </c>
      <c r="G39" s="1">
        <v>106.8</v>
      </c>
      <c r="H39" s="1">
        <v>111.6</v>
      </c>
      <c r="J39" s="1" t="s">
        <v>10</v>
      </c>
      <c r="K39" s="1">
        <v>2</v>
      </c>
      <c r="L39" s="1">
        <v>0.104</v>
      </c>
      <c r="M39" s="1">
        <v>0.109</v>
      </c>
      <c r="N39" s="1">
        <v>1.17E-2</v>
      </c>
      <c r="O39" s="1">
        <v>0.10199999999999999</v>
      </c>
      <c r="P39" s="1">
        <v>8.8999999999999996E-2</v>
      </c>
      <c r="Q39" s="1">
        <v>7.1999999999999995E-2</v>
      </c>
    </row>
    <row r="40" spans="1:17" ht="12.5">
      <c r="A40" s="1" t="s">
        <v>10</v>
      </c>
      <c r="B40" s="1">
        <v>3</v>
      </c>
      <c r="C40" s="1">
        <v>57.6</v>
      </c>
      <c r="D40" s="1">
        <v>59.8</v>
      </c>
      <c r="E40" s="1">
        <v>90.1</v>
      </c>
      <c r="F40" s="1">
        <v>87.6</v>
      </c>
      <c r="G40" s="1">
        <v>104.9</v>
      </c>
      <c r="H40" s="1">
        <v>108</v>
      </c>
      <c r="J40" s="1" t="s">
        <v>10</v>
      </c>
      <c r="K40" s="1">
        <v>3</v>
      </c>
      <c r="L40" s="1">
        <v>0.104</v>
      </c>
      <c r="M40" s="1">
        <v>8.2000000000000003E-2</v>
      </c>
      <c r="N40" s="1">
        <v>6.3E-2</v>
      </c>
      <c r="O40" s="1">
        <v>0.10199999999999999</v>
      </c>
      <c r="P40" s="1">
        <v>9.9000000000000005E-2</v>
      </c>
      <c r="Q40" s="1">
        <v>8.1000000000000003E-2</v>
      </c>
    </row>
    <row r="41" spans="1:17" ht="12.5">
      <c r="A41" s="1" t="s">
        <v>10</v>
      </c>
      <c r="B41" s="1">
        <v>4</v>
      </c>
      <c r="C41" s="1">
        <v>71.5</v>
      </c>
      <c r="D41" s="1">
        <v>60.4</v>
      </c>
      <c r="E41" s="1">
        <v>91.4</v>
      </c>
      <c r="F41" s="1">
        <v>90</v>
      </c>
      <c r="G41" s="1">
        <v>99.8</v>
      </c>
      <c r="H41" s="1">
        <v>109</v>
      </c>
      <c r="J41" s="1" t="s">
        <v>10</v>
      </c>
      <c r="K41" s="1">
        <v>4</v>
      </c>
      <c r="L41" s="1">
        <v>0.113</v>
      </c>
      <c r="M41" s="1">
        <v>6.4000000000000001E-2</v>
      </c>
      <c r="N41" s="1">
        <v>1.6199999999999999E-2</v>
      </c>
      <c r="O41" s="1">
        <v>8.3000000000000004E-2</v>
      </c>
      <c r="P41" s="1">
        <v>0.13800000000000001</v>
      </c>
      <c r="Q41" s="1">
        <v>0.09</v>
      </c>
    </row>
    <row r="42" spans="1:17" ht="12.5">
      <c r="A42" s="1" t="s">
        <v>10</v>
      </c>
      <c r="B42" s="1">
        <v>5</v>
      </c>
      <c r="C42" s="1">
        <v>74.5</v>
      </c>
      <c r="D42" s="1">
        <v>60.9</v>
      </c>
      <c r="E42" s="1">
        <v>90.1</v>
      </c>
      <c r="F42" s="1">
        <v>83.1</v>
      </c>
      <c r="G42" s="1">
        <v>103.2</v>
      </c>
      <c r="H42" s="1">
        <v>113.5</v>
      </c>
      <c r="J42" s="1" t="s">
        <v>10</v>
      </c>
      <c r="K42" s="1">
        <v>5</v>
      </c>
      <c r="L42" s="1">
        <v>0.13200000000000001</v>
      </c>
      <c r="M42" s="1">
        <v>9.0999999999999998E-2</v>
      </c>
      <c r="N42" s="1">
        <v>1.17E-2</v>
      </c>
      <c r="O42" s="1">
        <v>0.10199999999999999</v>
      </c>
      <c r="P42" s="1">
        <v>0.158</v>
      </c>
    </row>
    <row r="43" spans="1:17" ht="12.5">
      <c r="A43" s="1" t="s">
        <v>10</v>
      </c>
      <c r="B43" s="1">
        <v>6</v>
      </c>
      <c r="C43" s="1">
        <v>56.9</v>
      </c>
      <c r="D43" s="1">
        <v>63.3</v>
      </c>
      <c r="E43" s="1">
        <v>88.9</v>
      </c>
      <c r="F43" s="1">
        <v>87.6</v>
      </c>
      <c r="G43" s="1">
        <v>104.9</v>
      </c>
      <c r="H43" s="1">
        <v>109.8</v>
      </c>
      <c r="J43" s="1" t="s">
        <v>10</v>
      </c>
      <c r="K43" s="1">
        <v>6</v>
      </c>
      <c r="L43" s="1">
        <v>0.113</v>
      </c>
      <c r="M43" s="1">
        <v>8.2000000000000003E-2</v>
      </c>
      <c r="N43" s="1">
        <v>0.11700000000000001</v>
      </c>
      <c r="O43" s="1">
        <v>8.3000000000000004E-2</v>
      </c>
      <c r="P43" s="1">
        <v>0.128</v>
      </c>
    </row>
    <row r="44" spans="1:17" ht="12.5">
      <c r="A44" s="1" t="s">
        <v>47</v>
      </c>
      <c r="J44" s="1" t="s">
        <v>47</v>
      </c>
    </row>
    <row r="45" spans="1:17" ht="12.5">
      <c r="A45" s="1" t="s">
        <v>12</v>
      </c>
      <c r="B45" s="1">
        <v>1</v>
      </c>
      <c r="C45" s="1">
        <v>58.5</v>
      </c>
      <c r="D45" s="1">
        <v>57.3</v>
      </c>
      <c r="E45" s="1">
        <v>75.569999999999993</v>
      </c>
      <c r="F45" s="1">
        <v>101.69</v>
      </c>
      <c r="G45" s="1">
        <v>103.27</v>
      </c>
      <c r="H45" s="1">
        <v>119.05</v>
      </c>
      <c r="J45" s="1" t="s">
        <v>12</v>
      </c>
      <c r="K45" s="1">
        <v>1</v>
      </c>
      <c r="L45" s="1">
        <v>9.0999999999999998E-2</v>
      </c>
      <c r="M45" s="1">
        <v>8.6999999999999994E-2</v>
      </c>
      <c r="N45" s="1">
        <v>0.10100000000000001</v>
      </c>
      <c r="O45" s="1">
        <v>0.11</v>
      </c>
      <c r="P45" s="1">
        <v>0.11</v>
      </c>
      <c r="Q45" s="1">
        <v>0.12</v>
      </c>
    </row>
    <row r="46" spans="1:17" ht="12.5">
      <c r="A46" s="1" t="s">
        <v>12</v>
      </c>
      <c r="B46" s="1">
        <v>2</v>
      </c>
      <c r="C46" s="1">
        <v>56.28</v>
      </c>
      <c r="D46" s="1">
        <v>58.44</v>
      </c>
      <c r="E46" s="1">
        <v>74.069999999999993</v>
      </c>
      <c r="F46" s="1">
        <v>100.84</v>
      </c>
      <c r="G46" s="1">
        <v>100.33</v>
      </c>
      <c r="H46" s="1">
        <v>113.64</v>
      </c>
      <c r="J46" s="1" t="s">
        <v>12</v>
      </c>
      <c r="K46" s="1">
        <v>2</v>
      </c>
      <c r="L46" s="1">
        <v>8.5000000000000006E-2</v>
      </c>
      <c r="M46" s="1">
        <v>9.5000000000000001E-2</v>
      </c>
      <c r="N46" s="1">
        <v>9.8000000000000004E-2</v>
      </c>
      <c r="O46" s="1">
        <v>7.3999999999999996E-2</v>
      </c>
      <c r="P46" s="1">
        <v>0.11</v>
      </c>
      <c r="Q46" s="1">
        <v>9.9000000000000005E-2</v>
      </c>
    </row>
    <row r="47" spans="1:17" ht="12.5">
      <c r="A47" s="1" t="s">
        <v>12</v>
      </c>
      <c r="B47" s="1">
        <v>3</v>
      </c>
      <c r="C47" s="1">
        <v>55.98</v>
      </c>
      <c r="D47" s="1">
        <v>56.4</v>
      </c>
      <c r="E47" s="1">
        <v>72.55</v>
      </c>
      <c r="F47" s="1">
        <v>103.99</v>
      </c>
      <c r="G47" s="1">
        <v>99.34</v>
      </c>
      <c r="H47" s="1">
        <v>113.42</v>
      </c>
      <c r="J47" s="1" t="s">
        <v>12</v>
      </c>
      <c r="K47" s="1">
        <v>3</v>
      </c>
      <c r="L47" s="1">
        <v>9.4E-2</v>
      </c>
      <c r="M47" s="1">
        <v>9.8000000000000004E-2</v>
      </c>
      <c r="N47" s="1">
        <v>8.6999999999999994E-2</v>
      </c>
      <c r="O47" s="1">
        <v>0.12</v>
      </c>
      <c r="P47" s="1">
        <v>0.12</v>
      </c>
      <c r="Q47" s="1">
        <v>9.9000000000000005E-2</v>
      </c>
    </row>
    <row r="48" spans="1:17" ht="12.5">
      <c r="A48" s="1" t="s">
        <v>12</v>
      </c>
      <c r="B48" s="1">
        <v>4</v>
      </c>
      <c r="C48" s="1">
        <v>52.86</v>
      </c>
      <c r="D48" s="1">
        <v>55.86</v>
      </c>
      <c r="E48" s="1">
        <v>74.81</v>
      </c>
      <c r="F48" s="1">
        <v>102.92</v>
      </c>
      <c r="G48" s="1">
        <v>97.88</v>
      </c>
      <c r="H48" s="1">
        <v>113.64</v>
      </c>
      <c r="J48" s="1" t="s">
        <v>12</v>
      </c>
      <c r="K48" s="1">
        <v>4</v>
      </c>
      <c r="L48" s="1">
        <v>0.10100000000000001</v>
      </c>
      <c r="M48" s="1">
        <v>9.9000000000000005E-2</v>
      </c>
      <c r="N48" s="1">
        <v>7.0000000000000007E-2</v>
      </c>
      <c r="O48" s="1">
        <v>7.1999999999999995E-2</v>
      </c>
      <c r="P48" s="1">
        <v>0.13</v>
      </c>
      <c r="Q48" s="1">
        <v>9.9000000000000005E-2</v>
      </c>
    </row>
    <row r="49" spans="1:18" ht="12.5">
      <c r="A49" s="1" t="s">
        <v>12</v>
      </c>
      <c r="B49" s="1">
        <v>5</v>
      </c>
      <c r="C49" s="1">
        <v>50.58</v>
      </c>
      <c r="D49" s="1">
        <v>52.74</v>
      </c>
      <c r="E49" s="1">
        <v>79.47</v>
      </c>
      <c r="F49" s="1">
        <v>103.63</v>
      </c>
      <c r="G49" s="1">
        <v>100</v>
      </c>
      <c r="H49" s="1">
        <v>116.96</v>
      </c>
      <c r="J49" s="1" t="s">
        <v>12</v>
      </c>
      <c r="K49" s="1">
        <v>5</v>
      </c>
      <c r="L49" s="1">
        <v>9.9000000000000005E-2</v>
      </c>
      <c r="M49" s="1">
        <v>9.4E-2</v>
      </c>
      <c r="N49" s="1">
        <v>9.7000000000000003E-2</v>
      </c>
      <c r="O49" s="1">
        <v>8.3000000000000004E-2</v>
      </c>
      <c r="P49" s="1">
        <v>0.13</v>
      </c>
      <c r="Q49" s="1">
        <v>0.13</v>
      </c>
    </row>
    <row r="50" spans="1:18" ht="12.5">
      <c r="A50" s="1" t="s">
        <v>12</v>
      </c>
      <c r="B50" s="1">
        <v>6</v>
      </c>
      <c r="C50" s="1">
        <v>50.28</v>
      </c>
      <c r="D50" s="1">
        <v>50.82</v>
      </c>
      <c r="E50" s="1">
        <v>84.5</v>
      </c>
      <c r="F50" s="1">
        <v>104.35</v>
      </c>
      <c r="G50" s="1">
        <v>102.39</v>
      </c>
      <c r="H50" s="1">
        <v>112.99</v>
      </c>
      <c r="J50" s="1" t="s">
        <v>12</v>
      </c>
      <c r="K50" s="1">
        <v>6</v>
      </c>
      <c r="L50" s="1">
        <v>8.8999999999999996E-2</v>
      </c>
      <c r="M50" s="1">
        <v>0.10100000000000001</v>
      </c>
      <c r="N50" s="1">
        <v>0.08</v>
      </c>
      <c r="O50" s="1">
        <v>9.1999999999999998E-2</v>
      </c>
      <c r="P50" s="1">
        <v>0.13</v>
      </c>
      <c r="Q50" s="1">
        <v>9.8000000000000004E-2</v>
      </c>
    </row>
    <row r="51" spans="1:18" ht="12.5">
      <c r="A51" s="1" t="s">
        <v>48</v>
      </c>
      <c r="J51" s="1" t="s">
        <v>48</v>
      </c>
    </row>
    <row r="52" spans="1:18" ht="12.5">
      <c r="A52" s="1" t="s">
        <v>10</v>
      </c>
      <c r="B52" s="1">
        <v>1</v>
      </c>
      <c r="C52" s="1">
        <v>70.78</v>
      </c>
      <c r="D52" s="1">
        <v>63.94</v>
      </c>
      <c r="E52" s="1">
        <v>68.87</v>
      </c>
      <c r="F52" s="1">
        <v>69.36</v>
      </c>
      <c r="G52" s="1">
        <v>63.36</v>
      </c>
      <c r="H52" s="1">
        <v>90.36</v>
      </c>
      <c r="J52" s="1" t="s">
        <v>10</v>
      </c>
      <c r="K52" s="1">
        <v>1</v>
      </c>
      <c r="L52" s="1">
        <v>0.16</v>
      </c>
      <c r="M52" s="1">
        <v>0.158</v>
      </c>
      <c r="N52" s="1">
        <v>0.14799999999999999</v>
      </c>
      <c r="O52" s="1">
        <v>0.16800000000000001</v>
      </c>
      <c r="P52" s="1">
        <v>0.114</v>
      </c>
      <c r="Q52" s="1">
        <v>0.13200000000000001</v>
      </c>
    </row>
    <row r="53" spans="1:18" ht="12.5">
      <c r="A53" s="1" t="s">
        <v>10</v>
      </c>
      <c r="B53" s="1">
        <v>2</v>
      </c>
      <c r="C53" s="1">
        <v>70.260000000000005</v>
      </c>
      <c r="D53" s="1">
        <v>63.16</v>
      </c>
      <c r="E53" s="1">
        <v>73.349999999999994</v>
      </c>
      <c r="F53" s="1">
        <v>60.48</v>
      </c>
      <c r="G53" s="1">
        <v>71.94</v>
      </c>
      <c r="H53" s="1">
        <v>87.47</v>
      </c>
      <c r="J53" s="1" t="s">
        <v>10</v>
      </c>
      <c r="K53" s="1">
        <v>2</v>
      </c>
      <c r="L53" s="1">
        <v>0.14299999999999999</v>
      </c>
      <c r="M53" s="1">
        <v>0.14899999999999999</v>
      </c>
      <c r="N53" s="1">
        <v>0.17899999999999999</v>
      </c>
      <c r="O53" s="1">
        <v>0.152</v>
      </c>
      <c r="P53" s="1">
        <v>0.108</v>
      </c>
      <c r="Q53" s="1">
        <v>0.124</v>
      </c>
    </row>
    <row r="54" spans="1:18" ht="12.5">
      <c r="A54" s="1" t="s">
        <v>10</v>
      </c>
      <c r="B54" s="1">
        <v>3</v>
      </c>
      <c r="C54" s="1">
        <v>69.61</v>
      </c>
      <c r="D54" s="1">
        <v>61.04</v>
      </c>
      <c r="E54" s="1">
        <v>78.33</v>
      </c>
      <c r="F54" s="1">
        <v>60.98</v>
      </c>
      <c r="G54" s="1">
        <v>72.72</v>
      </c>
      <c r="H54" s="1">
        <v>90.91</v>
      </c>
      <c r="J54" s="1" t="s">
        <v>10</v>
      </c>
      <c r="K54" s="1">
        <v>3</v>
      </c>
      <c r="L54" s="1">
        <v>0.14799999999999999</v>
      </c>
      <c r="M54" s="1">
        <v>0.14299999999999999</v>
      </c>
      <c r="N54" s="1">
        <v>0.185</v>
      </c>
      <c r="O54" s="1">
        <v>0.184</v>
      </c>
      <c r="P54" s="1">
        <v>0.114</v>
      </c>
      <c r="Q54" s="1">
        <v>0.11600000000000001</v>
      </c>
    </row>
    <row r="55" spans="1:18" ht="12.5">
      <c r="A55" s="1" t="s">
        <v>10</v>
      </c>
      <c r="B55" s="1">
        <v>4</v>
      </c>
      <c r="C55" s="1">
        <v>68.849999999999994</v>
      </c>
      <c r="D55" s="1">
        <v>58.65</v>
      </c>
      <c r="E55" s="1">
        <v>76.53</v>
      </c>
      <c r="F55" s="1">
        <v>69.2</v>
      </c>
      <c r="G55" s="1">
        <v>71.94</v>
      </c>
      <c r="H55" s="1">
        <v>97.09</v>
      </c>
      <c r="J55" s="1" t="s">
        <v>10</v>
      </c>
      <c r="K55" s="1">
        <v>4</v>
      </c>
      <c r="L55" s="1">
        <v>0.18099999999999999</v>
      </c>
      <c r="M55" s="1">
        <v>0.13800000000000001</v>
      </c>
      <c r="N55" s="1">
        <v>0.13300000000000001</v>
      </c>
      <c r="O55" s="1">
        <v>0.154</v>
      </c>
      <c r="P55" s="1">
        <v>0.121</v>
      </c>
      <c r="Q55" s="1">
        <v>0.122</v>
      </c>
    </row>
    <row r="56" spans="1:18" ht="12.5">
      <c r="A56" s="1" t="s">
        <v>10</v>
      </c>
      <c r="B56" s="1">
        <v>5</v>
      </c>
      <c r="C56" s="1">
        <v>66.739999999999995</v>
      </c>
      <c r="D56" s="1">
        <v>58.14</v>
      </c>
      <c r="E56" s="1">
        <v>75</v>
      </c>
      <c r="F56" s="1">
        <v>65.430000000000007</v>
      </c>
      <c r="G56" s="1">
        <v>79.78</v>
      </c>
      <c r="H56" s="1">
        <v>97.87</v>
      </c>
      <c r="J56" s="1" t="s">
        <v>10</v>
      </c>
      <c r="K56" s="1">
        <v>5</v>
      </c>
      <c r="L56" s="1">
        <v>0.14299999999999999</v>
      </c>
      <c r="M56" s="1">
        <v>0.152</v>
      </c>
      <c r="N56" s="1">
        <v>0.159</v>
      </c>
      <c r="O56" s="1">
        <v>0.14799999999999999</v>
      </c>
      <c r="P56" s="1">
        <v>0.125</v>
      </c>
      <c r="Q56" s="1">
        <v>0.11899999999999999</v>
      </c>
    </row>
    <row r="57" spans="1:18" ht="12.5">
      <c r="A57" s="1" t="s">
        <v>10</v>
      </c>
      <c r="B57" s="1">
        <v>6</v>
      </c>
      <c r="C57" s="1">
        <v>71.86</v>
      </c>
      <c r="D57" s="1">
        <v>61.98</v>
      </c>
      <c r="E57" s="1">
        <v>74.349999999999994</v>
      </c>
      <c r="F57" s="1">
        <v>70.92</v>
      </c>
      <c r="G57" s="1">
        <v>75.66</v>
      </c>
      <c r="H57" s="1">
        <v>91.6</v>
      </c>
      <c r="J57" s="1" t="s">
        <v>10</v>
      </c>
      <c r="K57" s="1">
        <v>6</v>
      </c>
      <c r="L57" s="1">
        <v>0.14799999999999999</v>
      </c>
      <c r="M57" s="1">
        <v>0.13800000000000001</v>
      </c>
      <c r="N57" s="1">
        <v>0.159</v>
      </c>
      <c r="O57" s="1">
        <v>0.154</v>
      </c>
      <c r="P57" s="1">
        <v>0.151</v>
      </c>
      <c r="Q57" s="1">
        <v>0.126</v>
      </c>
    </row>
    <row r="58" spans="1:18" ht="12.5">
      <c r="R58" s="1"/>
    </row>
    <row r="59" spans="1:18" ht="17.5">
      <c r="A59" s="21" t="s">
        <v>49</v>
      </c>
      <c r="B59" s="20" t="s">
        <v>37</v>
      </c>
      <c r="C59" s="20" t="s">
        <v>4</v>
      </c>
      <c r="D59" s="20" t="s">
        <v>38</v>
      </c>
      <c r="E59" s="20" t="s">
        <v>39</v>
      </c>
      <c r="F59" s="20" t="s">
        <v>40</v>
      </c>
      <c r="G59" s="20" t="s">
        <v>41</v>
      </c>
      <c r="H59" s="20" t="s">
        <v>42</v>
      </c>
      <c r="J59" s="21" t="s">
        <v>49</v>
      </c>
      <c r="K59" s="20" t="s">
        <v>37</v>
      </c>
      <c r="L59" s="20" t="s">
        <v>4</v>
      </c>
      <c r="M59" s="20" t="s">
        <v>38</v>
      </c>
      <c r="N59" s="20" t="s">
        <v>39</v>
      </c>
      <c r="O59" s="20" t="s">
        <v>40</v>
      </c>
      <c r="P59" s="20" t="s">
        <v>41</v>
      </c>
      <c r="Q59" s="20" t="s">
        <v>42</v>
      </c>
    </row>
    <row r="60" spans="1:18" ht="12.5">
      <c r="A60" s="1" t="s">
        <v>12</v>
      </c>
      <c r="B60" s="1">
        <v>1</v>
      </c>
      <c r="C60" s="1">
        <v>54.4</v>
      </c>
      <c r="D60" s="1">
        <v>64.8</v>
      </c>
      <c r="E60" s="1">
        <v>65.2</v>
      </c>
      <c r="F60" s="1">
        <v>75.5</v>
      </c>
      <c r="G60" s="1">
        <v>81</v>
      </c>
      <c r="H60" s="1">
        <v>85.7</v>
      </c>
      <c r="J60" s="1" t="s">
        <v>12</v>
      </c>
      <c r="K60" s="1">
        <v>1</v>
      </c>
      <c r="L60" s="1">
        <v>0.13</v>
      </c>
      <c r="M60" s="1">
        <v>0.12</v>
      </c>
      <c r="N60" s="1">
        <v>0.1</v>
      </c>
      <c r="O60" s="1">
        <v>9.2999999999999999E-2</v>
      </c>
      <c r="P60" s="1">
        <v>7.0000000000000007E-2</v>
      </c>
      <c r="Q60" s="1">
        <v>7.0000000000000007E-2</v>
      </c>
    </row>
    <row r="61" spans="1:18" ht="12.5">
      <c r="A61" s="1" t="s">
        <v>12</v>
      </c>
      <c r="B61" s="1">
        <v>2</v>
      </c>
      <c r="C61" s="1">
        <v>53.3</v>
      </c>
      <c r="D61" s="1">
        <v>67.7</v>
      </c>
      <c r="E61" s="1">
        <v>62.7</v>
      </c>
      <c r="F61" s="1">
        <v>79.8</v>
      </c>
      <c r="G61" s="1">
        <v>82.4</v>
      </c>
      <c r="H61" s="1">
        <v>88.9</v>
      </c>
      <c r="J61" s="1" t="s">
        <v>12</v>
      </c>
      <c r="K61" s="1">
        <v>2</v>
      </c>
      <c r="L61" s="1">
        <v>0.16600000000000001</v>
      </c>
      <c r="M61" s="1">
        <v>0.11</v>
      </c>
      <c r="N61" s="1">
        <v>0.12</v>
      </c>
      <c r="O61" s="1">
        <v>9.5000000000000001E-2</v>
      </c>
      <c r="P61" s="1">
        <v>6.5000000000000002E-2</v>
      </c>
      <c r="Q61" s="1">
        <v>7.4999999999999997E-2</v>
      </c>
    </row>
    <row r="62" spans="1:18" ht="12.5">
      <c r="A62" s="1" t="s">
        <v>12</v>
      </c>
      <c r="B62" s="1">
        <v>3</v>
      </c>
      <c r="C62" s="1">
        <v>57.1</v>
      </c>
      <c r="D62" s="1">
        <v>65.5</v>
      </c>
      <c r="E62" s="1">
        <v>67.900000000000006</v>
      </c>
      <c r="F62" s="1">
        <v>85.1</v>
      </c>
      <c r="G62" s="1">
        <v>81.7</v>
      </c>
      <c r="H62" s="1">
        <v>91.1</v>
      </c>
      <c r="J62" s="1" t="s">
        <v>12</v>
      </c>
      <c r="K62" s="1">
        <v>3</v>
      </c>
      <c r="L62" s="1">
        <v>0.11</v>
      </c>
      <c r="M62" s="1">
        <v>0.13</v>
      </c>
      <c r="N62" s="1">
        <v>0.09</v>
      </c>
      <c r="O62" s="1">
        <v>0.11</v>
      </c>
      <c r="P62" s="1">
        <v>0.08</v>
      </c>
      <c r="Q62" s="1">
        <v>6.8000000000000005E-2</v>
      </c>
    </row>
    <row r="63" spans="1:18" ht="12.5">
      <c r="A63" s="1" t="s">
        <v>12</v>
      </c>
      <c r="B63" s="1">
        <v>4</v>
      </c>
      <c r="C63" s="1">
        <v>58.1</v>
      </c>
      <c r="D63" s="1">
        <v>62.1</v>
      </c>
      <c r="E63" s="1">
        <v>65.900000000000006</v>
      </c>
      <c r="F63" s="1">
        <v>86</v>
      </c>
      <c r="G63" s="1">
        <v>79.7</v>
      </c>
      <c r="H63" s="1">
        <v>93.7</v>
      </c>
      <c r="J63" s="1" t="s">
        <v>12</v>
      </c>
      <c r="K63" s="1">
        <v>4</v>
      </c>
      <c r="L63" s="1">
        <v>0.1</v>
      </c>
      <c r="M63" s="1">
        <v>9.0899999999999995E-2</v>
      </c>
      <c r="N63" s="1">
        <v>0.1</v>
      </c>
      <c r="O63" s="1">
        <v>0.1</v>
      </c>
      <c r="P63" s="1">
        <v>7.6999999999999999E-2</v>
      </c>
      <c r="Q63" s="1">
        <v>6.7000000000000004E-2</v>
      </c>
    </row>
    <row r="64" spans="1:18" ht="12.5">
      <c r="A64" s="1" t="s">
        <v>12</v>
      </c>
      <c r="B64" s="1">
        <v>5</v>
      </c>
      <c r="C64" s="1">
        <v>52.5</v>
      </c>
      <c r="D64" s="1">
        <v>60.1</v>
      </c>
      <c r="E64" s="1">
        <v>64.5</v>
      </c>
      <c r="F64" s="1">
        <v>81.3</v>
      </c>
      <c r="G64" s="1">
        <v>77.900000000000006</v>
      </c>
      <c r="H64" s="1">
        <v>89.3</v>
      </c>
      <c r="J64" s="1" t="s">
        <v>12</v>
      </c>
      <c r="K64" s="1">
        <v>5</v>
      </c>
      <c r="L64" s="1">
        <v>0.13</v>
      </c>
      <c r="M64" s="1">
        <v>0.1</v>
      </c>
      <c r="N64" s="1">
        <v>0.11</v>
      </c>
      <c r="O64" s="1">
        <v>0.09</v>
      </c>
      <c r="P64" s="1">
        <v>7.4999999999999997E-2</v>
      </c>
      <c r="Q64" s="1">
        <v>9.0999999999999998E-2</v>
      </c>
    </row>
    <row r="65" spans="1:17" ht="12.5">
      <c r="A65" s="1" t="s">
        <v>12</v>
      </c>
      <c r="B65" s="1">
        <v>6</v>
      </c>
      <c r="C65" s="1">
        <v>56.7</v>
      </c>
      <c r="D65" s="1">
        <v>65.5</v>
      </c>
      <c r="E65" s="1">
        <v>61.7</v>
      </c>
      <c r="F65" s="1">
        <v>77.7</v>
      </c>
      <c r="G65" s="1">
        <v>73.900000000000006</v>
      </c>
      <c r="H65" s="1">
        <v>85.6</v>
      </c>
      <c r="J65" s="1" t="s">
        <v>12</v>
      </c>
      <c r="K65" s="1">
        <v>6</v>
      </c>
      <c r="L65" s="1">
        <v>0.12</v>
      </c>
      <c r="M65" s="1">
        <v>0.11</v>
      </c>
      <c r="N65" s="1">
        <v>0.1</v>
      </c>
      <c r="O65" s="1">
        <v>9.6000000000000002E-2</v>
      </c>
      <c r="P65" s="1">
        <v>8.1000000000000003E-2</v>
      </c>
      <c r="Q65" s="1">
        <v>8.3000000000000004E-2</v>
      </c>
    </row>
    <row r="66" spans="1:17" ht="12.5">
      <c r="A66" s="1"/>
    </row>
    <row r="67" spans="1:17" ht="14.5">
      <c r="A67" s="22" t="s">
        <v>50</v>
      </c>
      <c r="B67" s="20" t="s">
        <v>37</v>
      </c>
      <c r="C67" s="20" t="s">
        <v>4</v>
      </c>
      <c r="D67" s="20" t="s">
        <v>38</v>
      </c>
      <c r="E67" s="20" t="s">
        <v>39</v>
      </c>
      <c r="F67" s="20" t="s">
        <v>40</v>
      </c>
      <c r="G67" s="20" t="s">
        <v>41</v>
      </c>
      <c r="H67" s="20" t="s">
        <v>42</v>
      </c>
      <c r="J67" s="22" t="s">
        <v>50</v>
      </c>
      <c r="K67" s="20" t="s">
        <v>37</v>
      </c>
      <c r="L67" s="20" t="s">
        <v>4</v>
      </c>
      <c r="M67" s="20" t="s">
        <v>38</v>
      </c>
      <c r="N67" s="20" t="s">
        <v>39</v>
      </c>
      <c r="O67" s="20" t="s">
        <v>40</v>
      </c>
      <c r="P67" s="20" t="s">
        <v>41</v>
      </c>
      <c r="Q67" s="20" t="s">
        <v>42</v>
      </c>
    </row>
    <row r="68" spans="1:17" ht="12.5">
      <c r="A68" s="1" t="s">
        <v>10</v>
      </c>
      <c r="B68" s="1">
        <v>1</v>
      </c>
      <c r="C68" s="1">
        <v>45.5</v>
      </c>
      <c r="D68" s="1">
        <v>67.400000000000006</v>
      </c>
      <c r="E68" s="1">
        <v>57.5</v>
      </c>
      <c r="F68" s="1">
        <v>54.4</v>
      </c>
      <c r="G68" s="1">
        <v>62.6</v>
      </c>
      <c r="H68" s="1">
        <v>57.9</v>
      </c>
      <c r="J68" s="1" t="s">
        <v>10</v>
      </c>
      <c r="K68" s="1">
        <v>1</v>
      </c>
      <c r="L68" s="1">
        <v>0.157</v>
      </c>
      <c r="M68" s="1">
        <v>0.13500000000000001</v>
      </c>
      <c r="N68" s="1">
        <v>0.14599999999999999</v>
      </c>
      <c r="O68" s="1">
        <v>0.104</v>
      </c>
      <c r="P68" s="1">
        <v>0.14899999999999999</v>
      </c>
      <c r="Q68" s="1">
        <v>0.183</v>
      </c>
    </row>
    <row r="69" spans="1:17" ht="12.5">
      <c r="A69" s="1" t="s">
        <v>10</v>
      </c>
      <c r="B69" s="1">
        <v>2</v>
      </c>
      <c r="C69" s="1">
        <v>46.2</v>
      </c>
      <c r="D69" s="1">
        <v>68.099999999999994</v>
      </c>
      <c r="E69" s="1">
        <v>72.599999999999994</v>
      </c>
      <c r="F69" s="1">
        <v>54.2</v>
      </c>
      <c r="G69" s="1">
        <v>72.599999999999994</v>
      </c>
      <c r="H69" s="1">
        <v>52.9</v>
      </c>
      <c r="J69" s="1" t="s">
        <v>10</v>
      </c>
      <c r="K69" s="1">
        <v>2</v>
      </c>
      <c r="L69" s="1">
        <v>0.154</v>
      </c>
      <c r="M69" s="1">
        <v>0.126</v>
      </c>
      <c r="N69" s="1">
        <v>0.13</v>
      </c>
      <c r="O69" s="1">
        <v>0.13900000000000001</v>
      </c>
      <c r="P69" s="1">
        <v>0.14399999999999999</v>
      </c>
      <c r="Q69" s="1">
        <v>0.153</v>
      </c>
    </row>
    <row r="70" spans="1:17" ht="12.5">
      <c r="A70" s="1" t="s">
        <v>10</v>
      </c>
      <c r="B70" s="1">
        <v>3</v>
      </c>
      <c r="C70" s="1">
        <v>49.2</v>
      </c>
      <c r="D70" s="1">
        <v>55.1</v>
      </c>
      <c r="E70" s="1">
        <v>75</v>
      </c>
      <c r="F70" s="1">
        <v>56.5</v>
      </c>
      <c r="G70" s="1">
        <v>64.900000000000006</v>
      </c>
      <c r="H70" s="1">
        <v>55.5</v>
      </c>
      <c r="J70" s="1" t="s">
        <v>10</v>
      </c>
      <c r="K70" s="1">
        <v>3</v>
      </c>
      <c r="L70" s="1">
        <v>0.151</v>
      </c>
      <c r="M70" s="1">
        <v>0.108</v>
      </c>
      <c r="N70" s="1">
        <v>0.126</v>
      </c>
      <c r="O70" s="1">
        <v>0.158</v>
      </c>
      <c r="P70" s="1">
        <v>0.185</v>
      </c>
      <c r="Q70" s="1">
        <v>0.13400000000000001</v>
      </c>
    </row>
    <row r="71" spans="1:17" ht="12.5">
      <c r="A71" s="1" t="s">
        <v>10</v>
      </c>
      <c r="B71" s="1">
        <v>4</v>
      </c>
      <c r="C71" s="1">
        <v>46.7</v>
      </c>
      <c r="D71" s="1">
        <v>60.1</v>
      </c>
      <c r="E71" s="1">
        <v>65.7</v>
      </c>
      <c r="F71" s="1">
        <v>60.6</v>
      </c>
      <c r="G71" s="1">
        <v>54.2</v>
      </c>
      <c r="H71" s="1">
        <v>61</v>
      </c>
      <c r="J71" s="1" t="s">
        <v>10</v>
      </c>
      <c r="K71" s="1">
        <v>4</v>
      </c>
      <c r="L71" s="1">
        <v>0.14399999999999999</v>
      </c>
      <c r="M71" s="1">
        <v>0.13500000000000001</v>
      </c>
      <c r="N71" s="1">
        <v>0.11799999999999999</v>
      </c>
      <c r="O71" s="1">
        <v>0.14499999999999999</v>
      </c>
      <c r="P71" s="1">
        <v>0.20699999999999999</v>
      </c>
      <c r="Q71" s="1">
        <v>0.16300000000000001</v>
      </c>
    </row>
    <row r="72" spans="1:17" ht="12.5">
      <c r="A72" s="1" t="s">
        <v>10</v>
      </c>
      <c r="B72" s="1">
        <v>5</v>
      </c>
      <c r="C72" s="1">
        <v>44.4</v>
      </c>
      <c r="D72" s="1">
        <v>73.3</v>
      </c>
      <c r="E72" s="1">
        <v>60.1</v>
      </c>
      <c r="F72" s="1">
        <v>67.8</v>
      </c>
      <c r="G72" s="1">
        <v>65.8</v>
      </c>
      <c r="H72" s="1">
        <v>60.2</v>
      </c>
      <c r="J72" s="1" t="s">
        <v>10</v>
      </c>
      <c r="K72" s="1">
        <v>5</v>
      </c>
      <c r="L72" s="1">
        <v>0.16600000000000001</v>
      </c>
      <c r="M72" s="1">
        <v>0.11700000000000001</v>
      </c>
      <c r="N72" s="1">
        <v>0.161</v>
      </c>
      <c r="O72" s="1">
        <v>0.16600000000000001</v>
      </c>
      <c r="P72" s="1">
        <v>0.16200000000000001</v>
      </c>
      <c r="Q72" s="1">
        <v>0.153</v>
      </c>
    </row>
    <row r="73" spans="1:17" ht="12.5">
      <c r="A73" s="1" t="s">
        <v>10</v>
      </c>
      <c r="B73" s="1">
        <v>6</v>
      </c>
      <c r="C73" s="1">
        <v>45.7</v>
      </c>
      <c r="D73" s="1">
        <v>70.3</v>
      </c>
      <c r="E73" s="1">
        <v>64.400000000000006</v>
      </c>
      <c r="F73" s="1">
        <v>75.599999999999994</v>
      </c>
      <c r="G73" s="1">
        <v>63.6</v>
      </c>
      <c r="H73" s="1">
        <v>53.5</v>
      </c>
      <c r="J73" s="1" t="s">
        <v>10</v>
      </c>
      <c r="K73" s="1">
        <v>6</v>
      </c>
      <c r="L73" s="1">
        <v>0.14399999999999999</v>
      </c>
      <c r="M73" s="1">
        <v>0.13500000000000001</v>
      </c>
      <c r="N73" s="1">
        <v>0.19</v>
      </c>
      <c r="O73" s="1">
        <v>0.155</v>
      </c>
      <c r="P73" s="1">
        <v>0.19</v>
      </c>
      <c r="Q73" s="1">
        <v>0.17799999999999999</v>
      </c>
    </row>
    <row r="74" spans="1:17" ht="18.5">
      <c r="A74" s="1" t="s">
        <v>51</v>
      </c>
      <c r="B74" s="23" t="s">
        <v>37</v>
      </c>
      <c r="C74" s="23" t="s">
        <v>4</v>
      </c>
      <c r="D74" s="23" t="s">
        <v>38</v>
      </c>
      <c r="E74" s="23" t="s">
        <v>39</v>
      </c>
      <c r="F74" s="23" t="s">
        <v>40</v>
      </c>
      <c r="G74" s="23" t="s">
        <v>41</v>
      </c>
      <c r="H74" s="23" t="s">
        <v>42</v>
      </c>
      <c r="J74" s="1" t="s">
        <v>52</v>
      </c>
      <c r="K74" s="23" t="s">
        <v>37</v>
      </c>
      <c r="L74" s="23" t="s">
        <v>4</v>
      </c>
      <c r="M74" s="23" t="s">
        <v>38</v>
      </c>
      <c r="N74" s="23" t="s">
        <v>39</v>
      </c>
      <c r="O74" s="23" t="s">
        <v>40</v>
      </c>
      <c r="P74" s="23" t="s">
        <v>41</v>
      </c>
      <c r="Q74" s="23" t="s">
        <v>42</v>
      </c>
    </row>
    <row r="75" spans="1:17" ht="14.5">
      <c r="A75" s="1" t="s">
        <v>10</v>
      </c>
      <c r="B75" s="24">
        <v>1</v>
      </c>
      <c r="C75" s="24">
        <v>75</v>
      </c>
      <c r="D75" s="24">
        <v>66.7</v>
      </c>
      <c r="E75" s="24">
        <v>60</v>
      </c>
      <c r="F75" s="24">
        <v>72</v>
      </c>
      <c r="G75" s="24">
        <v>74</v>
      </c>
      <c r="H75" s="24">
        <v>90</v>
      </c>
      <c r="J75" s="1" t="s">
        <v>10</v>
      </c>
      <c r="K75" s="25">
        <v>1</v>
      </c>
      <c r="L75" s="25">
        <v>0.18</v>
      </c>
      <c r="M75" s="25">
        <v>0.18</v>
      </c>
      <c r="N75" s="25">
        <v>0.11</v>
      </c>
      <c r="O75" s="25">
        <v>0.17</v>
      </c>
      <c r="P75" s="25">
        <v>0.14000000000000001</v>
      </c>
      <c r="Q75" s="25">
        <v>0.11</v>
      </c>
    </row>
    <row r="76" spans="1:17" ht="14.5">
      <c r="A76" s="1" t="s">
        <v>10</v>
      </c>
      <c r="B76" s="25">
        <v>2</v>
      </c>
      <c r="C76" s="25">
        <v>75</v>
      </c>
      <c r="D76" s="25">
        <v>70.599999999999994</v>
      </c>
      <c r="E76" s="25">
        <v>67</v>
      </c>
      <c r="F76" s="25">
        <v>70</v>
      </c>
      <c r="G76" s="25">
        <v>72</v>
      </c>
      <c r="H76" s="25">
        <v>88</v>
      </c>
      <c r="J76" s="1" t="s">
        <v>10</v>
      </c>
      <c r="K76" s="25">
        <v>2</v>
      </c>
      <c r="L76" s="25">
        <v>0.16</v>
      </c>
      <c r="M76" s="25">
        <v>0.16</v>
      </c>
      <c r="N76" s="25">
        <v>0.16</v>
      </c>
      <c r="O76" s="25">
        <v>0.16</v>
      </c>
      <c r="P76" s="25">
        <v>0.15</v>
      </c>
      <c r="Q76" s="25">
        <v>0.12</v>
      </c>
    </row>
    <row r="77" spans="1:17" ht="14.5">
      <c r="A77" s="1" t="s">
        <v>10</v>
      </c>
      <c r="B77" s="25">
        <v>3</v>
      </c>
      <c r="C77" s="25">
        <v>66.7</v>
      </c>
      <c r="D77" s="25">
        <v>75</v>
      </c>
      <c r="E77" s="25">
        <v>67</v>
      </c>
      <c r="F77" s="25">
        <v>73</v>
      </c>
      <c r="G77" s="25">
        <v>82</v>
      </c>
      <c r="H77" s="25">
        <v>92</v>
      </c>
      <c r="J77" s="1" t="s">
        <v>53</v>
      </c>
      <c r="K77" s="25">
        <v>3</v>
      </c>
      <c r="L77" s="25">
        <v>0.2</v>
      </c>
      <c r="M77" s="25">
        <v>0.14000000000000001</v>
      </c>
      <c r="N77" s="25">
        <v>0.1</v>
      </c>
      <c r="O77" s="25">
        <v>0.15</v>
      </c>
      <c r="P77" s="25">
        <v>0.18</v>
      </c>
      <c r="Q77" s="25">
        <v>0.1</v>
      </c>
    </row>
    <row r="78" spans="1:17" ht="14.5">
      <c r="A78" s="1" t="s">
        <v>10</v>
      </c>
      <c r="B78" s="25">
        <v>4</v>
      </c>
      <c r="C78" s="25">
        <v>80</v>
      </c>
      <c r="D78" s="25">
        <v>70.599999999999994</v>
      </c>
      <c r="E78" s="25">
        <v>70.599999999999994</v>
      </c>
      <c r="F78" s="25">
        <v>71</v>
      </c>
      <c r="G78" s="25">
        <v>78</v>
      </c>
      <c r="H78" s="25">
        <v>86</v>
      </c>
      <c r="J78" s="1" t="s">
        <v>53</v>
      </c>
      <c r="K78" s="25">
        <v>4</v>
      </c>
      <c r="L78" s="25">
        <v>0.19</v>
      </c>
      <c r="M78" s="25">
        <v>0.18</v>
      </c>
      <c r="N78" s="25">
        <v>0.14000000000000001</v>
      </c>
      <c r="O78" s="25">
        <v>0.18</v>
      </c>
      <c r="P78" s="25">
        <v>0.14000000000000001</v>
      </c>
      <c r="Q78" s="25">
        <v>0.08</v>
      </c>
    </row>
    <row r="79" spans="1:17" ht="14.5">
      <c r="A79" s="1" t="s">
        <v>10</v>
      </c>
      <c r="B79" s="25">
        <v>5</v>
      </c>
      <c r="C79" s="25">
        <v>70.599999999999994</v>
      </c>
      <c r="D79" s="25">
        <v>70.599999999999994</v>
      </c>
      <c r="E79" s="25">
        <v>80</v>
      </c>
      <c r="F79" s="25">
        <v>76</v>
      </c>
      <c r="G79" s="25">
        <v>80</v>
      </c>
      <c r="H79" s="25">
        <v>88</v>
      </c>
      <c r="J79" s="1" t="s">
        <v>53</v>
      </c>
      <c r="K79" s="25">
        <v>5</v>
      </c>
      <c r="L79" s="25">
        <v>0.18</v>
      </c>
      <c r="M79" s="25">
        <v>0.17</v>
      </c>
      <c r="N79" s="25">
        <v>0.16</v>
      </c>
      <c r="O79" s="25">
        <v>0.2</v>
      </c>
      <c r="P79" s="25">
        <v>0.16</v>
      </c>
      <c r="Q79" s="25">
        <v>0.09</v>
      </c>
    </row>
    <row r="80" spans="1:17" ht="14.5">
      <c r="A80" s="1" t="s">
        <v>10</v>
      </c>
      <c r="B80" s="25">
        <v>6</v>
      </c>
      <c r="C80" s="25">
        <v>75</v>
      </c>
      <c r="D80" s="25">
        <v>75</v>
      </c>
      <c r="E80" s="25">
        <v>67</v>
      </c>
      <c r="F80" s="25">
        <v>74</v>
      </c>
      <c r="G80" s="25">
        <v>76</v>
      </c>
      <c r="H80" s="25">
        <v>82</v>
      </c>
      <c r="J80" s="1" t="s">
        <v>53</v>
      </c>
      <c r="K80" s="25">
        <v>6</v>
      </c>
      <c r="L80" s="25">
        <v>0.17</v>
      </c>
      <c r="M80" s="25">
        <v>0.09</v>
      </c>
      <c r="N80" s="25">
        <v>0.18</v>
      </c>
      <c r="O80" s="25">
        <v>0.19</v>
      </c>
      <c r="P80" s="25">
        <v>0.15</v>
      </c>
      <c r="Q80" s="25">
        <v>0.1</v>
      </c>
    </row>
    <row r="82" spans="1:17" ht="12.5">
      <c r="A82" s="1" t="s">
        <v>54</v>
      </c>
      <c r="Q82" s="1"/>
    </row>
    <row r="83" spans="1:17" ht="14.5">
      <c r="A83" s="1" t="s">
        <v>12</v>
      </c>
      <c r="B83" s="1">
        <v>1</v>
      </c>
      <c r="C83" s="4">
        <v>53.86</v>
      </c>
      <c r="D83" s="4">
        <v>68.099999999999994</v>
      </c>
      <c r="E83" s="4">
        <v>64.52</v>
      </c>
      <c r="F83" s="4">
        <v>56.6</v>
      </c>
      <c r="G83" s="4">
        <v>59.17</v>
      </c>
      <c r="H83" s="4">
        <v>63.9</v>
      </c>
      <c r="J83" s="1" t="s">
        <v>12</v>
      </c>
      <c r="K83" s="1">
        <v>1</v>
      </c>
      <c r="L83" s="4">
        <v>0.17199999999999999</v>
      </c>
      <c r="M83" s="4">
        <v>0.17499999999999999</v>
      </c>
      <c r="N83" s="4">
        <v>0.188</v>
      </c>
      <c r="O83" s="4">
        <v>0.182</v>
      </c>
      <c r="P83" s="4">
        <v>0.193</v>
      </c>
      <c r="Q83" s="4">
        <v>0.191</v>
      </c>
    </row>
    <row r="84" spans="1:17" ht="14.5">
      <c r="A84" s="1" t="s">
        <v>12</v>
      </c>
      <c r="B84" s="1">
        <v>2</v>
      </c>
      <c r="C84" s="4">
        <v>51.86</v>
      </c>
      <c r="D84" s="4">
        <v>61.037999999999997</v>
      </c>
      <c r="E84" s="4">
        <v>71.430000000000007</v>
      </c>
      <c r="F84" s="4">
        <v>64.42</v>
      </c>
      <c r="G84" s="4">
        <v>54.6</v>
      </c>
      <c r="H84" s="4">
        <v>54</v>
      </c>
      <c r="J84" s="1" t="s">
        <v>12</v>
      </c>
      <c r="K84" s="1">
        <v>2</v>
      </c>
      <c r="L84" s="4">
        <v>0.191</v>
      </c>
      <c r="M84" s="4">
        <v>5.8000000000000003E-2</v>
      </c>
      <c r="N84" s="4">
        <v>0.186</v>
      </c>
      <c r="O84" s="4">
        <v>0.193</v>
      </c>
      <c r="P84" s="4">
        <v>0.17199999999999999</v>
      </c>
      <c r="Q84" s="4">
        <v>0.1</v>
      </c>
    </row>
    <row r="85" spans="1:17" ht="14.5">
      <c r="A85" s="1" t="s">
        <v>12</v>
      </c>
      <c r="B85" s="1">
        <v>3</v>
      </c>
      <c r="C85" s="4">
        <v>59.113</v>
      </c>
      <c r="D85" s="4">
        <v>56.390999999999998</v>
      </c>
      <c r="E85" s="4">
        <v>75.760000000000005</v>
      </c>
      <c r="F85" s="4">
        <v>66.67</v>
      </c>
      <c r="G85" s="4">
        <v>52.72</v>
      </c>
      <c r="H85" s="4">
        <v>55.3</v>
      </c>
      <c r="J85" s="1" t="s">
        <v>12</v>
      </c>
      <c r="K85" s="1">
        <v>3</v>
      </c>
      <c r="L85" s="4">
        <v>0.19400000000000001</v>
      </c>
      <c r="M85" s="4">
        <v>0.155</v>
      </c>
      <c r="N85" s="4">
        <v>0.17699999999999999</v>
      </c>
      <c r="O85" s="4">
        <v>0.189</v>
      </c>
      <c r="P85" s="4">
        <v>0.17199999999999999</v>
      </c>
      <c r="Q85" s="4">
        <v>0.17399999999999999</v>
      </c>
    </row>
    <row r="86" spans="1:17" ht="14.5">
      <c r="A86" s="1" t="s">
        <v>12</v>
      </c>
      <c r="B86" s="1">
        <v>4</v>
      </c>
      <c r="C86" s="4">
        <v>61.35</v>
      </c>
      <c r="D86" s="4">
        <v>61.919499999999999</v>
      </c>
      <c r="E86" s="4">
        <v>74.069999999999993</v>
      </c>
      <c r="F86" s="4">
        <v>58.82</v>
      </c>
      <c r="G86" s="4">
        <v>56.55</v>
      </c>
      <c r="H86" s="4">
        <v>56.44</v>
      </c>
      <c r="J86" s="1" t="s">
        <v>12</v>
      </c>
      <c r="K86" s="1">
        <v>4</v>
      </c>
      <c r="L86" s="4">
        <v>0.161</v>
      </c>
      <c r="M86" s="4">
        <v>0.153</v>
      </c>
      <c r="N86" s="4">
        <v>0.153</v>
      </c>
      <c r="O86" s="4">
        <v>0.19900000000000001</v>
      </c>
      <c r="P86" s="4">
        <v>0.193</v>
      </c>
      <c r="Q86" s="4">
        <v>0.05</v>
      </c>
    </row>
    <row r="87" spans="1:17" ht="14.5">
      <c r="A87" s="1" t="s">
        <v>12</v>
      </c>
      <c r="B87" s="1">
        <v>5</v>
      </c>
      <c r="C87" s="4">
        <v>67.41</v>
      </c>
      <c r="D87" s="4">
        <v>57.859200000000001</v>
      </c>
      <c r="E87" s="4">
        <v>54.95</v>
      </c>
      <c r="F87" s="4">
        <v>64.45</v>
      </c>
      <c r="G87" s="4">
        <v>55.2</v>
      </c>
      <c r="H87" s="4">
        <v>55.71</v>
      </c>
      <c r="J87" s="1" t="s">
        <v>12</v>
      </c>
      <c r="K87" s="1">
        <v>5</v>
      </c>
      <c r="L87" s="4">
        <v>0.161</v>
      </c>
      <c r="M87" s="4">
        <v>0.156</v>
      </c>
      <c r="N87" s="4">
        <v>0.18</v>
      </c>
      <c r="O87" s="4">
        <v>0.192</v>
      </c>
      <c r="P87" s="4">
        <v>0.20399999999999999</v>
      </c>
      <c r="Q87" s="4">
        <v>0.17199999999999999</v>
      </c>
    </row>
    <row r="88" spans="1:17" ht="14.5">
      <c r="A88" s="1" t="s">
        <v>12</v>
      </c>
      <c r="B88" s="1">
        <v>6</v>
      </c>
      <c r="C88" s="4">
        <v>51.06</v>
      </c>
      <c r="D88" s="4">
        <v>55.401200000000003</v>
      </c>
      <c r="E88" s="4">
        <v>50.21</v>
      </c>
      <c r="F88" s="4">
        <v>67.8</v>
      </c>
      <c r="G88" s="4">
        <v>57.14</v>
      </c>
      <c r="H88" s="4">
        <v>60.12</v>
      </c>
      <c r="J88" s="1" t="s">
        <v>12</v>
      </c>
      <c r="K88" s="1">
        <v>6</v>
      </c>
      <c r="L88" s="4">
        <v>0.191</v>
      </c>
      <c r="M88" s="4">
        <v>4.5999999999999999E-2</v>
      </c>
      <c r="N88" s="4">
        <v>4.8000000000000001E-2</v>
      </c>
      <c r="O88" s="4">
        <v>0.192</v>
      </c>
      <c r="P88" s="4">
        <v>0.17599999999999999</v>
      </c>
      <c r="Q88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Merged</vt:lpstr>
      <vt:lpstr>ErrorBarsAll</vt:lpstr>
      <vt:lpstr>ErrorBarsF</vt:lpstr>
      <vt:lpstr>Sheet1</vt:lpstr>
      <vt:lpstr>ErrorBarsM</vt:lpstr>
      <vt:lpstr>Tuesday 125</vt:lpstr>
      <vt:lpstr>Tuesday 440</vt:lpstr>
      <vt:lpstr>Thursday 440</vt:lpstr>
      <vt:lpstr>Thursday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</dc:creator>
  <cp:lastModifiedBy>Mackenzie</cp:lastModifiedBy>
  <dcterms:created xsi:type="dcterms:W3CDTF">2018-03-09T02:56:39Z</dcterms:created>
  <dcterms:modified xsi:type="dcterms:W3CDTF">2018-03-09T18:37:53Z</dcterms:modified>
</cp:coreProperties>
</file>