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D:\Analysis\Abundance tables\2015\"/>
    </mc:Choice>
  </mc:AlternateContent>
  <bookViews>
    <workbookView xWindow="0" yWindow="0" windowWidth="13800" windowHeight="4095"/>
  </bookViews>
  <sheets>
    <sheet name="Steelhead" sheetId="1" r:id="rId1"/>
    <sheet name="Chinook" sheetId="2" r:id="rId2"/>
  </sheets>
  <definedNames>
    <definedName name="_xlnm._FilterDatabase" localSheetId="0" hidden="1">Steelhead!$A$2:$R$42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4" i="2" l="1"/>
  <c r="L4" i="2" s="1"/>
  <c r="M4" i="2" s="1"/>
  <c r="N4" i="2"/>
  <c r="K5" i="2"/>
  <c r="L5" i="2" s="1"/>
  <c r="M5" i="2" s="1"/>
  <c r="O5" i="2" s="1"/>
  <c r="N5" i="2"/>
  <c r="K6" i="2"/>
  <c r="L6" i="2" s="1"/>
  <c r="M6" i="2" s="1"/>
  <c r="N6" i="2"/>
  <c r="K7" i="2"/>
  <c r="L7" i="2" s="1"/>
  <c r="M7" i="2" s="1"/>
  <c r="N7" i="2"/>
  <c r="K10" i="2"/>
  <c r="L10" i="2" s="1"/>
  <c r="M10" i="2" s="1"/>
  <c r="N10" i="2"/>
  <c r="K11" i="2"/>
  <c r="L11" i="2" s="1"/>
  <c r="M11" i="2" s="1"/>
  <c r="N11" i="2"/>
  <c r="K12" i="2"/>
  <c r="L12" i="2"/>
  <c r="M12" i="2" s="1"/>
  <c r="N12" i="2"/>
  <c r="K13" i="2"/>
  <c r="L13" i="2" s="1"/>
  <c r="M13" i="2" s="1"/>
  <c r="N13" i="2"/>
  <c r="K14" i="2"/>
  <c r="L14" i="2" s="1"/>
  <c r="M14" i="2" s="1"/>
  <c r="N14" i="2"/>
  <c r="K15" i="2"/>
  <c r="L15" i="2" s="1"/>
  <c r="M15" i="2" s="1"/>
  <c r="N15" i="2"/>
  <c r="K16" i="2"/>
  <c r="L16" i="2"/>
  <c r="M16" i="2"/>
  <c r="N16" i="2"/>
  <c r="O16" i="2" s="1"/>
  <c r="N3" i="2"/>
  <c r="K3" i="2"/>
  <c r="L3" i="2" s="1"/>
  <c r="M3" i="2" s="1"/>
  <c r="P3" i="2" l="1"/>
  <c r="P5" i="2"/>
  <c r="O3" i="2"/>
  <c r="O4" i="2"/>
  <c r="O12" i="2"/>
  <c r="P14" i="2"/>
  <c r="O14" i="2"/>
  <c r="O7" i="2"/>
  <c r="P7" i="2"/>
  <c r="P13" i="2"/>
  <c r="O13" i="2"/>
  <c r="P10" i="2"/>
  <c r="O10" i="2"/>
  <c r="O6" i="2"/>
  <c r="P6" i="2"/>
  <c r="O15" i="2"/>
  <c r="P15" i="2"/>
  <c r="O11" i="2"/>
  <c r="P11" i="2"/>
  <c r="P16" i="2"/>
  <c r="P12" i="2"/>
  <c r="P4" i="2"/>
  <c r="K4" i="1"/>
  <c r="L4" i="1"/>
  <c r="M4" i="1" s="1"/>
  <c r="N4" i="1"/>
  <c r="K5" i="1"/>
  <c r="L5" i="1" s="1"/>
  <c r="M5" i="1" s="1"/>
  <c r="N5" i="1"/>
  <c r="K6" i="1"/>
  <c r="L6" i="1" s="1"/>
  <c r="M6" i="1" s="1"/>
  <c r="N6" i="1"/>
  <c r="K7" i="1"/>
  <c r="L7" i="1" s="1"/>
  <c r="M7" i="1" s="1"/>
  <c r="N7" i="1"/>
  <c r="K8" i="1"/>
  <c r="L8" i="1" s="1"/>
  <c r="M8" i="1" s="1"/>
  <c r="N8" i="1"/>
  <c r="K9" i="1"/>
  <c r="L9" i="1" s="1"/>
  <c r="M9" i="1" s="1"/>
  <c r="N9" i="1"/>
  <c r="K10" i="1"/>
  <c r="L10" i="1" s="1"/>
  <c r="M10" i="1" s="1"/>
  <c r="N10" i="1"/>
  <c r="K11" i="1"/>
  <c r="L11" i="1" s="1"/>
  <c r="M11" i="1" s="1"/>
  <c r="N11" i="1"/>
  <c r="P11" i="1" s="1"/>
  <c r="K12" i="1"/>
  <c r="L12" i="1" s="1"/>
  <c r="M12" i="1" s="1"/>
  <c r="N12" i="1"/>
  <c r="K13" i="1"/>
  <c r="L13" i="1" s="1"/>
  <c r="M13" i="1" s="1"/>
  <c r="N13" i="1"/>
  <c r="K14" i="1"/>
  <c r="L14" i="1" s="1"/>
  <c r="M14" i="1" s="1"/>
  <c r="N14" i="1"/>
  <c r="K15" i="1"/>
  <c r="L15" i="1" s="1"/>
  <c r="M15" i="1" s="1"/>
  <c r="N15" i="1"/>
  <c r="K16" i="1"/>
  <c r="L16" i="1"/>
  <c r="M16" i="1" s="1"/>
  <c r="N16" i="1"/>
  <c r="K17" i="1"/>
  <c r="L17" i="1" s="1"/>
  <c r="M17" i="1" s="1"/>
  <c r="O17" i="1" s="1"/>
  <c r="N17" i="1"/>
  <c r="K18" i="1"/>
  <c r="L18" i="1" s="1"/>
  <c r="M18" i="1" s="1"/>
  <c r="N18" i="1"/>
  <c r="K19" i="1"/>
  <c r="L19" i="1" s="1"/>
  <c r="M19" i="1" s="1"/>
  <c r="N19" i="1"/>
  <c r="K20" i="1"/>
  <c r="L20" i="1" s="1"/>
  <c r="M20" i="1" s="1"/>
  <c r="O20" i="1" s="1"/>
  <c r="N20" i="1"/>
  <c r="N3" i="1"/>
  <c r="K3" i="1"/>
  <c r="L3" i="1" s="1"/>
  <c r="M3" i="1" s="1"/>
  <c r="P19" i="1" l="1"/>
  <c r="O12" i="1"/>
  <c r="O5" i="1"/>
  <c r="O18" i="1"/>
  <c r="O15" i="1"/>
  <c r="O11" i="1"/>
  <c r="O4" i="1"/>
  <c r="P7" i="1"/>
  <c r="O8" i="1"/>
  <c r="P13" i="1"/>
  <c r="P9" i="1"/>
  <c r="O9" i="1"/>
  <c r="O13" i="1"/>
  <c r="O19" i="1"/>
  <c r="O16" i="1"/>
  <c r="P17" i="1"/>
  <c r="O7" i="1"/>
  <c r="O10" i="1"/>
  <c r="P10" i="1"/>
  <c r="O6" i="1"/>
  <c r="P6" i="1"/>
  <c r="P15" i="1"/>
  <c r="P5" i="1"/>
  <c r="O14" i="1"/>
  <c r="P14" i="1"/>
  <c r="P18" i="1"/>
  <c r="P16" i="1"/>
  <c r="P12" i="1"/>
  <c r="P8" i="1"/>
  <c r="P4" i="1"/>
  <c r="P20" i="1"/>
  <c r="O3" i="1"/>
  <c r="P3" i="1"/>
  <c r="K22" i="1"/>
  <c r="L22" i="1" s="1"/>
  <c r="M22" i="1" s="1"/>
  <c r="N22" i="1"/>
  <c r="K23" i="1"/>
  <c r="L23" i="1"/>
  <c r="M23" i="1" s="1"/>
  <c r="N23" i="1"/>
  <c r="K24" i="1"/>
  <c r="L24" i="1" s="1"/>
  <c r="M24" i="1" s="1"/>
  <c r="N24" i="1"/>
  <c r="K25" i="1"/>
  <c r="L25" i="1" s="1"/>
  <c r="M25" i="1" s="1"/>
  <c r="N25" i="1"/>
  <c r="K26" i="1"/>
  <c r="L26" i="1" s="1"/>
  <c r="M26" i="1" s="1"/>
  <c r="N26" i="1"/>
  <c r="K27" i="1"/>
  <c r="L27" i="1" s="1"/>
  <c r="M27" i="1" s="1"/>
  <c r="N27" i="1"/>
  <c r="K28" i="1"/>
  <c r="L28" i="1" s="1"/>
  <c r="M28" i="1" s="1"/>
  <c r="N28" i="1"/>
  <c r="K29" i="1"/>
  <c r="L29" i="1" s="1"/>
  <c r="M29" i="1" s="1"/>
  <c r="N29" i="1"/>
  <c r="K30" i="1"/>
  <c r="L30" i="1" s="1"/>
  <c r="M30" i="1" s="1"/>
  <c r="N30" i="1"/>
  <c r="K31" i="1"/>
  <c r="L31" i="1" s="1"/>
  <c r="M31" i="1" s="1"/>
  <c r="N31" i="1"/>
  <c r="K33" i="1"/>
  <c r="L33" i="1" s="1"/>
  <c r="M33" i="1" s="1"/>
  <c r="N33" i="1"/>
  <c r="K34" i="1"/>
  <c r="L34" i="1" s="1"/>
  <c r="M34" i="1" s="1"/>
  <c r="N34" i="1"/>
  <c r="K35" i="1"/>
  <c r="L35" i="1"/>
  <c r="M35" i="1" s="1"/>
  <c r="N35" i="1"/>
  <c r="K36" i="1"/>
  <c r="L36" i="1" s="1"/>
  <c r="M36" i="1" s="1"/>
  <c r="N36" i="1"/>
  <c r="K37" i="1"/>
  <c r="L37" i="1" s="1"/>
  <c r="M37" i="1" s="1"/>
  <c r="N37" i="1"/>
  <c r="K38" i="1"/>
  <c r="L38" i="1" s="1"/>
  <c r="M38" i="1" s="1"/>
  <c r="N38" i="1"/>
  <c r="K39" i="1"/>
  <c r="L39" i="1" s="1"/>
  <c r="M39" i="1" s="1"/>
  <c r="N39" i="1"/>
  <c r="K40" i="1"/>
  <c r="L40" i="1" s="1"/>
  <c r="M40" i="1" s="1"/>
  <c r="N40" i="1"/>
  <c r="K41" i="1"/>
  <c r="L41" i="1" s="1"/>
  <c r="M41" i="1" s="1"/>
  <c r="N41" i="1"/>
  <c r="K42" i="1"/>
  <c r="L42" i="1" s="1"/>
  <c r="M42" i="1" s="1"/>
  <c r="N42" i="1"/>
  <c r="N21" i="1"/>
  <c r="K21" i="1"/>
  <c r="L21" i="1" s="1"/>
  <c r="M21" i="1" s="1"/>
  <c r="P31" i="1" l="1"/>
  <c r="P27" i="1"/>
  <c r="P35" i="1"/>
  <c r="P39" i="1"/>
  <c r="P23" i="1"/>
  <c r="O38" i="1"/>
  <c r="P21" i="1"/>
  <c r="O21" i="1"/>
  <c r="O39" i="1"/>
  <c r="O36" i="1"/>
  <c r="O27" i="1"/>
  <c r="O24" i="1"/>
  <c r="O40" i="1"/>
  <c r="O35" i="1"/>
  <c r="O31" i="1"/>
  <c r="O28" i="1"/>
  <c r="O23" i="1"/>
  <c r="O30" i="1"/>
  <c r="O22" i="1"/>
  <c r="O37" i="1"/>
  <c r="P37" i="1"/>
  <c r="P29" i="1"/>
  <c r="O29" i="1"/>
  <c r="O42" i="1"/>
  <c r="O34" i="1"/>
  <c r="O26" i="1"/>
  <c r="P41" i="1"/>
  <c r="O41" i="1"/>
  <c r="O33" i="1"/>
  <c r="P33" i="1"/>
  <c r="P25" i="1"/>
  <c r="O25" i="1"/>
  <c r="P42" i="1"/>
  <c r="P38" i="1"/>
  <c r="P30" i="1"/>
  <c r="P26" i="1"/>
  <c r="P22" i="1"/>
  <c r="P34" i="1"/>
  <c r="P40" i="1"/>
  <c r="P36" i="1"/>
  <c r="P28" i="1"/>
  <c r="P24" i="1"/>
</calcChain>
</file>

<file path=xl/sharedStrings.xml><?xml version="1.0" encoding="utf-8"?>
<sst xmlns="http://schemas.openxmlformats.org/spreadsheetml/2006/main" count="312" uniqueCount="94">
  <si>
    <t>Tributary</t>
  </si>
  <si>
    <t>GRTS _#</t>
  </si>
  <si>
    <t>Site_Length</t>
  </si>
  <si>
    <t>Survey_Date</t>
  </si>
  <si>
    <t>Species</t>
  </si>
  <si>
    <t>Total_fish_p/1</t>
  </si>
  <si>
    <t>SE (P(Capture))</t>
  </si>
  <si>
    <t>Var.p.hat</t>
  </si>
  <si>
    <t>Var.N.hat</t>
  </si>
  <si>
    <t>SE.N.hat</t>
  </si>
  <si>
    <t>Pop Est.</t>
  </si>
  <si>
    <t>LCI95Pct</t>
  </si>
  <si>
    <t>UCI95Pct</t>
  </si>
  <si>
    <t>Latitude</t>
  </si>
  <si>
    <t>Longitude</t>
  </si>
  <si>
    <t>2015 GRTS Estimates</t>
  </si>
  <si>
    <t>CBW05583-019295</t>
  </si>
  <si>
    <t>Big0Springs-6</t>
  </si>
  <si>
    <t>Big0Springs-1</t>
  </si>
  <si>
    <t>Big0Springs-4</t>
  </si>
  <si>
    <t>Big0Springs-5</t>
  </si>
  <si>
    <t>Little0Springs-6</t>
  </si>
  <si>
    <t>Little0Springs-2</t>
  </si>
  <si>
    <t>Agency Creek</t>
  </si>
  <si>
    <t>Big Bear Creek</t>
  </si>
  <si>
    <t>Big Eightmile Creek</t>
  </si>
  <si>
    <t>Big Springs Creek</t>
  </si>
  <si>
    <t>Big Timber Creek</t>
  </si>
  <si>
    <t>Bohannon Creek</t>
  </si>
  <si>
    <t>Canyon Creek</t>
  </si>
  <si>
    <t>East Fork Bohannon Creek</t>
  </si>
  <si>
    <t>Hawley Creek</t>
  </si>
  <si>
    <t>Hayden Creek</t>
  </si>
  <si>
    <t>Kenney Creek</t>
  </si>
  <si>
    <t>Lee Creek</t>
  </si>
  <si>
    <t>Little Springs Creek</t>
  </si>
  <si>
    <t>Pratt Creek</t>
  </si>
  <si>
    <t>CBW05583-035679</t>
  </si>
  <si>
    <t>CBW05583-058207</t>
  </si>
  <si>
    <t>CBW05583-395727</t>
  </si>
  <si>
    <t>CBW05583-250319</t>
  </si>
  <si>
    <t>CBW05583-254415</t>
  </si>
  <si>
    <t>CBW05583-078287</t>
  </si>
  <si>
    <t>CBW05583-143823</t>
  </si>
  <si>
    <t>CBW05583-080335</t>
  </si>
  <si>
    <t>CBW05583-091599</t>
  </si>
  <si>
    <t>CBW05583-001487</t>
  </si>
  <si>
    <t>CBW05583-102239</t>
  </si>
  <si>
    <t>CBW05583-240479</t>
  </si>
  <si>
    <t>CBW05583-042447</t>
  </si>
  <si>
    <t>CBW05583-049615</t>
  </si>
  <si>
    <t>CBW05583-093023</t>
  </si>
  <si>
    <t>CBW05583-207711</t>
  </si>
  <si>
    <t>CBW05583-149967</t>
  </si>
  <si>
    <t>CBW05583-050639</t>
  </si>
  <si>
    <t>CBW05583-048559</t>
  </si>
  <si>
    <t>CBW05583-121695</t>
  </si>
  <si>
    <t>CBW05583-362335</t>
  </si>
  <si>
    <t>CBW05583-064351</t>
  </si>
  <si>
    <t>CBW05583-449375</t>
  </si>
  <si>
    <t>CBW05583-453039</t>
  </si>
  <si>
    <t>CBW05583-020943</t>
  </si>
  <si>
    <t>CBW05583-452047</t>
  </si>
  <si>
    <t>CBW05583-029135</t>
  </si>
  <si>
    <t>CBW05583-038111</t>
  </si>
  <si>
    <t>CBW05583-029535</t>
  </si>
  <si>
    <t>CBW05583-080735</t>
  </si>
  <si>
    <t>LEM00002-00001B</t>
  </si>
  <si>
    <t>LEM00002-00001D</t>
  </si>
  <si>
    <t>Steelhead</t>
  </si>
  <si>
    <t>Chinook</t>
  </si>
  <si>
    <t>CBW05583-272431</t>
  </si>
  <si>
    <t>Panel</t>
  </si>
  <si>
    <t>Panel 2</t>
  </si>
  <si>
    <t>Annual</t>
  </si>
  <si>
    <t>Panel 1</t>
  </si>
  <si>
    <t>Panel 3</t>
  </si>
  <si>
    <t>Pool-Riffle_2</t>
  </si>
  <si>
    <t>Pool-Riffle_3</t>
  </si>
  <si>
    <t>Pool-Riffle_4</t>
  </si>
  <si>
    <t>Pool-Riffle_1</t>
  </si>
  <si>
    <t>Plane-Bed_1</t>
  </si>
  <si>
    <t>Plane-Bed_3</t>
  </si>
  <si>
    <t>Plane-Bed_4</t>
  </si>
  <si>
    <t>Meandering_1</t>
  </si>
  <si>
    <t>Meandering_2</t>
  </si>
  <si>
    <t>Island_Braided_2</t>
  </si>
  <si>
    <t>Confined_3</t>
  </si>
  <si>
    <t>N/A</t>
  </si>
  <si>
    <t>Upper Lemhi River</t>
  </si>
  <si>
    <t>Island_Braided_4</t>
  </si>
  <si>
    <t>Stratum (St)</t>
  </si>
  <si>
    <t>St P(Capture)</t>
  </si>
  <si>
    <t>Lower Lemhi 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</si>
</sst>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0" fillId="2" borderId="1" xfId="0" applyFill="1" applyBorder="1"/>
    <xf numFmtId="0" fontId="3" fillId="0" borderId="3" xfId="1" applyFont="1" applyFill="1" applyBorder="1" applyAlignment="1">
      <alignment wrapText="1"/>
    </xf>
    <xf numFmtId="0" fontId="0" fillId="0" borderId="3" xfId="0" applyBorder="1"/>
    <xf numFmtId="0" fontId="3" fillId="0" borderId="0" xfId="1" applyFont="1" applyFill="1" applyBorder="1" applyAlignment="1">
      <alignment wrapText="1"/>
    </xf>
    <xf numFmtId="14" fontId="0" fillId="0" borderId="0" xfId="0" applyNumberFormat="1"/>
    <xf numFmtId="0" fontId="4" fillId="0" borderId="3" xfId="1" applyFont="1" applyFill="1" applyBorder="1" applyAlignment="1">
      <alignment horizontal="right" wrapText="1"/>
    </xf>
    <xf numFmtId="0" fontId="4" fillId="0" borderId="0" xfId="1" applyFont="1" applyFill="1" applyBorder="1" applyAlignment="1">
      <alignment horizontal="right" wrapText="1"/>
    </xf>
    <xf numFmtId="0" fontId="1" fillId="0" borderId="2" xfId="0" applyFont="1" applyBorder="1" applyAlignment="1"/>
    <xf numFmtId="0" fontId="0" fillId="0" borderId="2" xfId="0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2"/>
  <sheetViews>
    <sheetView tabSelected="1" workbookViewId="0">
      <selection activeCell="E6" sqref="E6"/>
    </sheetView>
  </sheetViews>
  <sheetFormatPr defaultRowHeight="15" x14ac:dyDescent="0.25"/>
  <cols>
    <col min="1" max="1" width="18.5703125" bestFit="1" customWidth="1"/>
    <col min="2" max="2" width="17" bestFit="1" customWidth="1"/>
    <col min="3" max="3" width="13.7109375" bestFit="1" customWidth="1"/>
    <col min="4" max="4" width="8.28515625" bestFit="1" customWidth="1"/>
    <col min="5" max="5" width="14.42578125" bestFit="1" customWidth="1"/>
    <col min="6" max="6" width="10" bestFit="1" customWidth="1"/>
    <col min="7" max="7" width="16.140625" bestFit="1" customWidth="1"/>
    <col min="8" max="8" width="16.28515625" bestFit="1" customWidth="1"/>
    <col min="9" max="9" width="15" bestFit="1" customWidth="1"/>
    <col min="10" max="10" width="16.85546875" bestFit="1" customWidth="1"/>
    <col min="11" max="11" width="11.42578125" bestFit="1" customWidth="1"/>
    <col min="12" max="14" width="12" bestFit="1" customWidth="1"/>
    <col min="15" max="15" width="12.7109375" bestFit="1" customWidth="1"/>
    <col min="16" max="16" width="12" bestFit="1" customWidth="1"/>
    <col min="17" max="17" width="11.5703125" bestFit="1" customWidth="1"/>
    <col min="18" max="18" width="12.7109375" bestFit="1" customWidth="1"/>
  </cols>
  <sheetData>
    <row r="1" spans="1:18" ht="15.75" x14ac:dyDescent="0.25">
      <c r="A1" s="8" t="s">
        <v>15</v>
      </c>
      <c r="B1" s="9"/>
    </row>
    <row r="2" spans="1:18" x14ac:dyDescent="0.25">
      <c r="A2" s="1" t="s">
        <v>0</v>
      </c>
      <c r="B2" s="1" t="s">
        <v>1</v>
      </c>
      <c r="C2" s="1" t="s">
        <v>2</v>
      </c>
      <c r="D2" s="1" t="s">
        <v>72</v>
      </c>
      <c r="E2" s="1" t="s">
        <v>3</v>
      </c>
      <c r="F2" s="1" t="s">
        <v>4</v>
      </c>
      <c r="G2" s="1" t="s">
        <v>5</v>
      </c>
      <c r="H2" s="1" t="s">
        <v>91</v>
      </c>
      <c r="I2" s="1" t="s">
        <v>92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x14ac:dyDescent="0.25">
      <c r="A3" s="2" t="s">
        <v>23</v>
      </c>
      <c r="B3" s="2" t="s">
        <v>16</v>
      </c>
      <c r="C3">
        <v>120</v>
      </c>
      <c r="D3" t="s">
        <v>73</v>
      </c>
      <c r="E3" s="5">
        <v>42193</v>
      </c>
      <c r="F3" t="s">
        <v>69</v>
      </c>
      <c r="G3">
        <v>10</v>
      </c>
      <c r="H3" t="s">
        <v>77</v>
      </c>
      <c r="I3">
        <v>7.5300000000000006E-2</v>
      </c>
      <c r="J3">
        <v>1.7100000000000001E-2</v>
      </c>
      <c r="K3">
        <f>J3^2</f>
        <v>2.9241E-4</v>
      </c>
      <c r="L3">
        <f>K3*(((G3)/(I3^2))^2)</f>
        <v>909.52013090299431</v>
      </c>
      <c r="M3">
        <f>SQRT(L3)</f>
        <v>30.158251456326084</v>
      </c>
      <c r="N3">
        <f>G3/I3</f>
        <v>132.80212483399734</v>
      </c>
      <c r="O3">
        <f>N3-(1.96*M3)</f>
        <v>73.691951979598215</v>
      </c>
      <c r="P3">
        <f>N3+(1.96*M3)</f>
        <v>191.91229768839645</v>
      </c>
      <c r="Q3" s="6">
        <v>44.96030167</v>
      </c>
      <c r="R3" s="6">
        <v>-113.5425917</v>
      </c>
    </row>
    <row r="4" spans="1:18" x14ac:dyDescent="0.25">
      <c r="A4" s="2" t="s">
        <v>23</v>
      </c>
      <c r="B4" s="2" t="s">
        <v>37</v>
      </c>
      <c r="C4">
        <v>120</v>
      </c>
      <c r="D4" t="s">
        <v>74</v>
      </c>
      <c r="E4" s="5">
        <v>42194</v>
      </c>
      <c r="F4" t="s">
        <v>69</v>
      </c>
      <c r="G4">
        <v>4</v>
      </c>
      <c r="H4" t="s">
        <v>78</v>
      </c>
      <c r="I4">
        <v>0.2281</v>
      </c>
      <c r="J4">
        <v>2.35E-2</v>
      </c>
      <c r="K4">
        <f t="shared" ref="K4:K20" si="0">J4^2</f>
        <v>5.5225000000000001E-4</v>
      </c>
      <c r="L4">
        <f t="shared" ref="L4:L20" si="1">K4*(((G4)/(I4^2))^2)</f>
        <v>3.2640331893075318</v>
      </c>
      <c r="M4">
        <f t="shared" ref="M4:M20" si="2">SQRT(L4)</f>
        <v>1.806663551773692</v>
      </c>
      <c r="N4">
        <f t="shared" ref="N4:N20" si="3">G4/I4</f>
        <v>17.536168347216133</v>
      </c>
      <c r="O4">
        <f t="shared" ref="O4:O20" si="4">N4-(1.96*M4)</f>
        <v>13.995107785739696</v>
      </c>
      <c r="P4">
        <f t="shared" ref="P4:P20" si="5">N4+(1.96*M4)</f>
        <v>21.077228908692568</v>
      </c>
      <c r="Q4" s="6">
        <v>44.972151670000002</v>
      </c>
      <c r="R4" s="6">
        <v>-113.52665829999999</v>
      </c>
    </row>
    <row r="5" spans="1:18" x14ac:dyDescent="0.25">
      <c r="A5" s="2" t="s">
        <v>23</v>
      </c>
      <c r="B5" s="2" t="s">
        <v>38</v>
      </c>
      <c r="C5">
        <v>120</v>
      </c>
      <c r="D5" t="s">
        <v>75</v>
      </c>
      <c r="E5" s="5">
        <v>42198</v>
      </c>
      <c r="F5" t="s">
        <v>69</v>
      </c>
      <c r="G5">
        <v>17</v>
      </c>
      <c r="H5" t="s">
        <v>78</v>
      </c>
      <c r="I5">
        <v>0.2281</v>
      </c>
      <c r="J5">
        <v>2.35E-2</v>
      </c>
      <c r="K5">
        <f t="shared" si="0"/>
        <v>5.5225000000000001E-4</v>
      </c>
      <c r="L5">
        <f t="shared" si="1"/>
        <v>58.956599481867293</v>
      </c>
      <c r="M5">
        <f t="shared" si="2"/>
        <v>7.6783200950381909</v>
      </c>
      <c r="N5">
        <f t="shared" si="3"/>
        <v>74.528715475668562</v>
      </c>
      <c r="O5">
        <f t="shared" si="4"/>
        <v>59.479208089393708</v>
      </c>
      <c r="P5">
        <f t="shared" si="5"/>
        <v>89.578222861943416</v>
      </c>
      <c r="Q5" s="6">
        <v>44.973775000000003</v>
      </c>
      <c r="R5" s="6">
        <v>-113.52149</v>
      </c>
    </row>
    <row r="6" spans="1:18" x14ac:dyDescent="0.25">
      <c r="A6" s="2" t="s">
        <v>24</v>
      </c>
      <c r="B6" s="2" t="s">
        <v>39</v>
      </c>
      <c r="C6">
        <v>120</v>
      </c>
      <c r="D6" t="s">
        <v>76</v>
      </c>
      <c r="E6" s="5">
        <v>42142</v>
      </c>
      <c r="F6" t="s">
        <v>69</v>
      </c>
      <c r="G6">
        <v>3</v>
      </c>
      <c r="H6" t="s">
        <v>79</v>
      </c>
      <c r="I6">
        <v>0.3846</v>
      </c>
      <c r="J6">
        <v>0.13489999999999999</v>
      </c>
      <c r="K6">
        <f t="shared" si="0"/>
        <v>1.8198009999999997E-2</v>
      </c>
      <c r="L6">
        <f t="shared" si="1"/>
        <v>7.4856460674945131</v>
      </c>
      <c r="M6">
        <f t="shared" si="2"/>
        <v>2.7359908748924058</v>
      </c>
      <c r="N6">
        <f t="shared" si="3"/>
        <v>7.8003120124804992</v>
      </c>
      <c r="O6">
        <f t="shared" si="4"/>
        <v>2.4377698976913837</v>
      </c>
      <c r="P6">
        <f t="shared" si="5"/>
        <v>13.162854127269615</v>
      </c>
      <c r="Q6" s="6">
        <v>44.67427</v>
      </c>
      <c r="R6" s="6">
        <v>-113.1539133</v>
      </c>
    </row>
    <row r="7" spans="1:18" x14ac:dyDescent="0.25">
      <c r="A7" s="2" t="s">
        <v>25</v>
      </c>
      <c r="B7" s="2" t="s">
        <v>40</v>
      </c>
      <c r="C7">
        <v>120</v>
      </c>
      <c r="D7" t="s">
        <v>73</v>
      </c>
      <c r="E7" s="5">
        <v>42207</v>
      </c>
      <c r="F7" t="s">
        <v>69</v>
      </c>
      <c r="G7">
        <v>18</v>
      </c>
      <c r="H7" t="s">
        <v>80</v>
      </c>
      <c r="I7">
        <v>0.45450000000000002</v>
      </c>
      <c r="J7">
        <v>7.51E-2</v>
      </c>
      <c r="K7">
        <f t="shared" si="0"/>
        <v>5.64001E-3</v>
      </c>
      <c r="L7">
        <f t="shared" si="1"/>
        <v>42.824207428634296</v>
      </c>
      <c r="M7">
        <f t="shared" si="2"/>
        <v>6.544020738707534</v>
      </c>
      <c r="N7">
        <f t="shared" si="3"/>
        <v>39.603960396039604</v>
      </c>
      <c r="O7">
        <f t="shared" si="4"/>
        <v>26.777679748172837</v>
      </c>
      <c r="P7">
        <f t="shared" si="5"/>
        <v>52.430241043906371</v>
      </c>
      <c r="Q7" s="6">
        <v>44.737225000000002</v>
      </c>
      <c r="R7" s="6">
        <v>-113.4632283</v>
      </c>
    </row>
    <row r="8" spans="1:18" x14ac:dyDescent="0.25">
      <c r="A8" s="2" t="s">
        <v>25</v>
      </c>
      <c r="B8" s="2" t="s">
        <v>41</v>
      </c>
      <c r="C8">
        <v>120</v>
      </c>
      <c r="D8" t="s">
        <v>74</v>
      </c>
      <c r="E8" s="5">
        <v>42208</v>
      </c>
      <c r="F8" t="s">
        <v>69</v>
      </c>
      <c r="G8">
        <v>2</v>
      </c>
      <c r="H8" t="s">
        <v>77</v>
      </c>
      <c r="I8">
        <v>0.5</v>
      </c>
      <c r="J8">
        <v>8.3299999999999999E-2</v>
      </c>
      <c r="K8">
        <f t="shared" si="0"/>
        <v>6.9388899999999996E-3</v>
      </c>
      <c r="L8">
        <f t="shared" si="1"/>
        <v>0.44408895999999998</v>
      </c>
      <c r="M8">
        <f t="shared" si="2"/>
        <v>0.66639999999999999</v>
      </c>
      <c r="N8">
        <f t="shared" si="3"/>
        <v>4</v>
      </c>
      <c r="O8">
        <f t="shared" si="4"/>
        <v>2.6938560000000003</v>
      </c>
      <c r="P8">
        <f t="shared" si="5"/>
        <v>5.3061439999999997</v>
      </c>
      <c r="Q8" s="6">
        <v>44.718772999999999</v>
      </c>
      <c r="R8" s="6">
        <v>-113.4704333</v>
      </c>
    </row>
    <row r="9" spans="1:18" x14ac:dyDescent="0.25">
      <c r="A9" s="2" t="s">
        <v>25</v>
      </c>
      <c r="B9" s="2" t="s">
        <v>42</v>
      </c>
      <c r="C9">
        <v>120</v>
      </c>
      <c r="D9" t="s">
        <v>75</v>
      </c>
      <c r="E9" s="5">
        <v>42209</v>
      </c>
      <c r="F9" t="s">
        <v>69</v>
      </c>
      <c r="G9">
        <v>20</v>
      </c>
      <c r="H9" t="s">
        <v>82</v>
      </c>
      <c r="I9">
        <v>0.17510000000000001</v>
      </c>
      <c r="J9">
        <v>2.86E-2</v>
      </c>
      <c r="K9">
        <f t="shared" si="0"/>
        <v>8.1796000000000006E-4</v>
      </c>
      <c r="L9">
        <f t="shared" si="1"/>
        <v>348.05467641101853</v>
      </c>
      <c r="M9">
        <f t="shared" si="2"/>
        <v>18.656223530259776</v>
      </c>
      <c r="N9">
        <f t="shared" si="3"/>
        <v>114.22044545973729</v>
      </c>
      <c r="O9">
        <f t="shared" si="4"/>
        <v>77.654247340428128</v>
      </c>
      <c r="P9">
        <f t="shared" si="5"/>
        <v>150.78664357904645</v>
      </c>
      <c r="Q9" s="6">
        <v>44.698206999999996</v>
      </c>
      <c r="R9" s="6">
        <v>-113.48121</v>
      </c>
    </row>
    <row r="10" spans="1:18" x14ac:dyDescent="0.25">
      <c r="A10" s="2" t="s">
        <v>25</v>
      </c>
      <c r="B10" s="2" t="s">
        <v>43</v>
      </c>
      <c r="C10">
        <v>160</v>
      </c>
      <c r="D10" t="s">
        <v>76</v>
      </c>
      <c r="E10" s="5">
        <v>42212</v>
      </c>
      <c r="F10" t="s">
        <v>69</v>
      </c>
      <c r="G10">
        <v>24</v>
      </c>
      <c r="H10" t="s">
        <v>83</v>
      </c>
      <c r="I10">
        <v>0.189</v>
      </c>
      <c r="J10">
        <v>3.0599999999999999E-2</v>
      </c>
      <c r="K10">
        <f t="shared" si="0"/>
        <v>9.3635999999999991E-4</v>
      </c>
      <c r="L10">
        <f t="shared" si="1"/>
        <v>422.68624927085131</v>
      </c>
      <c r="M10">
        <f t="shared" si="2"/>
        <v>20.559334845049129</v>
      </c>
      <c r="N10">
        <f t="shared" si="3"/>
        <v>126.98412698412699</v>
      </c>
      <c r="O10">
        <f t="shared" si="4"/>
        <v>86.687830687830697</v>
      </c>
      <c r="P10">
        <f t="shared" si="5"/>
        <v>167.28042328042329</v>
      </c>
      <c r="Q10" s="6">
        <v>44.675899999999999</v>
      </c>
      <c r="R10" s="6">
        <v>-113.49265</v>
      </c>
    </row>
    <row r="11" spans="1:18" x14ac:dyDescent="0.25">
      <c r="A11" s="2" t="s">
        <v>26</v>
      </c>
      <c r="B11" s="2" t="s">
        <v>17</v>
      </c>
      <c r="C11">
        <v>160</v>
      </c>
      <c r="D11" t="s">
        <v>73</v>
      </c>
      <c r="E11" s="5">
        <v>42277</v>
      </c>
      <c r="F11" t="s">
        <v>69</v>
      </c>
      <c r="G11">
        <v>42</v>
      </c>
      <c r="H11" t="s">
        <v>80</v>
      </c>
      <c r="I11">
        <v>8.43E-2</v>
      </c>
      <c r="J11">
        <v>1.0699999999999999E-2</v>
      </c>
      <c r="K11">
        <f t="shared" si="0"/>
        <v>1.1448999999999998E-4</v>
      </c>
      <c r="L11">
        <f t="shared" si="1"/>
        <v>3999.0408243544866</v>
      </c>
      <c r="M11">
        <f t="shared" si="2"/>
        <v>63.237969799436847</v>
      </c>
      <c r="N11">
        <f t="shared" si="3"/>
        <v>498.22064056939502</v>
      </c>
      <c r="O11">
        <f t="shared" si="4"/>
        <v>374.27421976249877</v>
      </c>
      <c r="P11">
        <f t="shared" si="5"/>
        <v>622.16706137629126</v>
      </c>
      <c r="Q11" s="6">
        <v>44.723283330000001</v>
      </c>
      <c r="R11" s="6">
        <v>-113.43389999999999</v>
      </c>
    </row>
    <row r="12" spans="1:18" x14ac:dyDescent="0.25">
      <c r="A12" s="2" t="s">
        <v>26</v>
      </c>
      <c r="B12" s="2" t="s">
        <v>18</v>
      </c>
      <c r="C12">
        <v>200</v>
      </c>
      <c r="D12" t="s">
        <v>76</v>
      </c>
      <c r="E12" s="5">
        <v>42277</v>
      </c>
      <c r="F12" t="s">
        <v>69</v>
      </c>
      <c r="G12">
        <v>53</v>
      </c>
      <c r="H12" t="s">
        <v>80</v>
      </c>
      <c r="I12">
        <v>8.43E-2</v>
      </c>
      <c r="J12">
        <v>1.0699999999999999E-2</v>
      </c>
      <c r="K12">
        <f t="shared" si="0"/>
        <v>1.1448999999999998E-4</v>
      </c>
      <c r="L12">
        <f t="shared" si="1"/>
        <v>6368.0871176937371</v>
      </c>
      <c r="M12">
        <f t="shared" si="2"/>
        <v>79.800295223098871</v>
      </c>
      <c r="N12">
        <f t="shared" si="3"/>
        <v>628.70699881376038</v>
      </c>
      <c r="O12">
        <f t="shared" si="4"/>
        <v>472.29842017648662</v>
      </c>
      <c r="P12">
        <f t="shared" si="5"/>
        <v>785.11557745103414</v>
      </c>
      <c r="Q12" s="6">
        <v>44.722428000000001</v>
      </c>
      <c r="R12" s="6">
        <v>-113.4245133</v>
      </c>
    </row>
    <row r="13" spans="1:18" x14ac:dyDescent="0.25">
      <c r="A13" s="2" t="s">
        <v>26</v>
      </c>
      <c r="B13" s="2" t="s">
        <v>19</v>
      </c>
      <c r="C13">
        <v>160</v>
      </c>
      <c r="D13" t="s">
        <v>75</v>
      </c>
      <c r="E13" s="5">
        <v>42279</v>
      </c>
      <c r="F13" t="s">
        <v>69</v>
      </c>
      <c r="G13">
        <v>53</v>
      </c>
      <c r="H13" t="s">
        <v>80</v>
      </c>
      <c r="I13">
        <v>8.43E-2</v>
      </c>
      <c r="J13">
        <v>1.0699999999999999E-2</v>
      </c>
      <c r="K13">
        <f t="shared" si="0"/>
        <v>1.1448999999999998E-4</v>
      </c>
      <c r="L13">
        <f t="shared" si="1"/>
        <v>6368.0871176937371</v>
      </c>
      <c r="M13">
        <f t="shared" si="2"/>
        <v>79.800295223098871</v>
      </c>
      <c r="N13">
        <f t="shared" si="3"/>
        <v>628.70699881376038</v>
      </c>
      <c r="O13">
        <f t="shared" si="4"/>
        <v>472.29842017648662</v>
      </c>
      <c r="P13">
        <f t="shared" si="5"/>
        <v>785.11557745103414</v>
      </c>
      <c r="Q13" s="6">
        <v>44.709510000000002</v>
      </c>
      <c r="R13" s="6">
        <v>-113.407495</v>
      </c>
    </row>
    <row r="14" spans="1:18" x14ac:dyDescent="0.25">
      <c r="A14" s="2" t="s">
        <v>26</v>
      </c>
      <c r="B14" s="2" t="s">
        <v>20</v>
      </c>
      <c r="C14">
        <v>200</v>
      </c>
      <c r="D14" t="s">
        <v>74</v>
      </c>
      <c r="E14" s="5">
        <v>42277</v>
      </c>
      <c r="F14" t="s">
        <v>69</v>
      </c>
      <c r="G14">
        <v>16</v>
      </c>
      <c r="H14" t="s">
        <v>80</v>
      </c>
      <c r="I14">
        <v>8.43E-2</v>
      </c>
      <c r="J14">
        <v>1.0699999999999999E-2</v>
      </c>
      <c r="K14">
        <f t="shared" si="0"/>
        <v>1.1448999999999998E-4</v>
      </c>
      <c r="L14">
        <f t="shared" si="1"/>
        <v>580.35966611947208</v>
      </c>
      <c r="M14">
        <f t="shared" si="2"/>
        <v>24.090655161690229</v>
      </c>
      <c r="N14">
        <f t="shared" si="3"/>
        <v>189.79833926453145</v>
      </c>
      <c r="O14">
        <f t="shared" si="4"/>
        <v>142.58065514761859</v>
      </c>
      <c r="P14">
        <f t="shared" si="5"/>
        <v>237.01602338144431</v>
      </c>
      <c r="Q14" s="6">
        <v>44.715589999999999</v>
      </c>
      <c r="R14" s="6">
        <v>-113.414525</v>
      </c>
    </row>
    <row r="15" spans="1:18" x14ac:dyDescent="0.25">
      <c r="A15" s="2" t="s">
        <v>27</v>
      </c>
      <c r="B15" s="2" t="s">
        <v>44</v>
      </c>
      <c r="C15">
        <v>200</v>
      </c>
      <c r="D15" t="s">
        <v>73</v>
      </c>
      <c r="E15" s="5">
        <v>42223</v>
      </c>
      <c r="F15" t="s">
        <v>69</v>
      </c>
      <c r="G15">
        <v>13</v>
      </c>
      <c r="H15" t="s">
        <v>79</v>
      </c>
      <c r="I15">
        <v>0.24379999999999999</v>
      </c>
      <c r="J15">
        <v>3.0300000000000001E-2</v>
      </c>
      <c r="K15">
        <f t="shared" si="0"/>
        <v>9.1808999999999999E-4</v>
      </c>
      <c r="L15">
        <f t="shared" si="1"/>
        <v>43.917454142420461</v>
      </c>
      <c r="M15">
        <f t="shared" si="2"/>
        <v>6.6270245315994165</v>
      </c>
      <c r="N15">
        <f t="shared" si="3"/>
        <v>53.322395406070555</v>
      </c>
      <c r="O15">
        <f t="shared" si="4"/>
        <v>40.333427324135698</v>
      </c>
      <c r="P15">
        <f t="shared" si="5"/>
        <v>66.311363488005412</v>
      </c>
      <c r="Q15" s="6">
        <v>44.587771670000002</v>
      </c>
      <c r="R15" s="6">
        <v>-113.396635</v>
      </c>
    </row>
    <row r="16" spans="1:18" x14ac:dyDescent="0.25">
      <c r="A16" s="2" t="s">
        <v>27</v>
      </c>
      <c r="B16" s="2" t="s">
        <v>45</v>
      </c>
      <c r="C16">
        <v>160</v>
      </c>
      <c r="D16" t="s">
        <v>75</v>
      </c>
      <c r="E16" s="5">
        <v>42222</v>
      </c>
      <c r="F16" t="s">
        <v>69</v>
      </c>
      <c r="G16">
        <v>5</v>
      </c>
      <c r="H16" t="s">
        <v>84</v>
      </c>
      <c r="I16">
        <v>2.1299999999999999E-2</v>
      </c>
      <c r="J16">
        <v>2.1000000000000001E-2</v>
      </c>
      <c r="K16">
        <f t="shared" si="0"/>
        <v>4.4100000000000004E-4</v>
      </c>
      <c r="L16">
        <f t="shared" si="1"/>
        <v>53562.419231970969</v>
      </c>
      <c r="M16">
        <f t="shared" si="2"/>
        <v>231.43556172717055</v>
      </c>
      <c r="N16">
        <f t="shared" si="3"/>
        <v>234.74178403755869</v>
      </c>
      <c r="O16">
        <f t="shared" si="4"/>
        <v>-218.87191694769561</v>
      </c>
      <c r="P16">
        <f t="shared" si="5"/>
        <v>688.35548502281301</v>
      </c>
      <c r="Q16" s="6">
        <v>44.690652999999998</v>
      </c>
      <c r="R16" s="6">
        <v>-113.3705133</v>
      </c>
    </row>
    <row r="17" spans="1:18" x14ac:dyDescent="0.25">
      <c r="A17" s="2" t="s">
        <v>27</v>
      </c>
      <c r="B17" s="2" t="s">
        <v>46</v>
      </c>
      <c r="C17">
        <v>200</v>
      </c>
      <c r="D17" t="s">
        <v>74</v>
      </c>
      <c r="E17" s="5">
        <v>42221</v>
      </c>
      <c r="F17" t="s">
        <v>69</v>
      </c>
      <c r="G17">
        <v>10</v>
      </c>
      <c r="H17" t="s">
        <v>86</v>
      </c>
      <c r="I17">
        <v>0.17979999999999999</v>
      </c>
      <c r="J17">
        <v>4.07E-2</v>
      </c>
      <c r="K17">
        <f t="shared" si="0"/>
        <v>1.65649E-3</v>
      </c>
      <c r="L17">
        <f t="shared" si="1"/>
        <v>158.50029281032531</v>
      </c>
      <c r="M17">
        <f t="shared" si="2"/>
        <v>12.589689940992404</v>
      </c>
      <c r="N17">
        <f t="shared" si="3"/>
        <v>55.61735261401558</v>
      </c>
      <c r="O17">
        <f t="shared" si="4"/>
        <v>30.94156032967047</v>
      </c>
      <c r="P17">
        <f t="shared" si="5"/>
        <v>80.293144898360694</v>
      </c>
      <c r="Q17" s="6">
        <v>44.664948000000003</v>
      </c>
      <c r="R17" s="6">
        <v>-113.3761633</v>
      </c>
    </row>
    <row r="18" spans="1:18" x14ac:dyDescent="0.25">
      <c r="A18" s="2" t="s">
        <v>28</v>
      </c>
      <c r="B18" s="2" t="s">
        <v>47</v>
      </c>
      <c r="C18">
        <v>120</v>
      </c>
      <c r="D18" t="s">
        <v>75</v>
      </c>
      <c r="E18" s="5">
        <v>42194</v>
      </c>
      <c r="F18" t="s">
        <v>69</v>
      </c>
      <c r="G18">
        <v>23</v>
      </c>
      <c r="H18" t="s">
        <v>81</v>
      </c>
      <c r="I18">
        <v>0.1489</v>
      </c>
      <c r="J18">
        <v>2.1999999999999999E-2</v>
      </c>
      <c r="K18">
        <f t="shared" si="0"/>
        <v>4.8399999999999995E-4</v>
      </c>
      <c r="L18">
        <f t="shared" si="1"/>
        <v>520.86148244653828</v>
      </c>
      <c r="M18">
        <f t="shared" si="2"/>
        <v>22.822389937220386</v>
      </c>
      <c r="N18">
        <f t="shared" si="3"/>
        <v>154.4660846205507</v>
      </c>
      <c r="O18">
        <f t="shared" si="4"/>
        <v>109.73420034359874</v>
      </c>
      <c r="P18">
        <f t="shared" si="5"/>
        <v>199.19796889750268</v>
      </c>
      <c r="Q18" s="6">
        <v>45.112001999999997</v>
      </c>
      <c r="R18" s="6">
        <v>-113.747095</v>
      </c>
    </row>
    <row r="19" spans="1:18" x14ac:dyDescent="0.25">
      <c r="A19" s="2" t="s">
        <v>28</v>
      </c>
      <c r="B19" s="2" t="s">
        <v>48</v>
      </c>
      <c r="C19">
        <v>120</v>
      </c>
      <c r="D19" t="s">
        <v>73</v>
      </c>
      <c r="E19" s="5">
        <v>42191</v>
      </c>
      <c r="F19" t="s">
        <v>69</v>
      </c>
      <c r="G19">
        <v>6</v>
      </c>
      <c r="H19" t="s">
        <v>81</v>
      </c>
      <c r="I19">
        <v>0.1489</v>
      </c>
      <c r="J19">
        <v>2.1999999999999999E-2</v>
      </c>
      <c r="K19">
        <f t="shared" si="0"/>
        <v>4.8399999999999995E-4</v>
      </c>
      <c r="L19">
        <f t="shared" si="1"/>
        <v>35.446150034168959</v>
      </c>
      <c r="M19">
        <f t="shared" si="2"/>
        <v>5.9536669401444486</v>
      </c>
      <c r="N19">
        <f t="shared" si="3"/>
        <v>40.295500335795836</v>
      </c>
      <c r="O19">
        <f t="shared" si="4"/>
        <v>28.626313133112717</v>
      </c>
      <c r="P19">
        <f t="shared" si="5"/>
        <v>51.964687538478955</v>
      </c>
      <c r="Q19" s="6">
        <v>45.139187</v>
      </c>
      <c r="R19" s="6">
        <v>-113.7157933</v>
      </c>
    </row>
    <row r="20" spans="1:18" x14ac:dyDescent="0.25">
      <c r="A20" s="2" t="s">
        <v>29</v>
      </c>
      <c r="B20" s="2" t="s">
        <v>49</v>
      </c>
      <c r="C20">
        <v>120</v>
      </c>
      <c r="D20" t="s">
        <v>73</v>
      </c>
      <c r="E20" s="5">
        <v>42180</v>
      </c>
      <c r="F20" t="s">
        <v>69</v>
      </c>
      <c r="G20">
        <v>6</v>
      </c>
      <c r="H20" t="s">
        <v>80</v>
      </c>
      <c r="I20">
        <v>8.1600000000000006E-2</v>
      </c>
      <c r="J20">
        <v>3.9100000000000003E-2</v>
      </c>
      <c r="K20">
        <f t="shared" si="0"/>
        <v>1.5288100000000002E-3</v>
      </c>
      <c r="L20">
        <f t="shared" si="1"/>
        <v>1241.3532355344098</v>
      </c>
      <c r="M20">
        <f t="shared" si="2"/>
        <v>35.232843137254903</v>
      </c>
      <c r="N20">
        <f t="shared" si="3"/>
        <v>73.529411764705884</v>
      </c>
      <c r="O20">
        <f t="shared" si="4"/>
        <v>4.4730392156862706</v>
      </c>
      <c r="P20">
        <f t="shared" si="5"/>
        <v>142.5857843137255</v>
      </c>
      <c r="Q20" s="6">
        <v>44.696995000000001</v>
      </c>
      <c r="R20" s="6">
        <v>-113.33781999999999</v>
      </c>
    </row>
    <row r="21" spans="1:18" x14ac:dyDescent="0.25">
      <c r="A21" s="2" t="s">
        <v>29</v>
      </c>
      <c r="B21" s="2" t="s">
        <v>50</v>
      </c>
      <c r="C21">
        <v>120</v>
      </c>
      <c r="D21" t="s">
        <v>74</v>
      </c>
      <c r="E21" s="5">
        <v>42182</v>
      </c>
      <c r="F21" t="s">
        <v>69</v>
      </c>
      <c r="G21">
        <v>45</v>
      </c>
      <c r="H21" t="s">
        <v>77</v>
      </c>
      <c r="I21">
        <v>0.2074</v>
      </c>
      <c r="J21">
        <v>2.75E-2</v>
      </c>
      <c r="K21">
        <f>J21^2</f>
        <v>7.5624999999999998E-4</v>
      </c>
      <c r="L21">
        <f>K21*(((G21)/(I21^2))^2)</f>
        <v>827.66655644481432</v>
      </c>
      <c r="M21">
        <f>SQRT(L21)</f>
        <v>28.769194574141526</v>
      </c>
      <c r="N21">
        <f>G21/I21</f>
        <v>216.97203471552555</v>
      </c>
      <c r="O21">
        <f>N21-(1.96*M21)</f>
        <v>160.58441335020817</v>
      </c>
      <c r="P21">
        <f>N21+(1.96*M21)</f>
        <v>273.35965608084297</v>
      </c>
      <c r="Q21" s="6">
        <v>44.733625000000004</v>
      </c>
      <c r="R21" s="6">
        <v>-113.276455</v>
      </c>
    </row>
    <row r="22" spans="1:18" ht="30" x14ac:dyDescent="0.25">
      <c r="A22" s="2" t="s">
        <v>30</v>
      </c>
      <c r="B22" s="2" t="s">
        <v>51</v>
      </c>
      <c r="C22">
        <v>120</v>
      </c>
      <c r="D22" t="s">
        <v>76</v>
      </c>
      <c r="E22" s="5">
        <v>42192</v>
      </c>
      <c r="F22" t="s">
        <v>69</v>
      </c>
      <c r="G22">
        <v>1</v>
      </c>
      <c r="H22" t="s">
        <v>78</v>
      </c>
      <c r="I22">
        <v>0.12959999999999999</v>
      </c>
      <c r="J22">
        <v>4.5699999999999998E-2</v>
      </c>
      <c r="K22">
        <f t="shared" ref="K22:K42" si="6">J22^2</f>
        <v>2.0884899999999997E-3</v>
      </c>
      <c r="L22">
        <f t="shared" ref="L22:L42" si="7">K22*(((G22)/(I22^2))^2)</f>
        <v>7.403079172776164</v>
      </c>
      <c r="M22">
        <f t="shared" ref="M22:M42" si="8">SQRT(L22)</f>
        <v>2.7208600060966321</v>
      </c>
      <c r="N22">
        <f t="shared" ref="N22:N42" si="9">G22/I22</f>
        <v>7.7160493827160499</v>
      </c>
      <c r="O22">
        <f t="shared" ref="O22:O42" si="10">N22-(1.96*M22)</f>
        <v>2.3831637707666511</v>
      </c>
      <c r="P22">
        <f t="shared" ref="P22:P42" si="11">N22+(1.96*M22)</f>
        <v>13.048934994665448</v>
      </c>
      <c r="Q22" s="6">
        <v>45.159222999999997</v>
      </c>
      <c r="R22" s="6">
        <v>-113.6928183</v>
      </c>
    </row>
    <row r="23" spans="1:18" ht="30" x14ac:dyDescent="0.25">
      <c r="A23" s="2" t="s">
        <v>30</v>
      </c>
      <c r="B23" s="2" t="s">
        <v>52</v>
      </c>
      <c r="C23">
        <v>120</v>
      </c>
      <c r="D23" t="s">
        <v>74</v>
      </c>
      <c r="E23" s="5">
        <v>42192</v>
      </c>
      <c r="F23" t="s">
        <v>69</v>
      </c>
      <c r="G23">
        <v>2</v>
      </c>
      <c r="H23" t="s">
        <v>78</v>
      </c>
      <c r="I23">
        <v>0.12959999999999999</v>
      </c>
      <c r="J23">
        <v>4.5699999999999998E-2</v>
      </c>
      <c r="K23">
        <f t="shared" si="6"/>
        <v>2.0884899999999997E-3</v>
      </c>
      <c r="L23">
        <f t="shared" si="7"/>
        <v>29.612316691104656</v>
      </c>
      <c r="M23">
        <f t="shared" si="8"/>
        <v>5.4417200121932643</v>
      </c>
      <c r="N23">
        <f t="shared" si="9"/>
        <v>15.4320987654321</v>
      </c>
      <c r="O23">
        <f t="shared" si="10"/>
        <v>4.7663275415333022</v>
      </c>
      <c r="P23">
        <f t="shared" si="11"/>
        <v>26.097869989330896</v>
      </c>
      <c r="Q23" s="6">
        <v>45.165618000000002</v>
      </c>
      <c r="R23" s="6">
        <v>-113.67959500000001</v>
      </c>
    </row>
    <row r="24" spans="1:18" x14ac:dyDescent="0.25">
      <c r="A24" s="2" t="s">
        <v>31</v>
      </c>
      <c r="B24" s="2" t="s">
        <v>53</v>
      </c>
      <c r="C24">
        <v>120</v>
      </c>
      <c r="D24" t="s">
        <v>73</v>
      </c>
      <c r="E24" s="5">
        <v>42141</v>
      </c>
      <c r="F24" t="s">
        <v>69</v>
      </c>
      <c r="G24">
        <v>35</v>
      </c>
      <c r="H24" t="s">
        <v>78</v>
      </c>
      <c r="I24">
        <v>0.38500000000000001</v>
      </c>
      <c r="J24">
        <v>3.3300000000000003E-2</v>
      </c>
      <c r="K24">
        <f t="shared" si="6"/>
        <v>1.1088900000000002E-3</v>
      </c>
      <c r="L24">
        <f t="shared" si="7"/>
        <v>61.827493103654966</v>
      </c>
      <c r="M24">
        <f t="shared" si="8"/>
        <v>7.8630460448642268</v>
      </c>
      <c r="N24">
        <f t="shared" si="9"/>
        <v>90.909090909090907</v>
      </c>
      <c r="O24">
        <f t="shared" si="10"/>
        <v>75.497520661157026</v>
      </c>
      <c r="P24">
        <f t="shared" si="11"/>
        <v>106.32066115702479</v>
      </c>
      <c r="Q24" s="6">
        <v>44.666916669999999</v>
      </c>
      <c r="R24" s="6">
        <v>-113.1908267</v>
      </c>
    </row>
    <row r="25" spans="1:18" x14ac:dyDescent="0.25">
      <c r="A25" s="2" t="s">
        <v>31</v>
      </c>
      <c r="B25" s="2" t="s">
        <v>54</v>
      </c>
      <c r="C25">
        <v>120</v>
      </c>
      <c r="D25" t="s">
        <v>75</v>
      </c>
      <c r="E25" s="5">
        <v>42145</v>
      </c>
      <c r="F25" t="s">
        <v>69</v>
      </c>
      <c r="G25">
        <v>0</v>
      </c>
      <c r="H25" t="s">
        <v>81</v>
      </c>
      <c r="I25">
        <v>0.37740000000000001</v>
      </c>
      <c r="J25">
        <v>0.1381</v>
      </c>
      <c r="K25">
        <f t="shared" si="6"/>
        <v>1.9071609999999999E-2</v>
      </c>
      <c r="L25">
        <f t="shared" si="7"/>
        <v>0</v>
      </c>
      <c r="M25">
        <f t="shared" si="8"/>
        <v>0</v>
      </c>
      <c r="N25">
        <f t="shared" si="9"/>
        <v>0</v>
      </c>
      <c r="O25">
        <f t="shared" si="10"/>
        <v>0</v>
      </c>
      <c r="P25">
        <f t="shared" si="11"/>
        <v>0</v>
      </c>
      <c r="Q25" s="6">
        <v>44.670547999999997</v>
      </c>
      <c r="R25" s="6">
        <v>-113.272775</v>
      </c>
    </row>
    <row r="26" spans="1:18" x14ac:dyDescent="0.25">
      <c r="A26" s="2" t="s">
        <v>32</v>
      </c>
      <c r="B26" s="2" t="s">
        <v>55</v>
      </c>
      <c r="C26">
        <v>240</v>
      </c>
      <c r="D26" t="s">
        <v>74</v>
      </c>
      <c r="E26" s="5">
        <v>42263</v>
      </c>
      <c r="F26" t="s">
        <v>69</v>
      </c>
      <c r="G26">
        <v>3</v>
      </c>
      <c r="H26" t="s">
        <v>87</v>
      </c>
      <c r="I26">
        <v>9.6199999999999994E-2</v>
      </c>
      <c r="J26">
        <v>4.0899999999999999E-2</v>
      </c>
      <c r="K26">
        <f t="shared" si="6"/>
        <v>1.6728099999999998E-3</v>
      </c>
      <c r="L26">
        <f t="shared" si="7"/>
        <v>175.78784305227714</v>
      </c>
      <c r="M26">
        <f t="shared" si="8"/>
        <v>13.25850078448831</v>
      </c>
      <c r="N26">
        <f t="shared" si="9"/>
        <v>31.185031185031185</v>
      </c>
      <c r="O26">
        <f t="shared" si="10"/>
        <v>5.1983696474340988</v>
      </c>
      <c r="P26">
        <f t="shared" si="11"/>
        <v>57.171692722628272</v>
      </c>
      <c r="Q26" s="6">
        <v>44.78753167</v>
      </c>
      <c r="R26" s="6">
        <v>-113.70404499999999</v>
      </c>
    </row>
    <row r="27" spans="1:18" x14ac:dyDescent="0.25">
      <c r="A27" s="2" t="s">
        <v>33</v>
      </c>
      <c r="B27" s="2" t="s">
        <v>56</v>
      </c>
      <c r="C27">
        <v>120</v>
      </c>
      <c r="D27" t="s">
        <v>75</v>
      </c>
      <c r="E27" s="5">
        <v>42281</v>
      </c>
      <c r="F27" t="s">
        <v>69</v>
      </c>
      <c r="G27">
        <v>44</v>
      </c>
      <c r="H27" t="s">
        <v>77</v>
      </c>
      <c r="I27">
        <v>0.29649999999999999</v>
      </c>
      <c r="J27">
        <v>3.2399999999999998E-2</v>
      </c>
      <c r="K27">
        <f t="shared" si="6"/>
        <v>1.0497599999999998E-3</v>
      </c>
      <c r="L27">
        <f t="shared" si="7"/>
        <v>262.96417275871897</v>
      </c>
      <c r="M27">
        <f t="shared" si="8"/>
        <v>16.216170101436372</v>
      </c>
      <c r="N27">
        <f t="shared" si="9"/>
        <v>148.39797639123103</v>
      </c>
      <c r="O27">
        <f t="shared" si="10"/>
        <v>116.61428299241574</v>
      </c>
      <c r="P27">
        <f t="shared" si="11"/>
        <v>180.18166979004633</v>
      </c>
      <c r="Q27" s="6">
        <v>45.041246999999998</v>
      </c>
      <c r="R27" s="6">
        <v>-113.62135000000001</v>
      </c>
    </row>
    <row r="28" spans="1:18" x14ac:dyDescent="0.25">
      <c r="A28" s="2" t="s">
        <v>33</v>
      </c>
      <c r="B28" s="2" t="s">
        <v>57</v>
      </c>
      <c r="C28">
        <v>120</v>
      </c>
      <c r="D28" t="s">
        <v>73</v>
      </c>
      <c r="E28" s="5">
        <v>42283</v>
      </c>
      <c r="F28" t="s">
        <v>69</v>
      </c>
      <c r="G28">
        <v>5</v>
      </c>
      <c r="H28" t="s">
        <v>77</v>
      </c>
      <c r="I28">
        <v>0.29649999999999999</v>
      </c>
      <c r="J28">
        <v>3.2399999999999998E-2</v>
      </c>
      <c r="K28">
        <f t="shared" si="6"/>
        <v>1.0497599999999998E-3</v>
      </c>
      <c r="L28">
        <f t="shared" si="7"/>
        <v>3.3957150407892436</v>
      </c>
      <c r="M28">
        <f t="shared" si="8"/>
        <v>1.8427466024359518</v>
      </c>
      <c r="N28">
        <f t="shared" si="9"/>
        <v>16.863406408094434</v>
      </c>
      <c r="O28">
        <f t="shared" si="10"/>
        <v>13.251623067319969</v>
      </c>
      <c r="P28">
        <f t="shared" si="11"/>
        <v>20.4751897488689</v>
      </c>
      <c r="Q28" s="6">
        <v>45.054938</v>
      </c>
      <c r="R28" s="6">
        <v>-113.59717000000001</v>
      </c>
    </row>
    <row r="29" spans="1:18" x14ac:dyDescent="0.25">
      <c r="A29" s="2" t="s">
        <v>33</v>
      </c>
      <c r="B29" s="2" t="s">
        <v>58</v>
      </c>
      <c r="C29">
        <v>120</v>
      </c>
      <c r="D29" t="s">
        <v>74</v>
      </c>
      <c r="E29" s="5">
        <v>42282</v>
      </c>
      <c r="F29" t="s">
        <v>69</v>
      </c>
      <c r="G29">
        <v>11</v>
      </c>
      <c r="H29" t="s">
        <v>81</v>
      </c>
      <c r="I29">
        <v>0.12709999999999999</v>
      </c>
      <c r="J29">
        <v>1.52E-2</v>
      </c>
      <c r="K29">
        <f t="shared" si="6"/>
        <v>2.3104000000000001E-4</v>
      </c>
      <c r="L29">
        <f t="shared" si="7"/>
        <v>107.12487890231543</v>
      </c>
      <c r="M29">
        <f t="shared" si="8"/>
        <v>10.350114922179147</v>
      </c>
      <c r="N29">
        <f t="shared" si="9"/>
        <v>86.546026750590087</v>
      </c>
      <c r="O29">
        <f t="shared" si="10"/>
        <v>66.259801503118965</v>
      </c>
      <c r="P29">
        <f t="shared" si="11"/>
        <v>106.83225199806121</v>
      </c>
      <c r="Q29" s="6">
        <v>45.032671999999998</v>
      </c>
      <c r="R29" s="6">
        <v>-113.64269830000001</v>
      </c>
    </row>
    <row r="30" spans="1:18" x14ac:dyDescent="0.25">
      <c r="A30" s="2" t="s">
        <v>33</v>
      </c>
      <c r="B30" s="2" t="s">
        <v>59</v>
      </c>
      <c r="C30">
        <v>120</v>
      </c>
      <c r="D30" t="s">
        <v>76</v>
      </c>
      <c r="E30" s="5">
        <v>42283</v>
      </c>
      <c r="F30" t="s">
        <v>69</v>
      </c>
      <c r="G30">
        <v>11</v>
      </c>
      <c r="H30" t="s">
        <v>77</v>
      </c>
      <c r="I30">
        <v>0.29649999999999999</v>
      </c>
      <c r="J30">
        <v>3.2399999999999998E-2</v>
      </c>
      <c r="K30">
        <f t="shared" si="6"/>
        <v>1.0497599999999998E-3</v>
      </c>
      <c r="L30">
        <f t="shared" si="7"/>
        <v>16.435260797419936</v>
      </c>
      <c r="M30">
        <f t="shared" si="8"/>
        <v>4.054042525359093</v>
      </c>
      <c r="N30">
        <f t="shared" si="9"/>
        <v>37.099494097807757</v>
      </c>
      <c r="O30">
        <f t="shared" si="10"/>
        <v>29.153570748103935</v>
      </c>
      <c r="P30">
        <f t="shared" si="11"/>
        <v>45.045417447511582</v>
      </c>
      <c r="Q30" s="6">
        <v>45.038499999999999</v>
      </c>
      <c r="R30" s="6">
        <v>-113.62640330000001</v>
      </c>
    </row>
    <row r="31" spans="1:18" x14ac:dyDescent="0.25">
      <c r="A31" s="2" t="s">
        <v>34</v>
      </c>
      <c r="B31" s="2" t="s">
        <v>60</v>
      </c>
      <c r="C31">
        <v>120</v>
      </c>
      <c r="D31" t="s">
        <v>76</v>
      </c>
      <c r="E31" s="5">
        <v>42199</v>
      </c>
      <c r="F31" t="s">
        <v>69</v>
      </c>
      <c r="G31">
        <v>4</v>
      </c>
      <c r="H31" t="s">
        <v>80</v>
      </c>
      <c r="I31">
        <v>0.47920000000000001</v>
      </c>
      <c r="J31">
        <v>5.0999999999999997E-2</v>
      </c>
      <c r="K31">
        <f t="shared" si="6"/>
        <v>2.6009999999999996E-3</v>
      </c>
      <c r="L31">
        <f t="shared" si="7"/>
        <v>0.7892109409775393</v>
      </c>
      <c r="M31">
        <f t="shared" si="8"/>
        <v>0.88837545045861055</v>
      </c>
      <c r="N31">
        <f t="shared" si="9"/>
        <v>8.3472454090150254</v>
      </c>
      <c r="O31">
        <f t="shared" si="10"/>
        <v>6.6060295261161492</v>
      </c>
      <c r="P31">
        <f t="shared" si="11"/>
        <v>10.088461291913902</v>
      </c>
      <c r="Q31" s="6">
        <v>44.739438</v>
      </c>
      <c r="R31" s="6">
        <v>-113.48242500000001</v>
      </c>
    </row>
    <row r="32" spans="1:18" x14ac:dyDescent="0.25">
      <c r="A32" s="3" t="s">
        <v>34</v>
      </c>
      <c r="B32" s="3" t="s">
        <v>71</v>
      </c>
      <c r="C32">
        <v>120</v>
      </c>
      <c r="D32" t="s">
        <v>73</v>
      </c>
      <c r="E32" s="5">
        <v>42254</v>
      </c>
      <c r="F32" t="s">
        <v>69</v>
      </c>
      <c r="G32">
        <v>0</v>
      </c>
      <c r="H32" t="s">
        <v>88</v>
      </c>
      <c r="Q32" s="3">
        <v>44.673454999999997</v>
      </c>
      <c r="R32" s="3">
        <v>-113.5569617</v>
      </c>
    </row>
    <row r="33" spans="1:18" x14ac:dyDescent="0.25">
      <c r="A33" s="2" t="s">
        <v>89</v>
      </c>
      <c r="B33" s="2" t="s">
        <v>61</v>
      </c>
      <c r="C33">
        <v>240</v>
      </c>
      <c r="D33" t="s">
        <v>75</v>
      </c>
      <c r="E33" s="5">
        <v>42155</v>
      </c>
      <c r="F33" t="s">
        <v>69</v>
      </c>
      <c r="G33">
        <v>28</v>
      </c>
      <c r="H33" t="s">
        <v>85</v>
      </c>
      <c r="I33">
        <v>9.1399999999999995E-2</v>
      </c>
      <c r="J33">
        <v>1.24E-2</v>
      </c>
      <c r="K33">
        <f t="shared" si="6"/>
        <v>1.5375999999999999E-4</v>
      </c>
      <c r="L33">
        <f t="shared" si="7"/>
        <v>1727.3273520068915</v>
      </c>
      <c r="M33">
        <f t="shared" si="8"/>
        <v>41.561127896231248</v>
      </c>
      <c r="N33">
        <f t="shared" si="9"/>
        <v>306.3457330415755</v>
      </c>
      <c r="O33">
        <f t="shared" si="10"/>
        <v>224.88592236496225</v>
      </c>
      <c r="P33">
        <f t="shared" si="11"/>
        <v>387.80554371818874</v>
      </c>
      <c r="Q33" s="6">
        <v>44.732084999999998</v>
      </c>
      <c r="R33" s="6">
        <v>-113.4401433</v>
      </c>
    </row>
    <row r="34" spans="1:18" x14ac:dyDescent="0.25">
      <c r="A34" s="2" t="s">
        <v>89</v>
      </c>
      <c r="B34" s="2" t="s">
        <v>62</v>
      </c>
      <c r="C34">
        <v>200</v>
      </c>
      <c r="D34" t="s">
        <v>76</v>
      </c>
      <c r="E34" s="5">
        <v>42153</v>
      </c>
      <c r="F34" t="s">
        <v>69</v>
      </c>
      <c r="G34">
        <v>14</v>
      </c>
      <c r="H34" t="s">
        <v>84</v>
      </c>
      <c r="I34">
        <v>0.20130000000000001</v>
      </c>
      <c r="J34">
        <v>1.61E-2</v>
      </c>
      <c r="K34">
        <f t="shared" si="6"/>
        <v>2.5921000000000001E-4</v>
      </c>
      <c r="L34">
        <f t="shared" si="7"/>
        <v>30.940884446393618</v>
      </c>
      <c r="M34">
        <f t="shared" si="8"/>
        <v>5.5624530961072933</v>
      </c>
      <c r="N34">
        <f t="shared" si="9"/>
        <v>69.547938400397413</v>
      </c>
      <c r="O34">
        <f t="shared" si="10"/>
        <v>58.645530332027121</v>
      </c>
      <c r="P34">
        <f t="shared" si="11"/>
        <v>80.450346468767705</v>
      </c>
      <c r="Q34" s="6">
        <v>44.702432000000002</v>
      </c>
      <c r="R34" s="6">
        <v>-113.38331169999999</v>
      </c>
    </row>
    <row r="35" spans="1:18" x14ac:dyDescent="0.25">
      <c r="A35" s="2" t="s">
        <v>89</v>
      </c>
      <c r="B35" s="2" t="s">
        <v>63</v>
      </c>
      <c r="C35">
        <v>240</v>
      </c>
      <c r="D35" t="s">
        <v>73</v>
      </c>
      <c r="E35" s="5">
        <v>42153</v>
      </c>
      <c r="F35" t="s">
        <v>69</v>
      </c>
      <c r="G35">
        <v>6</v>
      </c>
      <c r="H35" t="s">
        <v>84</v>
      </c>
      <c r="I35">
        <v>0.20130000000000001</v>
      </c>
      <c r="J35">
        <v>1.61E-2</v>
      </c>
      <c r="K35">
        <f t="shared" si="6"/>
        <v>2.5921000000000001E-4</v>
      </c>
      <c r="L35">
        <f t="shared" si="7"/>
        <v>5.6830195921947464</v>
      </c>
      <c r="M35">
        <f t="shared" si="8"/>
        <v>2.3839084697602688</v>
      </c>
      <c r="N35">
        <f t="shared" si="9"/>
        <v>29.806259314456035</v>
      </c>
      <c r="O35">
        <f t="shared" si="10"/>
        <v>25.133798713725909</v>
      </c>
      <c r="P35">
        <f t="shared" si="11"/>
        <v>34.478719915186161</v>
      </c>
      <c r="Q35" s="6">
        <v>44.707008330000001</v>
      </c>
      <c r="R35" s="6">
        <v>-113.3924983</v>
      </c>
    </row>
    <row r="36" spans="1:18" x14ac:dyDescent="0.25">
      <c r="A36" s="2" t="s">
        <v>93</v>
      </c>
      <c r="B36" s="2" t="s">
        <v>64</v>
      </c>
      <c r="C36">
        <v>480</v>
      </c>
      <c r="D36" t="s">
        <v>73</v>
      </c>
      <c r="E36" s="5">
        <v>42241</v>
      </c>
      <c r="F36" t="s">
        <v>69</v>
      </c>
      <c r="G36">
        <v>34</v>
      </c>
      <c r="H36" t="s">
        <v>90</v>
      </c>
      <c r="I36">
        <v>8.8599999999999998E-2</v>
      </c>
      <c r="J36">
        <v>1.4500000000000001E-2</v>
      </c>
      <c r="K36">
        <f t="shared" si="6"/>
        <v>2.1025000000000001E-4</v>
      </c>
      <c r="L36">
        <f t="shared" si="7"/>
        <v>3944.200202059576</v>
      </c>
      <c r="M36">
        <f t="shared" si="8"/>
        <v>62.802867785313559</v>
      </c>
      <c r="N36">
        <f t="shared" si="9"/>
        <v>383.74717832957111</v>
      </c>
      <c r="O36">
        <f t="shared" si="10"/>
        <v>260.65355747035653</v>
      </c>
      <c r="P36">
        <f t="shared" si="11"/>
        <v>506.8407991887857</v>
      </c>
      <c r="Q36" s="6">
        <v>45.139522999999997</v>
      </c>
      <c r="R36" s="6">
        <v>-113.80611330000001</v>
      </c>
    </row>
    <row r="37" spans="1:18" x14ac:dyDescent="0.25">
      <c r="A37" s="2" t="s">
        <v>93</v>
      </c>
      <c r="B37" s="2" t="s">
        <v>65</v>
      </c>
      <c r="C37">
        <v>320</v>
      </c>
      <c r="D37" t="s">
        <v>75</v>
      </c>
      <c r="E37" s="5">
        <v>42236</v>
      </c>
      <c r="F37" t="s">
        <v>69</v>
      </c>
      <c r="G37">
        <v>13</v>
      </c>
      <c r="H37" t="s">
        <v>86</v>
      </c>
      <c r="I37">
        <v>0.1333</v>
      </c>
      <c r="J37">
        <v>1.6E-2</v>
      </c>
      <c r="K37">
        <f t="shared" si="6"/>
        <v>2.5599999999999999E-4</v>
      </c>
      <c r="L37">
        <f t="shared" si="7"/>
        <v>137.02697559904686</v>
      </c>
      <c r="M37">
        <f t="shared" si="8"/>
        <v>11.70585219448148</v>
      </c>
      <c r="N37">
        <f t="shared" si="9"/>
        <v>97.52438109527381</v>
      </c>
      <c r="O37">
        <f t="shared" si="10"/>
        <v>74.580910794090101</v>
      </c>
      <c r="P37">
        <f t="shared" si="11"/>
        <v>120.46785139645752</v>
      </c>
      <c r="Q37" s="6">
        <v>44.943631670000002</v>
      </c>
      <c r="R37" s="6">
        <v>-113.6409333</v>
      </c>
    </row>
    <row r="38" spans="1:18" x14ac:dyDescent="0.25">
      <c r="A38" s="2" t="s">
        <v>35</v>
      </c>
      <c r="B38" s="2" t="s">
        <v>21</v>
      </c>
      <c r="C38">
        <v>160</v>
      </c>
      <c r="D38" t="s">
        <v>76</v>
      </c>
      <c r="E38" s="5">
        <v>42177</v>
      </c>
      <c r="F38" t="s">
        <v>69</v>
      </c>
      <c r="G38">
        <v>6</v>
      </c>
      <c r="H38" t="s">
        <v>84</v>
      </c>
      <c r="I38">
        <v>0.28989999999999999</v>
      </c>
      <c r="J38">
        <v>5.4600000000000003E-2</v>
      </c>
      <c r="K38">
        <f t="shared" si="6"/>
        <v>2.9811600000000005E-3</v>
      </c>
      <c r="L38">
        <f t="shared" si="7"/>
        <v>15.194797783898544</v>
      </c>
      <c r="M38">
        <f t="shared" si="8"/>
        <v>3.8980505106910228</v>
      </c>
      <c r="N38">
        <f t="shared" si="9"/>
        <v>20.696791997240428</v>
      </c>
      <c r="O38">
        <f t="shared" si="10"/>
        <v>13.056612996286024</v>
      </c>
      <c r="P38">
        <f t="shared" si="11"/>
        <v>28.336970998194833</v>
      </c>
      <c r="Q38" s="6">
        <v>44.771076999999998</v>
      </c>
      <c r="R38" s="6">
        <v>-113.525177</v>
      </c>
    </row>
    <row r="39" spans="1:18" x14ac:dyDescent="0.25">
      <c r="A39" s="2" t="s">
        <v>35</v>
      </c>
      <c r="B39" s="2" t="s">
        <v>67</v>
      </c>
      <c r="C39">
        <v>120</v>
      </c>
      <c r="D39" t="s">
        <v>75</v>
      </c>
      <c r="E39" s="5">
        <v>42178</v>
      </c>
      <c r="F39" t="s">
        <v>69</v>
      </c>
      <c r="G39">
        <v>6</v>
      </c>
      <c r="H39" t="s">
        <v>85</v>
      </c>
      <c r="I39">
        <v>0.13950000000000001</v>
      </c>
      <c r="J39">
        <v>5.28E-2</v>
      </c>
      <c r="K39">
        <f t="shared" si="6"/>
        <v>2.7878399999999998E-3</v>
      </c>
      <c r="L39">
        <f t="shared" si="7"/>
        <v>265.01686694217949</v>
      </c>
      <c r="M39">
        <f t="shared" si="8"/>
        <v>16.279338651867263</v>
      </c>
      <c r="N39">
        <f t="shared" si="9"/>
        <v>43.01075268817204</v>
      </c>
      <c r="O39">
        <f t="shared" si="10"/>
        <v>11.103248930512205</v>
      </c>
      <c r="P39">
        <f t="shared" si="11"/>
        <v>74.918256445831872</v>
      </c>
      <c r="Q39" s="6">
        <v>44.765219999999999</v>
      </c>
      <c r="R39" s="6">
        <v>-113.51605499999999</v>
      </c>
    </row>
    <row r="40" spans="1:18" x14ac:dyDescent="0.25">
      <c r="A40" s="4" t="s">
        <v>35</v>
      </c>
      <c r="B40" s="4" t="s">
        <v>22</v>
      </c>
      <c r="C40">
        <v>120</v>
      </c>
      <c r="D40" t="s">
        <v>73</v>
      </c>
      <c r="E40" s="5">
        <v>42178</v>
      </c>
      <c r="F40" t="s">
        <v>69</v>
      </c>
      <c r="G40">
        <v>0</v>
      </c>
      <c r="H40" t="s">
        <v>85</v>
      </c>
      <c r="I40">
        <v>0.13950000000000001</v>
      </c>
      <c r="J40">
        <v>5.28E-2</v>
      </c>
      <c r="K40">
        <f t="shared" si="6"/>
        <v>2.7878399999999998E-3</v>
      </c>
      <c r="L40">
        <f t="shared" si="7"/>
        <v>0</v>
      </c>
      <c r="M40">
        <f t="shared" si="8"/>
        <v>0</v>
      </c>
      <c r="N40">
        <f t="shared" si="9"/>
        <v>0</v>
      </c>
      <c r="O40">
        <f t="shared" si="10"/>
        <v>0</v>
      </c>
      <c r="P40">
        <f t="shared" si="11"/>
        <v>0</v>
      </c>
      <c r="Q40" s="7">
        <v>44.760824999999997</v>
      </c>
      <c r="R40" s="7">
        <v>-113.506815</v>
      </c>
    </row>
    <row r="41" spans="1:18" x14ac:dyDescent="0.25">
      <c r="A41" s="4" t="s">
        <v>36</v>
      </c>
      <c r="B41" s="4" t="s">
        <v>66</v>
      </c>
      <c r="C41">
        <v>120</v>
      </c>
      <c r="D41" t="s">
        <v>76</v>
      </c>
      <c r="E41" s="5">
        <v>42185</v>
      </c>
      <c r="F41" t="s">
        <v>69</v>
      </c>
      <c r="G41">
        <v>2</v>
      </c>
      <c r="H41" t="s">
        <v>81</v>
      </c>
      <c r="I41">
        <v>0.1449</v>
      </c>
      <c r="J41">
        <v>4.24E-2</v>
      </c>
      <c r="K41">
        <f t="shared" si="6"/>
        <v>1.79776E-3</v>
      </c>
      <c r="L41">
        <f t="shared" si="7"/>
        <v>16.312411279335535</v>
      </c>
      <c r="M41">
        <f t="shared" si="8"/>
        <v>4.0388626219934167</v>
      </c>
      <c r="N41">
        <f t="shared" si="9"/>
        <v>13.802622498274673</v>
      </c>
      <c r="O41">
        <f t="shared" si="10"/>
        <v>5.886451759167576</v>
      </c>
      <c r="P41">
        <f t="shared" si="11"/>
        <v>21.718793237381767</v>
      </c>
      <c r="Q41" s="7">
        <v>45.078809999999997</v>
      </c>
      <c r="R41" s="7">
        <v>-113.69426</v>
      </c>
    </row>
    <row r="42" spans="1:18" x14ac:dyDescent="0.25">
      <c r="A42" s="4" t="s">
        <v>35</v>
      </c>
      <c r="B42" s="4" t="s">
        <v>68</v>
      </c>
      <c r="C42">
        <v>120</v>
      </c>
      <c r="D42" t="s">
        <v>74</v>
      </c>
      <c r="E42" s="5">
        <v>42178</v>
      </c>
      <c r="F42" t="s">
        <v>69</v>
      </c>
      <c r="G42">
        <v>0</v>
      </c>
      <c r="H42" t="s">
        <v>85</v>
      </c>
      <c r="I42">
        <v>0.13950000000000001</v>
      </c>
      <c r="J42">
        <v>5.28E-2</v>
      </c>
      <c r="K42">
        <f t="shared" si="6"/>
        <v>2.7878399999999998E-3</v>
      </c>
      <c r="L42">
        <f t="shared" si="7"/>
        <v>0</v>
      </c>
      <c r="M42">
        <f t="shared" si="8"/>
        <v>0</v>
      </c>
      <c r="N42">
        <f t="shared" si="9"/>
        <v>0</v>
      </c>
      <c r="O42">
        <f t="shared" si="10"/>
        <v>0</v>
      </c>
      <c r="P42">
        <f t="shared" si="11"/>
        <v>0</v>
      </c>
      <c r="Q42">
        <v>44.765070000000001</v>
      </c>
      <c r="R42">
        <v>-113.51446</v>
      </c>
    </row>
  </sheetData>
  <autoFilter ref="A2:R42"/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"/>
  <sheetViews>
    <sheetView workbookViewId="0">
      <selection activeCell="J13" sqref="J13"/>
    </sheetView>
  </sheetViews>
  <sheetFormatPr defaultRowHeight="15" x14ac:dyDescent="0.25"/>
  <cols>
    <col min="1" max="1" width="16.5703125" bestFit="1" customWidth="1"/>
    <col min="2" max="2" width="16.7109375" bestFit="1" customWidth="1"/>
    <col min="3" max="3" width="10.42578125" bestFit="1" customWidth="1"/>
    <col min="4" max="4" width="6.85546875" bestFit="1" customWidth="1"/>
    <col min="5" max="5" width="11.28515625" bestFit="1" customWidth="1"/>
    <col min="6" max="6" width="7.7109375" bestFit="1" customWidth="1"/>
    <col min="7" max="7" width="12.85546875" bestFit="1" customWidth="1"/>
    <col min="8" max="8" width="15.140625" bestFit="1" customWidth="1"/>
    <col min="9" max="9" width="11.85546875" bestFit="1" customWidth="1"/>
    <col min="10" max="10" width="13.140625" bestFit="1" customWidth="1"/>
    <col min="11" max="11" width="8.5703125" bestFit="1" customWidth="1"/>
    <col min="13" max="13" width="8" bestFit="1" customWidth="1"/>
    <col min="14" max="14" width="7.5703125" bestFit="1" customWidth="1"/>
    <col min="15" max="15" width="8.140625" bestFit="1" customWidth="1"/>
    <col min="16" max="16" width="8.5703125" bestFit="1" customWidth="1"/>
    <col min="17" max="17" width="11.5703125" bestFit="1" customWidth="1"/>
    <col min="18" max="18" width="12.28515625" bestFit="1" customWidth="1"/>
  </cols>
  <sheetData>
    <row r="1" spans="1:18" ht="15.75" x14ac:dyDescent="0.25">
      <c r="A1" s="8" t="s">
        <v>15</v>
      </c>
      <c r="B1" s="9"/>
    </row>
    <row r="2" spans="1:18" x14ac:dyDescent="0.25">
      <c r="A2" s="1" t="s">
        <v>0</v>
      </c>
      <c r="B2" s="1" t="s">
        <v>1</v>
      </c>
      <c r="C2" s="1" t="s">
        <v>2</v>
      </c>
      <c r="D2" s="1" t="s">
        <v>72</v>
      </c>
      <c r="E2" s="1" t="s">
        <v>3</v>
      </c>
      <c r="F2" s="1" t="s">
        <v>4</v>
      </c>
      <c r="G2" s="1" t="s">
        <v>5</v>
      </c>
      <c r="H2" s="1" t="s">
        <v>91</v>
      </c>
      <c r="I2" s="1" t="s">
        <v>92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12</v>
      </c>
      <c r="Q2" s="1" t="s">
        <v>13</v>
      </c>
      <c r="R2" s="1" t="s">
        <v>14</v>
      </c>
    </row>
    <row r="3" spans="1:18" ht="30" x14ac:dyDescent="0.25">
      <c r="A3" s="2" t="s">
        <v>25</v>
      </c>
      <c r="B3" s="2" t="s">
        <v>40</v>
      </c>
      <c r="C3">
        <v>120</v>
      </c>
      <c r="D3" t="s">
        <v>73</v>
      </c>
      <c r="E3" s="5">
        <v>42207</v>
      </c>
      <c r="F3" t="s">
        <v>70</v>
      </c>
      <c r="G3">
        <v>14</v>
      </c>
      <c r="H3" t="s">
        <v>80</v>
      </c>
      <c r="I3">
        <v>0.21709999999999999</v>
      </c>
      <c r="J3">
        <v>3.6299999999999999E-2</v>
      </c>
      <c r="K3">
        <f>J3^2</f>
        <v>1.3176899999999998E-3</v>
      </c>
      <c r="L3">
        <f>K3*(((G3)/(I3^2))^2)</f>
        <v>116.25992209724758</v>
      </c>
      <c r="M3">
        <f>SQRT(L3)</f>
        <v>10.782389442848352</v>
      </c>
      <c r="N3">
        <f>G3/I3</f>
        <v>64.486411791801018</v>
      </c>
      <c r="O3">
        <f>N3-(1.96*M3)</f>
        <v>43.352928483818246</v>
      </c>
      <c r="P3">
        <f>N3+(1.96*M3)</f>
        <v>85.61989509978379</v>
      </c>
      <c r="Q3" s="6">
        <v>44.737225000000002</v>
      </c>
      <c r="R3" s="6">
        <v>-113.4632283</v>
      </c>
    </row>
    <row r="4" spans="1:18" x14ac:dyDescent="0.25">
      <c r="A4" s="2" t="s">
        <v>26</v>
      </c>
      <c r="B4" s="2" t="s">
        <v>17</v>
      </c>
      <c r="C4">
        <v>160</v>
      </c>
      <c r="D4" t="s">
        <v>73</v>
      </c>
      <c r="E4" s="5">
        <v>42277</v>
      </c>
      <c r="F4" t="s">
        <v>70</v>
      </c>
      <c r="G4">
        <v>2</v>
      </c>
      <c r="H4" t="s">
        <v>80</v>
      </c>
      <c r="I4">
        <v>0.1163</v>
      </c>
      <c r="J4">
        <v>3.4599999999999999E-2</v>
      </c>
      <c r="K4">
        <f t="shared" ref="K4:K16" si="0">J4^2</f>
        <v>1.1971599999999998E-3</v>
      </c>
      <c r="L4">
        <f t="shared" ref="L4:L16" si="1">K4*(((G4)/(I4^2))^2)</f>
        <v>26.17540017578898</v>
      </c>
      <c r="M4">
        <f t="shared" ref="M4:M16" si="2">SQRT(L4)</f>
        <v>5.1161900058333432</v>
      </c>
      <c r="N4">
        <f t="shared" ref="N4:N16" si="3">G4/I4</f>
        <v>17.196904557179707</v>
      </c>
      <c r="O4">
        <f t="shared" ref="O4:O16" si="4">N4-(1.96*M4)</f>
        <v>7.1691721457463551</v>
      </c>
      <c r="P4">
        <f t="shared" ref="P4:P16" si="5">N4+(1.96*M4)</f>
        <v>27.224636968613058</v>
      </c>
      <c r="Q4" s="6">
        <v>44.723283330000001</v>
      </c>
      <c r="R4" s="6">
        <v>-113.43389999999999</v>
      </c>
    </row>
    <row r="5" spans="1:18" x14ac:dyDescent="0.25">
      <c r="A5" s="2" t="s">
        <v>26</v>
      </c>
      <c r="B5" s="2" t="s">
        <v>18</v>
      </c>
      <c r="C5">
        <v>200</v>
      </c>
      <c r="D5" t="s">
        <v>76</v>
      </c>
      <c r="E5" s="5">
        <v>42277</v>
      </c>
      <c r="F5" t="s">
        <v>70</v>
      </c>
      <c r="G5">
        <v>9</v>
      </c>
      <c r="H5" t="s">
        <v>80</v>
      </c>
      <c r="I5">
        <v>0.1163</v>
      </c>
      <c r="J5">
        <v>3.4599999999999999E-2</v>
      </c>
      <c r="K5">
        <f t="shared" si="0"/>
        <v>1.1971599999999998E-3</v>
      </c>
      <c r="L5">
        <f t="shared" si="1"/>
        <v>530.05185355972696</v>
      </c>
      <c r="M5">
        <f t="shared" si="2"/>
        <v>23.022855026250046</v>
      </c>
      <c r="N5">
        <f t="shared" si="3"/>
        <v>77.386070507308688</v>
      </c>
      <c r="O5">
        <f t="shared" si="4"/>
        <v>32.2612746558586</v>
      </c>
      <c r="P5">
        <f t="shared" si="5"/>
        <v>122.51086635875878</v>
      </c>
      <c r="Q5" s="6">
        <v>44.722428000000001</v>
      </c>
      <c r="R5" s="6">
        <v>-113.4245133</v>
      </c>
    </row>
    <row r="6" spans="1:18" x14ac:dyDescent="0.25">
      <c r="A6" s="2" t="s">
        <v>26</v>
      </c>
      <c r="B6" s="2" t="s">
        <v>19</v>
      </c>
      <c r="C6">
        <v>160</v>
      </c>
      <c r="D6" t="s">
        <v>75</v>
      </c>
      <c r="E6" s="5">
        <v>42279</v>
      </c>
      <c r="F6" t="s">
        <v>70</v>
      </c>
      <c r="G6">
        <v>5</v>
      </c>
      <c r="H6" t="s">
        <v>80</v>
      </c>
      <c r="I6">
        <v>0.1163</v>
      </c>
      <c r="J6">
        <v>3.4599999999999999E-2</v>
      </c>
      <c r="K6">
        <f t="shared" si="0"/>
        <v>1.1971599999999998E-3</v>
      </c>
      <c r="L6">
        <f t="shared" si="1"/>
        <v>163.59625109868114</v>
      </c>
      <c r="M6">
        <f t="shared" si="2"/>
        <v>12.790475014583357</v>
      </c>
      <c r="N6">
        <f t="shared" si="3"/>
        <v>42.992261392949267</v>
      </c>
      <c r="O6">
        <f t="shared" si="4"/>
        <v>17.922930364365886</v>
      </c>
      <c r="P6">
        <f t="shared" si="5"/>
        <v>68.061592421532652</v>
      </c>
      <c r="Q6" s="6">
        <v>44.709510000000002</v>
      </c>
      <c r="R6" s="6">
        <v>-113.407495</v>
      </c>
    </row>
    <row r="7" spans="1:18" x14ac:dyDescent="0.25">
      <c r="A7" s="2" t="s">
        <v>26</v>
      </c>
      <c r="B7" s="2" t="s">
        <v>20</v>
      </c>
      <c r="C7">
        <v>200</v>
      </c>
      <c r="D7" t="s">
        <v>74</v>
      </c>
      <c r="E7" s="5">
        <v>42277</v>
      </c>
      <c r="F7" t="s">
        <v>70</v>
      </c>
      <c r="G7">
        <v>3</v>
      </c>
      <c r="H7" t="s">
        <v>80</v>
      </c>
      <c r="I7">
        <v>0.1163</v>
      </c>
      <c r="J7">
        <v>3.4599999999999999E-2</v>
      </c>
      <c r="K7">
        <f t="shared" si="0"/>
        <v>1.1971599999999998E-3</v>
      </c>
      <c r="L7">
        <f t="shared" si="1"/>
        <v>58.894650395525225</v>
      </c>
      <c r="M7">
        <f t="shared" si="2"/>
        <v>7.6742850087500152</v>
      </c>
      <c r="N7">
        <f t="shared" si="3"/>
        <v>25.79535683576956</v>
      </c>
      <c r="O7">
        <f t="shared" si="4"/>
        <v>10.753758218619531</v>
      </c>
      <c r="P7">
        <f t="shared" si="5"/>
        <v>40.83695545291959</v>
      </c>
      <c r="Q7" s="6">
        <v>44.715589999999999</v>
      </c>
      <c r="R7" s="6">
        <v>-113.414525</v>
      </c>
    </row>
    <row r="8" spans="1:18" ht="30" x14ac:dyDescent="0.25">
      <c r="A8" s="2" t="s">
        <v>27</v>
      </c>
      <c r="B8" s="2" t="s">
        <v>45</v>
      </c>
      <c r="C8">
        <v>160</v>
      </c>
      <c r="D8" t="s">
        <v>75</v>
      </c>
      <c r="E8" s="5">
        <v>42222</v>
      </c>
      <c r="F8" t="s">
        <v>70</v>
      </c>
      <c r="G8">
        <v>10</v>
      </c>
      <c r="H8" t="s">
        <v>84</v>
      </c>
      <c r="I8" t="s">
        <v>88</v>
      </c>
      <c r="J8" t="s">
        <v>88</v>
      </c>
      <c r="Q8" s="6">
        <v>44.690652999999998</v>
      </c>
      <c r="R8" s="6">
        <v>-113.3705133</v>
      </c>
    </row>
    <row r="9" spans="1:18" ht="30" x14ac:dyDescent="0.25">
      <c r="A9" s="2" t="s">
        <v>28</v>
      </c>
      <c r="B9" s="2" t="s">
        <v>47</v>
      </c>
      <c r="C9">
        <v>120</v>
      </c>
      <c r="D9" t="s">
        <v>75</v>
      </c>
      <c r="E9" s="5">
        <v>42194</v>
      </c>
      <c r="F9" t="s">
        <v>70</v>
      </c>
      <c r="G9">
        <v>2</v>
      </c>
      <c r="H9" t="s">
        <v>81</v>
      </c>
      <c r="I9" t="s">
        <v>88</v>
      </c>
      <c r="J9" t="s">
        <v>88</v>
      </c>
      <c r="Q9" s="6">
        <v>45.112001999999997</v>
      </c>
      <c r="R9" s="6">
        <v>-113.747095</v>
      </c>
    </row>
    <row r="10" spans="1:18" ht="30" x14ac:dyDescent="0.25">
      <c r="A10" s="2" t="s">
        <v>29</v>
      </c>
      <c r="B10" s="2" t="s">
        <v>49</v>
      </c>
      <c r="C10">
        <v>120</v>
      </c>
      <c r="D10" t="s">
        <v>73</v>
      </c>
      <c r="E10" s="5">
        <v>42180</v>
      </c>
      <c r="F10" t="s">
        <v>70</v>
      </c>
      <c r="G10">
        <v>2</v>
      </c>
      <c r="H10" t="s">
        <v>80</v>
      </c>
      <c r="I10">
        <v>0.125</v>
      </c>
      <c r="J10">
        <v>4.4200000000000003E-2</v>
      </c>
      <c r="K10">
        <f t="shared" si="0"/>
        <v>1.9536400000000004E-3</v>
      </c>
      <c r="L10">
        <f t="shared" si="1"/>
        <v>32.008437760000007</v>
      </c>
      <c r="M10">
        <f t="shared" si="2"/>
        <v>5.6576000000000004</v>
      </c>
      <c r="N10">
        <f t="shared" si="3"/>
        <v>16</v>
      </c>
      <c r="O10">
        <f t="shared" si="4"/>
        <v>4.9111039999999999</v>
      </c>
      <c r="P10">
        <f t="shared" si="5"/>
        <v>27.088895999999998</v>
      </c>
      <c r="Q10" s="6">
        <v>44.696995000000001</v>
      </c>
      <c r="R10" s="6">
        <v>-113.33781999999999</v>
      </c>
    </row>
    <row r="11" spans="1:18" ht="30" x14ac:dyDescent="0.25">
      <c r="A11" s="2" t="s">
        <v>32</v>
      </c>
      <c r="B11" s="2" t="s">
        <v>55</v>
      </c>
      <c r="C11">
        <v>240</v>
      </c>
      <c r="D11" t="s">
        <v>74</v>
      </c>
      <c r="E11" s="5">
        <v>42263</v>
      </c>
      <c r="F11" t="s">
        <v>70</v>
      </c>
      <c r="G11">
        <v>2</v>
      </c>
      <c r="H11" t="s">
        <v>87</v>
      </c>
      <c r="I11">
        <v>0.13639999999999999</v>
      </c>
      <c r="J11">
        <v>7.3200000000000001E-2</v>
      </c>
      <c r="K11">
        <f t="shared" si="0"/>
        <v>5.3582400000000002E-3</v>
      </c>
      <c r="L11">
        <f t="shared" si="1"/>
        <v>61.919105268642681</v>
      </c>
      <c r="M11">
        <f t="shared" si="2"/>
        <v>7.8688693767683473</v>
      </c>
      <c r="N11">
        <f t="shared" si="3"/>
        <v>14.66275659824047</v>
      </c>
      <c r="O11">
        <f t="shared" si="4"/>
        <v>-0.76022738022549063</v>
      </c>
      <c r="P11">
        <f t="shared" si="5"/>
        <v>30.085740576706431</v>
      </c>
      <c r="Q11" s="6">
        <v>44.78753167</v>
      </c>
      <c r="R11" s="6">
        <v>-113.70404499999999</v>
      </c>
    </row>
    <row r="12" spans="1:18" ht="30" x14ac:dyDescent="0.25">
      <c r="A12" s="2" t="s">
        <v>34</v>
      </c>
      <c r="B12" s="2" t="s">
        <v>60</v>
      </c>
      <c r="C12">
        <v>120</v>
      </c>
      <c r="D12" t="s">
        <v>76</v>
      </c>
      <c r="E12" s="5">
        <v>42199</v>
      </c>
      <c r="F12" t="s">
        <v>70</v>
      </c>
      <c r="G12">
        <v>14</v>
      </c>
      <c r="H12" t="s">
        <v>80</v>
      </c>
      <c r="I12">
        <v>0.16669999999999999</v>
      </c>
      <c r="J12">
        <v>4.2200000000000001E-2</v>
      </c>
      <c r="K12">
        <f t="shared" si="0"/>
        <v>1.7808400000000001E-3</v>
      </c>
      <c r="L12">
        <f t="shared" si="1"/>
        <v>452.00014482963695</v>
      </c>
      <c r="M12">
        <f t="shared" si="2"/>
        <v>21.260295031575573</v>
      </c>
      <c r="N12">
        <f t="shared" si="3"/>
        <v>83.983203359328144</v>
      </c>
      <c r="O12">
        <f t="shared" si="4"/>
        <v>42.313025097440018</v>
      </c>
      <c r="P12">
        <f t="shared" si="5"/>
        <v>125.65338162121627</v>
      </c>
      <c r="Q12" s="6">
        <v>44.739438</v>
      </c>
      <c r="R12" s="6">
        <v>-113.48242500000001</v>
      </c>
    </row>
    <row r="13" spans="1:18" ht="30" x14ac:dyDescent="0.25">
      <c r="A13" s="2" t="s">
        <v>89</v>
      </c>
      <c r="B13" s="2" t="s">
        <v>61</v>
      </c>
      <c r="C13">
        <v>240</v>
      </c>
      <c r="D13" t="s">
        <v>75</v>
      </c>
      <c r="E13" s="5">
        <v>42155</v>
      </c>
      <c r="F13" t="s">
        <v>70</v>
      </c>
      <c r="G13">
        <v>27</v>
      </c>
      <c r="H13" t="s">
        <v>85</v>
      </c>
      <c r="I13">
        <v>2.6499999999999999E-2</v>
      </c>
      <c r="J13">
        <v>7.9000000000000008E-3</v>
      </c>
      <c r="K13">
        <f t="shared" si="0"/>
        <v>6.2410000000000007E-5</v>
      </c>
      <c r="L13">
        <f t="shared" si="1"/>
        <v>92256.763561055428</v>
      </c>
      <c r="M13">
        <f t="shared" si="2"/>
        <v>303.73798504805984</v>
      </c>
      <c r="N13">
        <f t="shared" si="3"/>
        <v>1018.867924528302</v>
      </c>
      <c r="O13">
        <f t="shared" si="4"/>
        <v>423.54147383410464</v>
      </c>
      <c r="P13">
        <f t="shared" si="5"/>
        <v>1614.1943752224993</v>
      </c>
      <c r="Q13" s="6">
        <v>44.732084999999998</v>
      </c>
      <c r="R13" s="6">
        <v>-113.4401433</v>
      </c>
    </row>
    <row r="14" spans="1:18" ht="30" x14ac:dyDescent="0.25">
      <c r="A14" s="2" t="s">
        <v>89</v>
      </c>
      <c r="B14" s="2" t="s">
        <v>62</v>
      </c>
      <c r="C14">
        <v>200</v>
      </c>
      <c r="D14" t="s">
        <v>76</v>
      </c>
      <c r="E14" s="5">
        <v>42153</v>
      </c>
      <c r="F14" t="s">
        <v>70</v>
      </c>
      <c r="G14">
        <v>1</v>
      </c>
      <c r="H14" t="s">
        <v>84</v>
      </c>
      <c r="I14">
        <v>1.8200000000000001E-2</v>
      </c>
      <c r="J14">
        <v>5.1999999999999998E-3</v>
      </c>
      <c r="K14">
        <f t="shared" si="0"/>
        <v>2.7039999999999999E-5</v>
      </c>
      <c r="L14">
        <f t="shared" si="1"/>
        <v>246.44563778898828</v>
      </c>
      <c r="M14">
        <f t="shared" si="2"/>
        <v>15.698587127158554</v>
      </c>
      <c r="N14">
        <f t="shared" si="3"/>
        <v>54.945054945054942</v>
      </c>
      <c r="O14">
        <f t="shared" si="4"/>
        <v>24.175824175824175</v>
      </c>
      <c r="P14">
        <f t="shared" si="5"/>
        <v>85.714285714285708</v>
      </c>
      <c r="Q14" s="6">
        <v>44.702432000000002</v>
      </c>
      <c r="R14" s="6">
        <v>-113.38331169999999</v>
      </c>
    </row>
    <row r="15" spans="1:18" ht="30" x14ac:dyDescent="0.25">
      <c r="A15" s="2" t="s">
        <v>89</v>
      </c>
      <c r="B15" s="2" t="s">
        <v>63</v>
      </c>
      <c r="C15">
        <v>240</v>
      </c>
      <c r="D15" t="s">
        <v>73</v>
      </c>
      <c r="E15" s="5">
        <v>42153</v>
      </c>
      <c r="F15" t="s">
        <v>70</v>
      </c>
      <c r="G15">
        <v>22</v>
      </c>
      <c r="H15" t="s">
        <v>84</v>
      </c>
      <c r="I15">
        <v>1.8200000000000001E-2</v>
      </c>
      <c r="J15">
        <v>5.1999999999999998E-3</v>
      </c>
      <c r="K15">
        <f t="shared" si="0"/>
        <v>2.7039999999999999E-5</v>
      </c>
      <c r="L15">
        <f t="shared" si="1"/>
        <v>119279.68868987034</v>
      </c>
      <c r="M15">
        <f t="shared" si="2"/>
        <v>345.36891679748823</v>
      </c>
      <c r="N15">
        <f t="shared" si="3"/>
        <v>1208.7912087912086</v>
      </c>
      <c r="O15">
        <f t="shared" si="4"/>
        <v>531.86813186813174</v>
      </c>
      <c r="P15">
        <f t="shared" si="5"/>
        <v>1885.7142857142856</v>
      </c>
      <c r="Q15" s="6">
        <v>44.707008330000001</v>
      </c>
      <c r="R15" s="6">
        <v>-113.3924983</v>
      </c>
    </row>
    <row r="16" spans="1:18" ht="30" x14ac:dyDescent="0.25">
      <c r="A16" s="2" t="s">
        <v>93</v>
      </c>
      <c r="B16" s="2" t="s">
        <v>64</v>
      </c>
      <c r="C16">
        <v>480</v>
      </c>
      <c r="D16" t="s">
        <v>73</v>
      </c>
      <c r="E16" s="5">
        <v>42241</v>
      </c>
      <c r="F16" t="s">
        <v>70</v>
      </c>
      <c r="G16">
        <v>9</v>
      </c>
      <c r="H16" t="s">
        <v>90</v>
      </c>
      <c r="I16">
        <v>8.6199999999999999E-2</v>
      </c>
      <c r="J16">
        <v>3.6900000000000002E-2</v>
      </c>
      <c r="K16">
        <f t="shared" si="0"/>
        <v>1.3616100000000001E-3</v>
      </c>
      <c r="L16">
        <f t="shared" si="1"/>
        <v>1997.6007292949732</v>
      </c>
      <c r="M16">
        <f t="shared" si="2"/>
        <v>44.694526838249146</v>
      </c>
      <c r="N16">
        <f t="shared" si="3"/>
        <v>104.40835266821345</v>
      </c>
      <c r="O16">
        <f t="shared" si="4"/>
        <v>16.807080065245131</v>
      </c>
      <c r="P16">
        <f t="shared" si="5"/>
        <v>192.00962527118179</v>
      </c>
      <c r="Q16" s="6">
        <v>45.139522999999997</v>
      </c>
      <c r="R16" s="6">
        <v>-113.80611330000001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Steelhead</vt:lpstr>
      <vt:lpstr>Chinook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Braden Lott</dc:creator>
  <cp:lastModifiedBy>Braden Lott</cp:lastModifiedBy>
  <dcterms:created xsi:type="dcterms:W3CDTF">2015-11-23T20:28:17Z</dcterms:created>
  <dcterms:modified xsi:type="dcterms:W3CDTF">2017-10-13T18:31:40Z</dcterms:modified>
</cp:coreProperties>
</file>