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Abundance tables\2016\"/>
    </mc:Choice>
  </mc:AlternateContent>
  <bookViews>
    <workbookView xWindow="0" yWindow="0" windowWidth="27810" windowHeight="11985"/>
  </bookViews>
  <sheets>
    <sheet name="Sheet1" sheetId="1" r:id="rId1"/>
  </sheets>
  <definedNames>
    <definedName name="_xlnm._FilterDatabase" localSheetId="0" hidden="1">Sheet1!$A$1:$R$63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P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K7" i="1"/>
  <c r="L7" i="1"/>
  <c r="M7" i="1"/>
  <c r="N7" i="1"/>
  <c r="K8" i="1"/>
  <c r="L8" i="1"/>
  <c r="M8" i="1"/>
  <c r="N8" i="1"/>
  <c r="O8" i="1"/>
  <c r="K9" i="1"/>
  <c r="L9" i="1"/>
  <c r="M9" i="1"/>
  <c r="N9" i="1"/>
  <c r="O9" i="1"/>
  <c r="K11" i="1"/>
  <c r="L11" i="1"/>
  <c r="M11" i="1"/>
  <c r="N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K15" i="1"/>
  <c r="L15" i="1"/>
  <c r="M15" i="1"/>
  <c r="N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K19" i="1"/>
  <c r="L19" i="1"/>
  <c r="M19" i="1"/>
  <c r="N19" i="1"/>
  <c r="P19" i="1"/>
  <c r="O19" i="1"/>
  <c r="K20" i="1"/>
  <c r="L20" i="1"/>
  <c r="M20" i="1"/>
  <c r="N20" i="1"/>
  <c r="O20" i="1"/>
  <c r="K22" i="1"/>
  <c r="L22" i="1"/>
  <c r="M22" i="1"/>
  <c r="N22" i="1"/>
  <c r="K23" i="1"/>
  <c r="L23" i="1"/>
  <c r="M23" i="1"/>
  <c r="N23" i="1"/>
  <c r="P23" i="1"/>
  <c r="O23" i="1"/>
  <c r="K24" i="1"/>
  <c r="L24" i="1"/>
  <c r="M24" i="1"/>
  <c r="N24" i="1"/>
  <c r="O24" i="1"/>
  <c r="K25" i="1"/>
  <c r="L25" i="1"/>
  <c r="M25" i="1"/>
  <c r="N25" i="1"/>
  <c r="O25" i="1"/>
  <c r="K27" i="1"/>
  <c r="L27" i="1"/>
  <c r="M27" i="1"/>
  <c r="N27" i="1"/>
  <c r="P27" i="1"/>
  <c r="O27" i="1"/>
  <c r="K28" i="1"/>
  <c r="L28" i="1"/>
  <c r="M28" i="1"/>
  <c r="N28" i="1"/>
  <c r="O28" i="1"/>
  <c r="K30" i="1"/>
  <c r="L30" i="1"/>
  <c r="M30" i="1"/>
  <c r="N30" i="1"/>
  <c r="K31" i="1"/>
  <c r="L31" i="1"/>
  <c r="M31" i="1"/>
  <c r="N31" i="1"/>
  <c r="P31" i="1"/>
  <c r="O31" i="1"/>
  <c r="K32" i="1"/>
  <c r="L32" i="1"/>
  <c r="M32" i="1"/>
  <c r="N32" i="1"/>
  <c r="O32" i="1"/>
  <c r="K33" i="1"/>
  <c r="L33" i="1"/>
  <c r="M33" i="1"/>
  <c r="N33" i="1"/>
  <c r="O33" i="1"/>
  <c r="K34" i="1"/>
  <c r="L34" i="1"/>
  <c r="M34" i="1"/>
  <c r="N34" i="1"/>
  <c r="K35" i="1"/>
  <c r="L35" i="1"/>
  <c r="M35" i="1"/>
  <c r="N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K39" i="1"/>
  <c r="L39" i="1"/>
  <c r="M39" i="1"/>
  <c r="N39" i="1"/>
  <c r="P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K43" i="1"/>
  <c r="L43" i="1"/>
  <c r="M43" i="1"/>
  <c r="N43" i="1"/>
  <c r="P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K47" i="1"/>
  <c r="L47" i="1"/>
  <c r="M47" i="1"/>
  <c r="N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K51" i="1"/>
  <c r="L51" i="1"/>
  <c r="M51" i="1"/>
  <c r="N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K55" i="1"/>
  <c r="L55" i="1"/>
  <c r="M55" i="1"/>
  <c r="N55" i="1"/>
  <c r="K56" i="1"/>
  <c r="L56" i="1"/>
  <c r="M56" i="1"/>
  <c r="N56" i="1"/>
  <c r="O56" i="1"/>
  <c r="K57" i="1"/>
  <c r="L57" i="1"/>
  <c r="M57" i="1"/>
  <c r="N57" i="1"/>
  <c r="O57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N2" i="1"/>
  <c r="K2" i="1"/>
  <c r="L2" i="1"/>
  <c r="M2" i="1"/>
  <c r="P2" i="1"/>
  <c r="O2" i="1"/>
  <c r="O62" i="1"/>
  <c r="P62" i="1"/>
  <c r="O38" i="1"/>
  <c r="P38" i="1"/>
  <c r="P14" i="1"/>
  <c r="O14" i="1"/>
  <c r="P6" i="1"/>
  <c r="O6" i="1"/>
  <c r="P51" i="1"/>
  <c r="O51" i="1"/>
  <c r="P35" i="1"/>
  <c r="O35" i="1"/>
  <c r="O11" i="1"/>
  <c r="P11" i="1"/>
  <c r="O54" i="1"/>
  <c r="P54" i="1"/>
  <c r="O30" i="1"/>
  <c r="P30" i="1"/>
  <c r="P42" i="1"/>
  <c r="O42" i="1"/>
  <c r="P55" i="1"/>
  <c r="O55" i="1"/>
  <c r="P47" i="1"/>
  <c r="O47" i="1"/>
  <c r="O15" i="1"/>
  <c r="P15" i="1"/>
  <c r="O7" i="1"/>
  <c r="P7" i="1"/>
  <c r="P22" i="1"/>
  <c r="O22" i="1"/>
  <c r="P50" i="1"/>
  <c r="O50" i="1"/>
  <c r="O34" i="1"/>
  <c r="P34" i="1"/>
  <c r="P18" i="1"/>
  <c r="O18" i="1"/>
  <c r="P46" i="1"/>
  <c r="O46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53" i="1"/>
  <c r="P49" i="1"/>
  <c r="P45" i="1"/>
  <c r="P41" i="1"/>
  <c r="P37" i="1"/>
  <c r="P33" i="1"/>
  <c r="P25" i="1"/>
  <c r="P17" i="1"/>
  <c r="P13" i="1"/>
  <c r="P9" i="1"/>
  <c r="P5" i="1"/>
  <c r="P61" i="1"/>
  <c r="P57" i="1"/>
</calcChain>
</file>

<file path=xl/sharedStrings.xml><?xml version="1.0" encoding="utf-8"?>
<sst xmlns="http://schemas.openxmlformats.org/spreadsheetml/2006/main" count="328" uniqueCount="103">
  <si>
    <t>Tributary</t>
  </si>
  <si>
    <t>GRTS _#</t>
  </si>
  <si>
    <t>Site_Length</t>
  </si>
  <si>
    <t>Panel</t>
  </si>
  <si>
    <t>Survey_Date</t>
  </si>
  <si>
    <t>Species</t>
  </si>
  <si>
    <t>Total_fish_p/1</t>
  </si>
  <si>
    <t>Stratum (St)</t>
  </si>
  <si>
    <t>St P(Capture)</t>
  </si>
  <si>
    <t>SE (P(Capture))</t>
  </si>
  <si>
    <t>Var.p.hat</t>
  </si>
  <si>
    <t>Var.N.hat</t>
  </si>
  <si>
    <t>SE.N.hat</t>
  </si>
  <si>
    <t>Pop Est.</t>
  </si>
  <si>
    <t>LCI95Pct</t>
  </si>
  <si>
    <t>UCI95Pct</t>
  </si>
  <si>
    <t>Latitude</t>
  </si>
  <si>
    <t>Longitude</t>
  </si>
  <si>
    <t>Agency Creek</t>
  </si>
  <si>
    <t>Pool-Riffle_3</t>
  </si>
  <si>
    <t>Steelhead</t>
  </si>
  <si>
    <t>Pool-Riffle_2</t>
  </si>
  <si>
    <t>Plane-Bed_3</t>
  </si>
  <si>
    <t>Big Eightmile Creek</t>
  </si>
  <si>
    <t>Plane-Bed_4</t>
  </si>
  <si>
    <t>Pool-Riffle_1</t>
  </si>
  <si>
    <t>Chinook</t>
  </si>
  <si>
    <t>Big Springs Creek</t>
  </si>
  <si>
    <t>Island_Braided_2</t>
  </si>
  <si>
    <t>Big Timber Creek</t>
  </si>
  <si>
    <t>Pool-Riffle_4</t>
  </si>
  <si>
    <t>Meandering_1</t>
  </si>
  <si>
    <t>Bohannon Creek</t>
  </si>
  <si>
    <t>Plane-Bed_1</t>
  </si>
  <si>
    <t>Canyon Creek</t>
  </si>
  <si>
    <t>Zero Targets</t>
  </si>
  <si>
    <t>Hawley Creek</t>
  </si>
  <si>
    <t>Plane-Bed_2</t>
  </si>
  <si>
    <t>Island_Braided_1</t>
  </si>
  <si>
    <t>Hayden Creek</t>
  </si>
  <si>
    <t>Confined_3</t>
  </si>
  <si>
    <t>Kenney Creek</t>
  </si>
  <si>
    <t>Pool-Riffle-2</t>
  </si>
  <si>
    <t>Lee Creek</t>
  </si>
  <si>
    <t>Meandering_2</t>
  </si>
  <si>
    <t>Lemhi River</t>
  </si>
  <si>
    <t>Island_Braided_3</t>
  </si>
  <si>
    <t>Little Springs Creek</t>
  </si>
  <si>
    <t>Pratt Creek</t>
  </si>
  <si>
    <t>Step-Pool_2</t>
  </si>
  <si>
    <t>Wimpey Creek</t>
  </si>
  <si>
    <t>Island_Braided_4</t>
  </si>
  <si>
    <t>Panel 2</t>
  </si>
  <si>
    <t>Panel 3</t>
  </si>
  <si>
    <t>Annual</t>
  </si>
  <si>
    <t>Panel 1</t>
  </si>
  <si>
    <t>Extra</t>
  </si>
  <si>
    <t>Step-Pool_5</t>
  </si>
  <si>
    <t>LEM00001-Big0Springs-1</t>
  </si>
  <si>
    <t>LEM00001-Big0Springs-4</t>
  </si>
  <si>
    <t>LEM00001-Big0Springs-5</t>
  </si>
  <si>
    <t>LEM00001-Big0Springs-6</t>
  </si>
  <si>
    <t>LEM00002-00001B</t>
  </si>
  <si>
    <t>LEM00002-00001D</t>
  </si>
  <si>
    <t>LEM00001-Little0Springs-6</t>
  </si>
  <si>
    <t>LEM00001-Little0Springs-2</t>
  </si>
  <si>
    <t>CBW05583-019295</t>
  </si>
  <si>
    <t>CBW05583-035679</t>
  </si>
  <si>
    <t>CBW05583-058207</t>
  </si>
  <si>
    <t>CBW05583-428895</t>
  </si>
  <si>
    <t>CBW05583-078287</t>
  </si>
  <si>
    <t>CBW05583-143823</t>
  </si>
  <si>
    <t>CBW05583-250319</t>
  </si>
  <si>
    <t>CBW05583-254415</t>
  </si>
  <si>
    <t>CBW05583-001487</t>
  </si>
  <si>
    <t>CBW05583-080335</t>
  </si>
  <si>
    <t>CBW05583-091599</t>
  </si>
  <si>
    <t>CBW05583-093023</t>
  </si>
  <si>
    <t>CBW05583-102239</t>
  </si>
  <si>
    <t>CBW05583-240479</t>
  </si>
  <si>
    <t>CBW05583-042447</t>
  </si>
  <si>
    <t>CBW05583-049615</t>
  </si>
  <si>
    <t>CBW05583-229839</t>
  </si>
  <si>
    <t>CBW05583-050639</t>
  </si>
  <si>
    <t>CBW05583-149967</t>
  </si>
  <si>
    <t>CBW05583-395727</t>
  </si>
  <si>
    <t>CBW05583-029103</t>
  </si>
  <si>
    <t>CBW05583-045487</t>
  </si>
  <si>
    <t>CBW05583-048559</t>
  </si>
  <si>
    <t>CBW05583-064351</t>
  </si>
  <si>
    <t>CBW05583-121695</t>
  </si>
  <si>
    <t>CBW05583-362335</t>
  </si>
  <si>
    <t>CBW05583-449375</t>
  </si>
  <si>
    <t>CBW05583-453039</t>
  </si>
  <si>
    <t>CBW05583-020943</t>
  </si>
  <si>
    <t>CBW05583-026031</t>
  </si>
  <si>
    <t>CBW05583-029135</t>
  </si>
  <si>
    <t>CBW05583-029535</t>
  </si>
  <si>
    <t>CBW05583-413535</t>
  </si>
  <si>
    <t>CBW05583-452047</t>
  </si>
  <si>
    <t>CBW05583-080735</t>
  </si>
  <si>
    <t>CBW05583-355167</t>
  </si>
  <si>
    <t>CBW05583-440159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</si>
</sst>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164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H63" sqref="H63"/>
    </sheetView>
  </sheetViews>
  <sheetFormatPr defaultRowHeight="15" x14ac:dyDescent="0.25"/>
  <cols>
    <col min="1" max="1" width="18.42578125" bestFit="1" customWidth="1"/>
    <col min="2" max="2" width="24.42578125" bestFit="1" customWidth="1"/>
    <col min="3" max="3" width="13.7109375" style="5" bestFit="1" customWidth="1"/>
    <col min="4" max="4" width="8.28515625" style="5" bestFit="1" customWidth="1"/>
    <col min="5" max="5" width="14.42578125" bestFit="1" customWidth="1"/>
    <col min="6" max="6" width="11.85546875" bestFit="1" customWidth="1"/>
    <col min="7" max="7" width="16.140625" bestFit="1" customWidth="1"/>
    <col min="8" max="8" width="16.28515625" bestFit="1" customWidth="1"/>
    <col min="9" max="9" width="15" style="3" bestFit="1" customWidth="1"/>
    <col min="10" max="10" width="16.85546875" style="3" bestFit="1" customWidth="1"/>
    <col min="11" max="11" width="11.42578125" bestFit="1" customWidth="1"/>
    <col min="12" max="14" width="12" bestFit="1" customWidth="1"/>
    <col min="15" max="15" width="12.7109375" bestFit="1" customWidth="1"/>
    <col min="16" max="16" width="12" bestFit="1" customWidth="1"/>
    <col min="17" max="17" width="12" style="5" bestFit="1" customWidth="1"/>
    <col min="18" max="18" width="12.7109375" style="5" bestFit="1" customWidth="1"/>
  </cols>
  <sheetData>
    <row r="1" spans="1:18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  <row r="2" spans="1:18" x14ac:dyDescent="0.25">
      <c r="A2" t="s">
        <v>18</v>
      </c>
      <c r="B2" t="s">
        <v>66</v>
      </c>
      <c r="C2" s="5">
        <v>120</v>
      </c>
      <c r="D2" s="5" t="s">
        <v>52</v>
      </c>
      <c r="E2" s="1">
        <v>42559</v>
      </c>
      <c r="F2" t="s">
        <v>20</v>
      </c>
      <c r="G2">
        <v>9</v>
      </c>
      <c r="H2" t="s">
        <v>21</v>
      </c>
      <c r="I2" s="8">
        <v>0.23019999999999999</v>
      </c>
      <c r="J2" s="8">
        <v>2.6499999999999999E-2</v>
      </c>
      <c r="K2" s="9">
        <f>J2^2</f>
        <v>7.0224999999999997E-4</v>
      </c>
      <c r="L2">
        <f>K2*(((G2)/(I2^2))^2)</f>
        <v>20.256084012099741</v>
      </c>
      <c r="M2">
        <f>SQRT(L2)</f>
        <v>4.5006759505767286</v>
      </c>
      <c r="N2">
        <f>G2/I2</f>
        <v>39.096437880104261</v>
      </c>
      <c r="O2">
        <f>N2-(1.96*M2)</f>
        <v>30.275113016973876</v>
      </c>
      <c r="P2">
        <f>N2+(1.96*M2)</f>
        <v>47.917762743234647</v>
      </c>
      <c r="Q2" s="5">
        <v>44.960032165340785</v>
      </c>
      <c r="R2" s="5">
        <v>-113.54349897282638</v>
      </c>
    </row>
    <row r="3" spans="1:18" x14ac:dyDescent="0.25">
      <c r="A3" t="s">
        <v>18</v>
      </c>
      <c r="B3" t="s">
        <v>67</v>
      </c>
      <c r="C3" s="5">
        <v>120</v>
      </c>
      <c r="D3" s="5" t="s">
        <v>54</v>
      </c>
      <c r="E3" s="1">
        <v>42559</v>
      </c>
      <c r="F3" t="s">
        <v>20</v>
      </c>
      <c r="G3">
        <v>14</v>
      </c>
      <c r="H3" t="s">
        <v>19</v>
      </c>
      <c r="I3" s="8">
        <v>0.1154</v>
      </c>
      <c r="J3" s="8">
        <v>2.5600000000000001E-2</v>
      </c>
      <c r="K3" s="9">
        <f t="shared" ref="K3:K62" si="0">J3^2</f>
        <v>6.5536000000000001E-4</v>
      </c>
      <c r="L3">
        <f t="shared" ref="L3:L62" si="1">K3*(((G3)/(I3^2))^2)</f>
        <v>724.29046296461809</v>
      </c>
      <c r="M3">
        <f t="shared" ref="M3:M62" si="2">SQRT(L3)</f>
        <v>26.91264503843162</v>
      </c>
      <c r="N3">
        <f t="shared" ref="N3:N62" si="3">G3/I3</f>
        <v>121.31715771230502</v>
      </c>
      <c r="O3">
        <f t="shared" ref="O3:O62" si="4">N3-(1.96*M3)</f>
        <v>68.568373436979044</v>
      </c>
      <c r="P3">
        <f t="shared" ref="P3:P62" si="5">N3+(1.96*M3)</f>
        <v>174.06594198763099</v>
      </c>
      <c r="Q3" s="5">
        <v>44.971638430574124</v>
      </c>
      <c r="R3" s="5">
        <v>-113.52720906365285</v>
      </c>
    </row>
    <row r="4" spans="1:18" x14ac:dyDescent="0.25">
      <c r="A4" t="s">
        <v>18</v>
      </c>
      <c r="B4" t="s">
        <v>68</v>
      </c>
      <c r="C4" s="5">
        <v>160</v>
      </c>
      <c r="D4" s="5" t="s">
        <v>55</v>
      </c>
      <c r="E4" s="1">
        <v>42560</v>
      </c>
      <c r="F4" t="s">
        <v>20</v>
      </c>
      <c r="G4">
        <v>22</v>
      </c>
      <c r="H4" t="s">
        <v>19</v>
      </c>
      <c r="I4" s="8">
        <v>0.1154</v>
      </c>
      <c r="J4" s="8">
        <v>2.5600000000000001E-2</v>
      </c>
      <c r="K4" s="9">
        <f t="shared" si="0"/>
        <v>6.5536000000000001E-4</v>
      </c>
      <c r="L4">
        <f t="shared" si="1"/>
        <v>1788.5540003820161</v>
      </c>
      <c r="M4">
        <f t="shared" si="2"/>
        <v>42.291299346106833</v>
      </c>
      <c r="N4">
        <f t="shared" si="3"/>
        <v>190.64124783362217</v>
      </c>
      <c r="O4">
        <f t="shared" si="4"/>
        <v>107.75030111525278</v>
      </c>
      <c r="P4">
        <f t="shared" si="5"/>
        <v>273.53219455199155</v>
      </c>
      <c r="Q4" s="5">
        <v>44.974049444439693</v>
      </c>
      <c r="R4" s="5">
        <v>-113.5228128477423</v>
      </c>
    </row>
    <row r="5" spans="1:18" x14ac:dyDescent="0.25">
      <c r="A5" t="s">
        <v>18</v>
      </c>
      <c r="B5" t="s">
        <v>69</v>
      </c>
      <c r="C5" s="5">
        <v>120</v>
      </c>
      <c r="D5" s="5" t="s">
        <v>53</v>
      </c>
      <c r="E5" s="1">
        <v>42592</v>
      </c>
      <c r="F5" t="s">
        <v>20</v>
      </c>
      <c r="G5">
        <v>8</v>
      </c>
      <c r="H5" t="s">
        <v>30</v>
      </c>
      <c r="I5" s="8">
        <v>0.30769999999999997</v>
      </c>
      <c r="J5" s="8">
        <v>0.128</v>
      </c>
      <c r="K5" s="9">
        <f t="shared" si="0"/>
        <v>1.6383999999999999E-2</v>
      </c>
      <c r="L5">
        <f t="shared" si="1"/>
        <v>116.9741581455251</v>
      </c>
      <c r="M5">
        <f t="shared" si="2"/>
        <v>10.815459220279326</v>
      </c>
      <c r="N5">
        <f t="shared" si="3"/>
        <v>25.999350016249597</v>
      </c>
      <c r="O5">
        <f t="shared" si="4"/>
        <v>4.8010499445021182</v>
      </c>
      <c r="P5">
        <f t="shared" si="5"/>
        <v>47.197650087997076</v>
      </c>
      <c r="Q5" s="5">
        <v>44.940083535752542</v>
      </c>
      <c r="R5" s="5">
        <v>-113.55837212820055</v>
      </c>
    </row>
    <row r="6" spans="1:18" x14ac:dyDescent="0.25">
      <c r="A6" t="s">
        <v>23</v>
      </c>
      <c r="B6" t="s">
        <v>70</v>
      </c>
      <c r="C6" s="6">
        <v>120</v>
      </c>
      <c r="D6" s="7" t="s">
        <v>55</v>
      </c>
      <c r="E6" s="1">
        <v>42573</v>
      </c>
      <c r="F6" t="s">
        <v>20</v>
      </c>
      <c r="G6">
        <v>49</v>
      </c>
      <c r="H6" t="s">
        <v>22</v>
      </c>
      <c r="I6" s="8">
        <v>0.2646</v>
      </c>
      <c r="J6" s="8">
        <v>3.2099999999999997E-2</v>
      </c>
      <c r="K6" s="9">
        <f t="shared" si="0"/>
        <v>1.0304099999999998E-3</v>
      </c>
      <c r="L6">
        <f t="shared" si="1"/>
        <v>504.71111078383564</v>
      </c>
      <c r="M6">
        <f t="shared" si="2"/>
        <v>22.465776434030399</v>
      </c>
      <c r="N6">
        <f t="shared" si="3"/>
        <v>185.18518518518519</v>
      </c>
      <c r="O6">
        <f t="shared" si="4"/>
        <v>141.15226337448561</v>
      </c>
      <c r="P6">
        <f t="shared" si="5"/>
        <v>229.21810699588477</v>
      </c>
      <c r="Q6" s="7">
        <v>44.699154017605245</v>
      </c>
      <c r="R6" s="7">
        <v>-113.48091241446633</v>
      </c>
    </row>
    <row r="7" spans="1:18" x14ac:dyDescent="0.25">
      <c r="A7" t="s">
        <v>23</v>
      </c>
      <c r="B7" t="s">
        <v>71</v>
      </c>
      <c r="C7" s="6">
        <v>160</v>
      </c>
      <c r="D7" s="7" t="s">
        <v>53</v>
      </c>
      <c r="E7" s="1">
        <v>42574</v>
      </c>
      <c r="F7" t="s">
        <v>20</v>
      </c>
      <c r="G7">
        <v>61</v>
      </c>
      <c r="H7" t="s">
        <v>24</v>
      </c>
      <c r="I7" s="8">
        <v>0.23669999999999999</v>
      </c>
      <c r="J7" s="8">
        <v>2.3099999999999999E-2</v>
      </c>
      <c r="K7" s="9">
        <f t="shared" si="0"/>
        <v>5.336099999999999E-4</v>
      </c>
      <c r="L7">
        <f t="shared" si="1"/>
        <v>632.54379245420068</v>
      </c>
      <c r="M7">
        <f t="shared" si="2"/>
        <v>25.150423305666262</v>
      </c>
      <c r="N7">
        <f t="shared" si="3"/>
        <v>257.71018166455428</v>
      </c>
      <c r="O7">
        <f t="shared" si="4"/>
        <v>208.41535198544841</v>
      </c>
      <c r="P7">
        <f t="shared" si="5"/>
        <v>307.00501134366016</v>
      </c>
      <c r="Q7" s="7">
        <v>44.67537594613097</v>
      </c>
      <c r="R7" s="7">
        <v>-113.49340955344933</v>
      </c>
    </row>
    <row r="8" spans="1:18" x14ac:dyDescent="0.25">
      <c r="A8" t="s">
        <v>23</v>
      </c>
      <c r="B8" t="s">
        <v>72</v>
      </c>
      <c r="C8" s="6">
        <v>120</v>
      </c>
      <c r="D8" s="7" t="s">
        <v>52</v>
      </c>
      <c r="E8" s="1">
        <v>42571</v>
      </c>
      <c r="F8" t="s">
        <v>20</v>
      </c>
      <c r="G8">
        <v>5</v>
      </c>
      <c r="H8" t="s">
        <v>25</v>
      </c>
      <c r="I8" s="8">
        <v>0.44440000000000002</v>
      </c>
      <c r="J8" s="8">
        <v>0.1171</v>
      </c>
      <c r="K8" s="9">
        <f t="shared" si="0"/>
        <v>1.371241E-2</v>
      </c>
      <c r="L8">
        <f t="shared" si="1"/>
        <v>8.7893669782535024</v>
      </c>
      <c r="M8">
        <f t="shared" si="2"/>
        <v>2.9646866576846707</v>
      </c>
      <c r="N8">
        <f t="shared" si="3"/>
        <v>11.25112511251125</v>
      </c>
      <c r="O8">
        <f t="shared" si="4"/>
        <v>5.440339263449296</v>
      </c>
      <c r="P8">
        <f t="shared" si="5"/>
        <v>17.061910961573204</v>
      </c>
      <c r="Q8" s="7">
        <v>44.737897213867619</v>
      </c>
      <c r="R8" s="7">
        <v>-113.46154002142205</v>
      </c>
    </row>
    <row r="9" spans="1:18" x14ac:dyDescent="0.25">
      <c r="A9" t="s">
        <v>23</v>
      </c>
      <c r="B9" t="s">
        <v>72</v>
      </c>
      <c r="C9" s="6">
        <v>120</v>
      </c>
      <c r="D9" s="7" t="s">
        <v>52</v>
      </c>
      <c r="E9" s="1">
        <v>42571</v>
      </c>
      <c r="F9" t="s">
        <v>26</v>
      </c>
      <c r="G9">
        <v>1</v>
      </c>
      <c r="H9" t="s">
        <v>25</v>
      </c>
      <c r="I9" s="3">
        <v>0.25</v>
      </c>
      <c r="J9" s="3">
        <v>7.6499999999999999E-2</v>
      </c>
      <c r="K9" s="9">
        <f t="shared" si="0"/>
        <v>5.8522499999999998E-3</v>
      </c>
      <c r="L9">
        <f t="shared" si="1"/>
        <v>1.498176</v>
      </c>
      <c r="M9">
        <f t="shared" si="2"/>
        <v>1.224</v>
      </c>
      <c r="N9">
        <f t="shared" si="3"/>
        <v>4</v>
      </c>
      <c r="O9">
        <f t="shared" si="4"/>
        <v>1.6009600000000002</v>
      </c>
      <c r="P9">
        <f t="shared" si="5"/>
        <v>6.3990399999999994</v>
      </c>
      <c r="Q9" s="7">
        <v>44.737897213867619</v>
      </c>
      <c r="R9" s="7">
        <v>-113.46154002142205</v>
      </c>
    </row>
    <row r="10" spans="1:18" x14ac:dyDescent="0.25">
      <c r="A10" t="s">
        <v>23</v>
      </c>
      <c r="B10" t="s">
        <v>73</v>
      </c>
      <c r="C10" s="6">
        <v>120</v>
      </c>
      <c r="D10" s="7" t="s">
        <v>54</v>
      </c>
      <c r="E10" s="1">
        <v>42572</v>
      </c>
      <c r="F10" t="s">
        <v>35</v>
      </c>
      <c r="H10" t="s">
        <v>21</v>
      </c>
      <c r="I10" s="8"/>
      <c r="J10" s="8"/>
      <c r="K10" s="9"/>
      <c r="Q10" s="7">
        <v>44.718769707039826</v>
      </c>
      <c r="R10" s="7">
        <v>-113.47057683558496</v>
      </c>
    </row>
    <row r="11" spans="1:18" x14ac:dyDescent="0.25">
      <c r="A11" t="s">
        <v>27</v>
      </c>
      <c r="B11" t="s">
        <v>58</v>
      </c>
      <c r="C11" s="6">
        <v>220</v>
      </c>
      <c r="D11" s="7" t="s">
        <v>53</v>
      </c>
      <c r="E11" s="1">
        <v>42617</v>
      </c>
      <c r="F11" t="s">
        <v>26</v>
      </c>
      <c r="G11">
        <v>14</v>
      </c>
      <c r="H11" t="s">
        <v>25</v>
      </c>
      <c r="I11" s="3">
        <v>0.1744</v>
      </c>
      <c r="J11" s="3">
        <v>0.11459999999999999</v>
      </c>
      <c r="K11" s="9">
        <f t="shared" si="0"/>
        <v>1.3133159999999998E-2</v>
      </c>
      <c r="L11">
        <f t="shared" si="1"/>
        <v>2782.5269812176321</v>
      </c>
      <c r="M11">
        <f t="shared" si="2"/>
        <v>52.74966332800269</v>
      </c>
      <c r="N11">
        <f t="shared" si="3"/>
        <v>80.275229357798167</v>
      </c>
      <c r="O11">
        <f t="shared" si="4"/>
        <v>-23.114110765087105</v>
      </c>
      <c r="P11">
        <f t="shared" si="5"/>
        <v>183.66456948068344</v>
      </c>
      <c r="Q11" s="5">
        <v>44.721225934263444</v>
      </c>
      <c r="R11" s="5">
        <v>-113.4216139890796</v>
      </c>
    </row>
    <row r="12" spans="1:18" x14ac:dyDescent="0.25">
      <c r="A12" t="s">
        <v>27</v>
      </c>
      <c r="B12" t="s">
        <v>58</v>
      </c>
      <c r="C12" s="6">
        <v>220</v>
      </c>
      <c r="D12" s="7" t="s">
        <v>53</v>
      </c>
      <c r="E12" s="1">
        <v>42617</v>
      </c>
      <c r="F12" t="s">
        <v>20</v>
      </c>
      <c r="G12">
        <v>25</v>
      </c>
      <c r="H12" t="s">
        <v>25</v>
      </c>
      <c r="I12" s="8">
        <v>7.2999999999999995E-2</v>
      </c>
      <c r="J12" s="8">
        <v>1.3100000000000001E-2</v>
      </c>
      <c r="K12" s="9">
        <f t="shared" si="0"/>
        <v>1.7161000000000002E-4</v>
      </c>
      <c r="L12">
        <f t="shared" si="1"/>
        <v>3776.8624472198835</v>
      </c>
      <c r="M12">
        <f t="shared" si="2"/>
        <v>61.456183148808414</v>
      </c>
      <c r="N12">
        <f t="shared" si="3"/>
        <v>342.46575342465758</v>
      </c>
      <c r="O12">
        <f t="shared" si="4"/>
        <v>222.01163445299309</v>
      </c>
      <c r="P12">
        <f t="shared" si="5"/>
        <v>462.91987239632203</v>
      </c>
      <c r="Q12" s="5">
        <v>44.721225934263444</v>
      </c>
      <c r="R12" s="5">
        <v>-113.4216139890796</v>
      </c>
    </row>
    <row r="13" spans="1:18" x14ac:dyDescent="0.25">
      <c r="A13" t="s">
        <v>27</v>
      </c>
      <c r="B13" t="s">
        <v>59</v>
      </c>
      <c r="C13" s="6">
        <v>280</v>
      </c>
      <c r="D13" s="7" t="s">
        <v>55</v>
      </c>
      <c r="E13" s="1">
        <v>42618</v>
      </c>
      <c r="F13" t="s">
        <v>20</v>
      </c>
      <c r="G13">
        <v>82</v>
      </c>
      <c r="H13" t="s">
        <v>21</v>
      </c>
      <c r="I13" s="8">
        <v>0.1123</v>
      </c>
      <c r="J13" s="8">
        <v>1.7500000000000002E-2</v>
      </c>
      <c r="K13" s="9">
        <f t="shared" si="0"/>
        <v>3.0625000000000004E-4</v>
      </c>
      <c r="L13">
        <f t="shared" si="1"/>
        <v>12947.465936157367</v>
      </c>
      <c r="M13">
        <f t="shared" si="2"/>
        <v>113.78693218536726</v>
      </c>
      <c r="N13">
        <f t="shared" si="3"/>
        <v>730.18699910952807</v>
      </c>
      <c r="O13">
        <f t="shared" si="4"/>
        <v>507.16461202620826</v>
      </c>
      <c r="P13">
        <f t="shared" si="5"/>
        <v>953.20938619284789</v>
      </c>
      <c r="Q13" s="5">
        <v>44.710871414261426</v>
      </c>
      <c r="R13" s="5">
        <v>-113.4085448267752</v>
      </c>
    </row>
    <row r="14" spans="1:18" x14ac:dyDescent="0.25">
      <c r="A14" t="s">
        <v>27</v>
      </c>
      <c r="B14" t="s">
        <v>59</v>
      </c>
      <c r="C14" s="6">
        <v>280</v>
      </c>
      <c r="D14" s="7" t="s">
        <v>55</v>
      </c>
      <c r="E14" s="1">
        <v>42618</v>
      </c>
      <c r="F14" t="s">
        <v>26</v>
      </c>
      <c r="G14">
        <v>7</v>
      </c>
      <c r="H14" t="s">
        <v>21</v>
      </c>
      <c r="I14" s="3">
        <v>7.4999999999999997E-2</v>
      </c>
      <c r="J14" s="3">
        <v>4.1599999999999998E-2</v>
      </c>
      <c r="K14" s="9">
        <f t="shared" si="0"/>
        <v>1.7305599999999999E-3</v>
      </c>
      <c r="L14">
        <f t="shared" si="1"/>
        <v>2680.0178567901239</v>
      </c>
      <c r="M14">
        <f t="shared" si="2"/>
        <v>51.768888888888895</v>
      </c>
      <c r="N14">
        <f t="shared" si="3"/>
        <v>93.333333333333343</v>
      </c>
      <c r="O14">
        <f t="shared" si="4"/>
        <v>-8.1336888888888836</v>
      </c>
      <c r="P14">
        <f t="shared" si="5"/>
        <v>194.80035555555557</v>
      </c>
      <c r="Q14" s="5">
        <v>44.710871414261426</v>
      </c>
      <c r="R14" s="5">
        <v>-113.4085448267752</v>
      </c>
    </row>
    <row r="15" spans="1:18" x14ac:dyDescent="0.25">
      <c r="A15" t="s">
        <v>27</v>
      </c>
      <c r="B15" t="s">
        <v>60</v>
      </c>
      <c r="C15" s="6">
        <v>260</v>
      </c>
      <c r="D15" s="7" t="s">
        <v>54</v>
      </c>
      <c r="E15" s="1">
        <v>42618</v>
      </c>
      <c r="F15" t="s">
        <v>20</v>
      </c>
      <c r="G15">
        <v>65</v>
      </c>
      <c r="H15" t="s">
        <v>21</v>
      </c>
      <c r="I15" s="8">
        <v>0.1123</v>
      </c>
      <c r="J15" s="8">
        <v>1.7500000000000002E-2</v>
      </c>
      <c r="K15" s="9">
        <f t="shared" si="0"/>
        <v>3.0625000000000004E-4</v>
      </c>
      <c r="L15">
        <f t="shared" si="1"/>
        <v>8135.4913117586084</v>
      </c>
      <c r="M15">
        <f t="shared" si="2"/>
        <v>90.196958439620389</v>
      </c>
      <c r="N15">
        <f t="shared" si="3"/>
        <v>578.80676758682102</v>
      </c>
      <c r="O15">
        <f t="shared" si="4"/>
        <v>402.02072904516507</v>
      </c>
      <c r="P15">
        <f t="shared" si="5"/>
        <v>755.59280612847692</v>
      </c>
      <c r="Q15" s="5">
        <v>44.715621345648394</v>
      </c>
      <c r="R15" s="5">
        <v>-113.41465070090541</v>
      </c>
    </row>
    <row r="16" spans="1:18" x14ac:dyDescent="0.25">
      <c r="A16" t="s">
        <v>27</v>
      </c>
      <c r="B16" t="s">
        <v>60</v>
      </c>
      <c r="C16" s="6">
        <v>260</v>
      </c>
      <c r="D16" s="7" t="s">
        <v>54</v>
      </c>
      <c r="E16" s="1">
        <v>42618</v>
      </c>
      <c r="F16" t="s">
        <v>26</v>
      </c>
      <c r="G16">
        <v>2</v>
      </c>
      <c r="H16" t="s">
        <v>21</v>
      </c>
      <c r="I16" s="3">
        <v>7.4999999999999997E-2</v>
      </c>
      <c r="J16" s="3">
        <v>4.1599999999999998E-2</v>
      </c>
      <c r="K16" s="9">
        <f t="shared" si="0"/>
        <v>1.7305599999999999E-3</v>
      </c>
      <c r="L16">
        <f t="shared" si="1"/>
        <v>218.77696790123454</v>
      </c>
      <c r="M16">
        <f t="shared" si="2"/>
        <v>14.79111111111111</v>
      </c>
      <c r="N16">
        <f t="shared" si="3"/>
        <v>26.666666666666668</v>
      </c>
      <c r="O16">
        <f t="shared" si="4"/>
        <v>-2.3239111111111086</v>
      </c>
      <c r="P16">
        <f t="shared" si="5"/>
        <v>55.657244444444444</v>
      </c>
      <c r="Q16" s="5">
        <v>44.715621345648394</v>
      </c>
      <c r="R16" s="5">
        <v>-113.41465070090541</v>
      </c>
    </row>
    <row r="17" spans="1:18" x14ac:dyDescent="0.25">
      <c r="A17" t="s">
        <v>27</v>
      </c>
      <c r="B17" t="s">
        <v>61</v>
      </c>
      <c r="C17" s="6">
        <v>200</v>
      </c>
      <c r="D17" s="7" t="s">
        <v>52</v>
      </c>
      <c r="E17" s="1">
        <v>42617</v>
      </c>
      <c r="F17" t="s">
        <v>20</v>
      </c>
      <c r="G17">
        <v>20</v>
      </c>
      <c r="H17" t="s">
        <v>25</v>
      </c>
      <c r="I17" s="8">
        <v>7.2999999999999995E-2</v>
      </c>
      <c r="J17" s="8">
        <v>1.3100000000000001E-2</v>
      </c>
      <c r="K17" s="9">
        <f t="shared" si="0"/>
        <v>1.7161000000000002E-4</v>
      </c>
      <c r="L17">
        <f t="shared" si="1"/>
        <v>2417.1919662207251</v>
      </c>
      <c r="M17">
        <f t="shared" si="2"/>
        <v>49.16494651904673</v>
      </c>
      <c r="N17">
        <f t="shared" si="3"/>
        <v>273.97260273972603</v>
      </c>
      <c r="O17">
        <f t="shared" si="4"/>
        <v>177.60930756239443</v>
      </c>
      <c r="P17">
        <f t="shared" si="5"/>
        <v>370.33589791705765</v>
      </c>
      <c r="Q17" s="5">
        <v>44.726227234443535</v>
      </c>
      <c r="R17" s="5">
        <v>-113.43193764341707</v>
      </c>
    </row>
    <row r="18" spans="1:18" x14ac:dyDescent="0.25">
      <c r="A18" t="s">
        <v>27</v>
      </c>
      <c r="B18" t="s">
        <v>61</v>
      </c>
      <c r="C18" s="6">
        <v>200</v>
      </c>
      <c r="D18" s="7" t="s">
        <v>52</v>
      </c>
      <c r="E18" s="1">
        <v>42617</v>
      </c>
      <c r="F18" t="s">
        <v>26</v>
      </c>
      <c r="G18">
        <v>2</v>
      </c>
      <c r="H18" t="s">
        <v>25</v>
      </c>
      <c r="I18" s="3">
        <v>0.1744</v>
      </c>
      <c r="J18" s="3">
        <v>0.11459999999999999</v>
      </c>
      <c r="K18" s="9">
        <f t="shared" si="0"/>
        <v>1.3133159999999998E-2</v>
      </c>
      <c r="L18">
        <f t="shared" si="1"/>
        <v>56.786264922808819</v>
      </c>
      <c r="M18">
        <f t="shared" si="2"/>
        <v>7.5356661897146706</v>
      </c>
      <c r="N18">
        <f t="shared" si="3"/>
        <v>11.467889908256881</v>
      </c>
      <c r="O18">
        <f t="shared" si="4"/>
        <v>-3.3020158235838739</v>
      </c>
      <c r="P18">
        <f t="shared" si="5"/>
        <v>26.237795640097637</v>
      </c>
      <c r="Q18" s="5">
        <v>44.726227234443535</v>
      </c>
      <c r="R18" s="5">
        <v>-113.43193764341707</v>
      </c>
    </row>
    <row r="19" spans="1:18" x14ac:dyDescent="0.25">
      <c r="A19" t="s">
        <v>29</v>
      </c>
      <c r="B19" t="s">
        <v>74</v>
      </c>
      <c r="C19" s="6">
        <v>160</v>
      </c>
      <c r="D19" s="7" t="s">
        <v>54</v>
      </c>
      <c r="E19" s="1">
        <v>42590</v>
      </c>
      <c r="F19" t="s">
        <v>20</v>
      </c>
      <c r="G19">
        <v>7</v>
      </c>
      <c r="H19" t="s">
        <v>28</v>
      </c>
      <c r="I19" s="8">
        <v>0.26419999999999999</v>
      </c>
      <c r="J19" s="8">
        <v>6.0600000000000001E-2</v>
      </c>
      <c r="K19" s="9">
        <f t="shared" si="0"/>
        <v>3.6723599999999999E-3</v>
      </c>
      <c r="L19">
        <f t="shared" si="1"/>
        <v>36.932616398826205</v>
      </c>
      <c r="M19">
        <f t="shared" si="2"/>
        <v>6.0772211082719547</v>
      </c>
      <c r="N19">
        <f t="shared" si="3"/>
        <v>26.495079485238456</v>
      </c>
      <c r="O19">
        <f t="shared" si="4"/>
        <v>14.583726113025426</v>
      </c>
      <c r="P19">
        <f t="shared" si="5"/>
        <v>38.406432857451485</v>
      </c>
      <c r="Q19" s="7">
        <v>44.664470942174852</v>
      </c>
      <c r="R19" s="7">
        <v>-113.37609482323172</v>
      </c>
    </row>
    <row r="20" spans="1:18" x14ac:dyDescent="0.25">
      <c r="A20" t="s">
        <v>29</v>
      </c>
      <c r="B20" t="s">
        <v>75</v>
      </c>
      <c r="C20" s="6">
        <v>200</v>
      </c>
      <c r="D20" s="7" t="s">
        <v>52</v>
      </c>
      <c r="E20" s="1">
        <v>42587</v>
      </c>
      <c r="F20" t="s">
        <v>20</v>
      </c>
      <c r="G20">
        <v>27</v>
      </c>
      <c r="H20" t="s">
        <v>30</v>
      </c>
      <c r="I20" s="8">
        <v>0.31519999999999998</v>
      </c>
      <c r="J20" s="8">
        <v>2.7300000000000001E-2</v>
      </c>
      <c r="K20" s="9">
        <f t="shared" si="0"/>
        <v>7.4529000000000012E-4</v>
      </c>
      <c r="L20">
        <f t="shared" si="1"/>
        <v>55.04374663397747</v>
      </c>
      <c r="M20">
        <f t="shared" si="2"/>
        <v>7.4191472983070952</v>
      </c>
      <c r="N20">
        <f t="shared" si="3"/>
        <v>85.65989847715737</v>
      </c>
      <c r="O20">
        <f t="shared" si="4"/>
        <v>71.118369772475461</v>
      </c>
      <c r="P20">
        <f t="shared" si="5"/>
        <v>100.20142718183928</v>
      </c>
      <c r="Q20" s="7">
        <v>44.589398218578637</v>
      </c>
      <c r="R20" s="7">
        <v>-113.39764913026974</v>
      </c>
    </row>
    <row r="21" spans="1:18" x14ac:dyDescent="0.25">
      <c r="A21" t="s">
        <v>29</v>
      </c>
      <c r="B21" t="s">
        <v>76</v>
      </c>
      <c r="C21" s="6">
        <v>160</v>
      </c>
      <c r="D21" s="7" t="s">
        <v>55</v>
      </c>
      <c r="E21" s="1">
        <v>42590</v>
      </c>
      <c r="F21" t="s">
        <v>26</v>
      </c>
      <c r="G21">
        <v>1</v>
      </c>
      <c r="H21" t="s">
        <v>31</v>
      </c>
      <c r="K21" s="9"/>
      <c r="Q21" s="7">
        <v>44.692124540530472</v>
      </c>
      <c r="R21" s="7">
        <v>-113.37142052458475</v>
      </c>
    </row>
    <row r="22" spans="1:18" x14ac:dyDescent="0.25">
      <c r="A22" t="s">
        <v>32</v>
      </c>
      <c r="B22" t="s">
        <v>77</v>
      </c>
      <c r="C22" s="6">
        <v>120</v>
      </c>
      <c r="D22" s="7" t="s">
        <v>53</v>
      </c>
      <c r="E22" s="1">
        <v>42564</v>
      </c>
      <c r="F22" t="s">
        <v>20</v>
      </c>
      <c r="G22">
        <v>9</v>
      </c>
      <c r="H22" t="s">
        <v>57</v>
      </c>
      <c r="I22" s="8">
        <v>0.1293</v>
      </c>
      <c r="J22" s="8">
        <v>7.9200000000000007E-2</v>
      </c>
      <c r="K22" s="9">
        <f t="shared" si="0"/>
        <v>6.2726400000000012E-3</v>
      </c>
      <c r="L22">
        <f t="shared" si="1"/>
        <v>1817.7798397673671</v>
      </c>
      <c r="M22">
        <f t="shared" si="2"/>
        <v>42.635429395836596</v>
      </c>
      <c r="N22">
        <f t="shared" si="3"/>
        <v>69.60556844547564</v>
      </c>
      <c r="O22">
        <f t="shared" si="4"/>
        <v>-13.959873170364091</v>
      </c>
      <c r="P22">
        <f t="shared" si="5"/>
        <v>153.17101006131537</v>
      </c>
      <c r="Q22" s="5">
        <v>45.156252047491925</v>
      </c>
      <c r="R22" s="5">
        <v>-113.69953408593577</v>
      </c>
    </row>
    <row r="23" spans="1:18" x14ac:dyDescent="0.25">
      <c r="A23" t="s">
        <v>32</v>
      </c>
      <c r="B23" t="s">
        <v>78</v>
      </c>
      <c r="C23" s="6">
        <v>120</v>
      </c>
      <c r="D23" s="7" t="s">
        <v>55</v>
      </c>
      <c r="E23" s="1">
        <v>42562</v>
      </c>
      <c r="F23" t="s">
        <v>20</v>
      </c>
      <c r="G23">
        <v>7</v>
      </c>
      <c r="H23" t="s">
        <v>33</v>
      </c>
      <c r="I23" s="8">
        <v>0.1125</v>
      </c>
      <c r="J23" s="8">
        <v>3.5299999999999998E-2</v>
      </c>
      <c r="K23" s="9">
        <f t="shared" si="0"/>
        <v>1.2460899999999998E-3</v>
      </c>
      <c r="L23">
        <f t="shared" si="1"/>
        <v>381.18464770614219</v>
      </c>
      <c r="M23">
        <f t="shared" si="2"/>
        <v>19.523950617283948</v>
      </c>
      <c r="N23">
        <f t="shared" si="3"/>
        <v>62.222222222222221</v>
      </c>
      <c r="O23">
        <f t="shared" si="4"/>
        <v>23.955279012345684</v>
      </c>
      <c r="P23">
        <f t="shared" si="5"/>
        <v>100.48916543209876</v>
      </c>
      <c r="Q23" s="5">
        <v>45.113380497010382</v>
      </c>
      <c r="R23" s="5">
        <v>-113.74415497104437</v>
      </c>
    </row>
    <row r="24" spans="1:18" x14ac:dyDescent="0.25">
      <c r="A24" t="s">
        <v>32</v>
      </c>
      <c r="B24" t="s">
        <v>79</v>
      </c>
      <c r="C24" s="6">
        <v>120</v>
      </c>
      <c r="D24" s="7" t="s">
        <v>52</v>
      </c>
      <c r="E24" s="1">
        <v>42563</v>
      </c>
      <c r="F24" t="s">
        <v>20</v>
      </c>
      <c r="G24">
        <v>5</v>
      </c>
      <c r="H24" t="s">
        <v>37</v>
      </c>
      <c r="I24" s="8">
        <v>3.8699999999999998E-2</v>
      </c>
      <c r="J24" s="8">
        <v>1.43E-2</v>
      </c>
      <c r="K24" s="9">
        <f t="shared" si="0"/>
        <v>2.0449000000000002E-4</v>
      </c>
      <c r="L24">
        <f t="shared" si="1"/>
        <v>2279.1254122068813</v>
      </c>
      <c r="M24">
        <f t="shared" si="2"/>
        <v>47.740186553959774</v>
      </c>
      <c r="N24">
        <f t="shared" si="3"/>
        <v>129.19896640826875</v>
      </c>
      <c r="O24">
        <f t="shared" si="4"/>
        <v>35.628200762507589</v>
      </c>
      <c r="P24">
        <f t="shared" si="5"/>
        <v>222.7697320540299</v>
      </c>
      <c r="Q24" s="5">
        <v>45.140922444038381</v>
      </c>
      <c r="R24" s="5">
        <v>-113.71427661271487</v>
      </c>
    </row>
    <row r="25" spans="1:18" x14ac:dyDescent="0.25">
      <c r="A25" t="s">
        <v>34</v>
      </c>
      <c r="B25" t="s">
        <v>80</v>
      </c>
      <c r="C25" s="6">
        <v>120</v>
      </c>
      <c r="D25" s="7" t="s">
        <v>52</v>
      </c>
      <c r="E25" s="1">
        <v>42543</v>
      </c>
      <c r="F25" t="s">
        <v>20</v>
      </c>
      <c r="G25">
        <v>7</v>
      </c>
      <c r="H25" t="s">
        <v>25</v>
      </c>
      <c r="I25" s="8">
        <v>0.29089999999999999</v>
      </c>
      <c r="J25" s="8">
        <v>4.3299999999999998E-2</v>
      </c>
      <c r="K25" s="9">
        <f t="shared" si="0"/>
        <v>1.8748899999999999E-3</v>
      </c>
      <c r="L25">
        <f t="shared" si="1"/>
        <v>12.829123554384262</v>
      </c>
      <c r="M25">
        <f t="shared" si="2"/>
        <v>3.5817765919141666</v>
      </c>
      <c r="N25">
        <f t="shared" si="3"/>
        <v>24.063251976624269</v>
      </c>
      <c r="O25">
        <f t="shared" si="4"/>
        <v>17.042969856472503</v>
      </c>
      <c r="P25">
        <f t="shared" si="5"/>
        <v>31.083534096776035</v>
      </c>
      <c r="Q25" s="7">
        <v>44.697096042292742</v>
      </c>
      <c r="R25" s="7">
        <v>-113.33778537824642</v>
      </c>
    </row>
    <row r="26" spans="1:18" x14ac:dyDescent="0.25">
      <c r="A26" t="s">
        <v>34</v>
      </c>
      <c r="B26" t="s">
        <v>80</v>
      </c>
      <c r="C26" s="6">
        <v>120</v>
      </c>
      <c r="D26" s="7" t="s">
        <v>52</v>
      </c>
      <c r="E26" s="1">
        <v>42543</v>
      </c>
      <c r="F26" t="s">
        <v>26</v>
      </c>
      <c r="G26">
        <v>2</v>
      </c>
      <c r="H26" t="s">
        <v>25</v>
      </c>
      <c r="K26" s="9"/>
      <c r="Q26" s="7">
        <v>44.697096042292742</v>
      </c>
      <c r="R26" s="7">
        <v>-113.33778537824642</v>
      </c>
    </row>
    <row r="27" spans="1:18" x14ac:dyDescent="0.25">
      <c r="A27" t="s">
        <v>34</v>
      </c>
      <c r="B27" t="s">
        <v>81</v>
      </c>
      <c r="C27" s="6">
        <v>120</v>
      </c>
      <c r="D27" s="7" t="s">
        <v>54</v>
      </c>
      <c r="E27" s="1">
        <v>42545</v>
      </c>
      <c r="F27" t="s">
        <v>20</v>
      </c>
      <c r="G27">
        <v>28</v>
      </c>
      <c r="H27" t="s">
        <v>21</v>
      </c>
      <c r="I27" s="8">
        <v>0.29239999999999999</v>
      </c>
      <c r="J27" s="8">
        <v>2.3300000000000001E-2</v>
      </c>
      <c r="K27" s="9">
        <f t="shared" si="0"/>
        <v>5.4289000000000008E-4</v>
      </c>
      <c r="L27">
        <f t="shared" si="1"/>
        <v>58.226197827797996</v>
      </c>
      <c r="M27">
        <f t="shared" si="2"/>
        <v>7.6306092697633261</v>
      </c>
      <c r="N27">
        <f t="shared" si="3"/>
        <v>95.759233926128587</v>
      </c>
      <c r="O27">
        <f t="shared" si="4"/>
        <v>80.803239757392475</v>
      </c>
      <c r="P27">
        <f t="shared" si="5"/>
        <v>110.7152280948647</v>
      </c>
      <c r="Q27" s="7">
        <v>44.733136033088606</v>
      </c>
      <c r="R27" s="7">
        <v>-113.27581319787862</v>
      </c>
    </row>
    <row r="28" spans="1:18" x14ac:dyDescent="0.25">
      <c r="A28" t="s">
        <v>34</v>
      </c>
      <c r="B28" t="s">
        <v>82</v>
      </c>
      <c r="C28" s="6">
        <v>120</v>
      </c>
      <c r="D28" s="7" t="s">
        <v>53</v>
      </c>
      <c r="E28" s="1">
        <v>42546</v>
      </c>
      <c r="F28" t="s">
        <v>20</v>
      </c>
      <c r="G28">
        <v>4</v>
      </c>
      <c r="H28" t="s">
        <v>30</v>
      </c>
      <c r="I28" s="8">
        <v>0.15870000000000001</v>
      </c>
      <c r="J28" s="8">
        <v>4.5999999999999999E-2</v>
      </c>
      <c r="K28" s="9">
        <f t="shared" si="0"/>
        <v>2.1159999999999998E-3</v>
      </c>
      <c r="L28">
        <f t="shared" si="1"/>
        <v>53.373777273031607</v>
      </c>
      <c r="M28">
        <f t="shared" si="2"/>
        <v>7.3057359159109776</v>
      </c>
      <c r="N28">
        <f t="shared" si="3"/>
        <v>25.20478890989288</v>
      </c>
      <c r="O28">
        <f t="shared" si="4"/>
        <v>10.885546514707364</v>
      </c>
      <c r="P28">
        <f t="shared" si="5"/>
        <v>39.524031305078395</v>
      </c>
      <c r="Q28" s="7">
        <v>44.753392624036024</v>
      </c>
      <c r="R28" s="7">
        <v>-113.23802502658471</v>
      </c>
    </row>
    <row r="29" spans="1:18" x14ac:dyDescent="0.25">
      <c r="A29" t="s">
        <v>36</v>
      </c>
      <c r="B29" t="s">
        <v>83</v>
      </c>
      <c r="C29" s="6">
        <v>120</v>
      </c>
      <c r="D29" s="7" t="s">
        <v>55</v>
      </c>
      <c r="E29" s="1">
        <v>42507</v>
      </c>
      <c r="F29" t="s">
        <v>35</v>
      </c>
      <c r="H29" t="s">
        <v>33</v>
      </c>
      <c r="K29" s="9"/>
      <c r="Q29" s="5">
        <v>44.670949394525607</v>
      </c>
      <c r="R29" s="5">
        <v>-113.27349052401598</v>
      </c>
    </row>
    <row r="30" spans="1:18" x14ac:dyDescent="0.25">
      <c r="A30" t="s">
        <v>36</v>
      </c>
      <c r="B30" t="s">
        <v>84</v>
      </c>
      <c r="C30" s="6">
        <v>120</v>
      </c>
      <c r="D30" s="7" t="s">
        <v>52</v>
      </c>
      <c r="E30" s="1">
        <v>42504</v>
      </c>
      <c r="F30" t="s">
        <v>20</v>
      </c>
      <c r="G30">
        <v>27</v>
      </c>
      <c r="H30" t="s">
        <v>19</v>
      </c>
      <c r="I30" s="8">
        <v>0.29780000000000001</v>
      </c>
      <c r="J30" s="8">
        <v>2.3900000000000001E-2</v>
      </c>
      <c r="K30" s="9">
        <f t="shared" si="0"/>
        <v>5.7121000000000006E-4</v>
      </c>
      <c r="L30">
        <f t="shared" si="1"/>
        <v>52.944951712371832</v>
      </c>
      <c r="M30">
        <f t="shared" si="2"/>
        <v>7.2763281751424485</v>
      </c>
      <c r="N30">
        <f t="shared" si="3"/>
        <v>90.664875755540635</v>
      </c>
      <c r="O30">
        <f t="shared" si="4"/>
        <v>76.40327253226144</v>
      </c>
      <c r="P30">
        <f t="shared" si="5"/>
        <v>104.92647897881983</v>
      </c>
      <c r="Q30" s="5">
        <v>44.666454876053493</v>
      </c>
      <c r="R30" s="5">
        <v>-113.19231500494789</v>
      </c>
    </row>
    <row r="31" spans="1:18" x14ac:dyDescent="0.25">
      <c r="A31" t="s">
        <v>36</v>
      </c>
      <c r="B31" t="s">
        <v>85</v>
      </c>
      <c r="C31" s="6">
        <v>120</v>
      </c>
      <c r="D31" s="7" t="s">
        <v>53</v>
      </c>
      <c r="E31" s="1">
        <v>42505</v>
      </c>
      <c r="F31" t="s">
        <v>20</v>
      </c>
      <c r="G31">
        <v>3</v>
      </c>
      <c r="H31" t="s">
        <v>30</v>
      </c>
      <c r="I31" s="8">
        <v>9.0899999999999995E-2</v>
      </c>
      <c r="J31" s="8">
        <v>6.13E-2</v>
      </c>
      <c r="K31" s="9">
        <f t="shared" si="0"/>
        <v>3.7576900000000002E-3</v>
      </c>
      <c r="L31">
        <f t="shared" si="1"/>
        <v>495.3451619560542</v>
      </c>
      <c r="M31">
        <f t="shared" si="2"/>
        <v>22.256351047646021</v>
      </c>
      <c r="N31">
        <f t="shared" si="3"/>
        <v>33.003300330033007</v>
      </c>
      <c r="O31">
        <f t="shared" si="4"/>
        <v>-10.619147723353194</v>
      </c>
      <c r="P31">
        <f t="shared" si="5"/>
        <v>76.625748383419207</v>
      </c>
      <c r="Q31" s="5">
        <v>44.675071478120834</v>
      </c>
      <c r="R31" s="5">
        <v>-113.15496656771737</v>
      </c>
    </row>
    <row r="32" spans="1:18" x14ac:dyDescent="0.25">
      <c r="A32" t="s">
        <v>39</v>
      </c>
      <c r="B32" t="s">
        <v>86</v>
      </c>
      <c r="C32" s="6">
        <v>240</v>
      </c>
      <c r="D32" s="7" t="s">
        <v>55</v>
      </c>
      <c r="E32" s="1">
        <v>42630</v>
      </c>
      <c r="F32" t="s">
        <v>20</v>
      </c>
      <c r="G32">
        <v>7</v>
      </c>
      <c r="H32" t="s">
        <v>38</v>
      </c>
      <c r="I32" s="8">
        <v>0.1331</v>
      </c>
      <c r="J32" s="8">
        <v>2.0400000000000001E-2</v>
      </c>
      <c r="K32" s="9">
        <f t="shared" si="0"/>
        <v>4.1616000000000005E-4</v>
      </c>
      <c r="L32">
        <f t="shared" si="1"/>
        <v>64.97468653818764</v>
      </c>
      <c r="M32">
        <f t="shared" si="2"/>
        <v>8.0606877211679429</v>
      </c>
      <c r="N32">
        <f t="shared" si="3"/>
        <v>52.592036063110442</v>
      </c>
      <c r="O32">
        <f t="shared" si="4"/>
        <v>36.793088129621275</v>
      </c>
      <c r="P32">
        <f t="shared" si="5"/>
        <v>68.390983996599601</v>
      </c>
      <c r="Q32" s="7">
        <v>44.851502453735108</v>
      </c>
      <c r="R32" s="7">
        <v>-113.64543577127314</v>
      </c>
    </row>
    <row r="33" spans="1:18" x14ac:dyDescent="0.25">
      <c r="A33" t="s">
        <v>39</v>
      </c>
      <c r="B33" t="s">
        <v>86</v>
      </c>
      <c r="C33" s="6">
        <v>240</v>
      </c>
      <c r="D33" s="7" t="s">
        <v>55</v>
      </c>
      <c r="E33" s="1">
        <v>42630</v>
      </c>
      <c r="F33" t="s">
        <v>26</v>
      </c>
      <c r="G33">
        <v>2</v>
      </c>
      <c r="H33" t="s">
        <v>38</v>
      </c>
      <c r="I33" s="3">
        <v>5.8200000000000002E-2</v>
      </c>
      <c r="J33" s="3">
        <v>1.7000000000000001E-2</v>
      </c>
      <c r="K33" s="9">
        <f t="shared" si="0"/>
        <v>2.8900000000000003E-4</v>
      </c>
      <c r="L33">
        <f t="shared" si="1"/>
        <v>100.7548348485938</v>
      </c>
      <c r="M33">
        <f t="shared" si="2"/>
        <v>10.037670788016202</v>
      </c>
      <c r="N33">
        <f t="shared" si="3"/>
        <v>34.364261168384878</v>
      </c>
      <c r="O33">
        <f t="shared" si="4"/>
        <v>14.690426423873124</v>
      </c>
      <c r="P33">
        <f t="shared" si="5"/>
        <v>54.038095912896637</v>
      </c>
      <c r="Q33" s="7">
        <v>44.851502453735108</v>
      </c>
      <c r="R33" s="7">
        <v>-113.64543577127314</v>
      </c>
    </row>
    <row r="34" spans="1:18" x14ac:dyDescent="0.25">
      <c r="A34" t="s">
        <v>39</v>
      </c>
      <c r="B34" t="s">
        <v>87</v>
      </c>
      <c r="C34" s="6">
        <v>280</v>
      </c>
      <c r="D34" s="7" t="s">
        <v>53</v>
      </c>
      <c r="E34" s="1">
        <v>42630</v>
      </c>
      <c r="F34" t="s">
        <v>20</v>
      </c>
      <c r="G34">
        <v>37</v>
      </c>
      <c r="H34" t="s">
        <v>38</v>
      </c>
      <c r="I34" s="8">
        <v>0.1331</v>
      </c>
      <c r="J34" s="8">
        <v>2.0400000000000001E-2</v>
      </c>
      <c r="K34" s="9">
        <f t="shared" si="0"/>
        <v>4.1616000000000005E-4</v>
      </c>
      <c r="L34">
        <f t="shared" si="1"/>
        <v>1815.3131810363038</v>
      </c>
      <c r="M34">
        <f t="shared" si="2"/>
        <v>42.606492240459126</v>
      </c>
      <c r="N34">
        <f t="shared" si="3"/>
        <v>277.98647633358377</v>
      </c>
      <c r="O34">
        <f t="shared" si="4"/>
        <v>194.4777515422839</v>
      </c>
      <c r="P34">
        <f t="shared" si="5"/>
        <v>361.49520112488364</v>
      </c>
      <c r="Q34" s="7">
        <v>44.863648971877836</v>
      </c>
      <c r="R34" s="7">
        <v>-113.6305624398108</v>
      </c>
    </row>
    <row r="35" spans="1:18" x14ac:dyDescent="0.25">
      <c r="A35" t="s">
        <v>39</v>
      </c>
      <c r="B35" t="s">
        <v>87</v>
      </c>
      <c r="C35" s="6">
        <v>280</v>
      </c>
      <c r="D35" s="7" t="s">
        <v>53</v>
      </c>
      <c r="E35" s="1">
        <v>42630</v>
      </c>
      <c r="F35" t="s">
        <v>26</v>
      </c>
      <c r="G35">
        <v>30</v>
      </c>
      <c r="H35" t="s">
        <v>38</v>
      </c>
      <c r="I35" s="3">
        <v>5.8200000000000002E-2</v>
      </c>
      <c r="J35" s="3">
        <v>1.7000000000000001E-2</v>
      </c>
      <c r="K35" s="9">
        <f t="shared" si="0"/>
        <v>2.8900000000000003E-4</v>
      </c>
      <c r="L35">
        <f t="shared" si="1"/>
        <v>22669.837840933607</v>
      </c>
      <c r="M35">
        <f t="shared" si="2"/>
        <v>150.56506182024305</v>
      </c>
      <c r="N35">
        <f t="shared" si="3"/>
        <v>515.46391752577313</v>
      </c>
      <c r="O35">
        <f t="shared" si="4"/>
        <v>220.35639635809679</v>
      </c>
      <c r="P35">
        <f t="shared" si="5"/>
        <v>810.57143869344941</v>
      </c>
      <c r="Q35" s="7">
        <v>44.863648971877836</v>
      </c>
      <c r="R35" s="7">
        <v>-113.6305624398108</v>
      </c>
    </row>
    <row r="36" spans="1:18" x14ac:dyDescent="0.25">
      <c r="A36" t="s">
        <v>39</v>
      </c>
      <c r="B36" t="s">
        <v>88</v>
      </c>
      <c r="C36" s="6">
        <v>240</v>
      </c>
      <c r="D36" s="7" t="s">
        <v>54</v>
      </c>
      <c r="E36" s="1">
        <v>42628</v>
      </c>
      <c r="F36" t="s">
        <v>20</v>
      </c>
      <c r="G36">
        <v>17</v>
      </c>
      <c r="H36" t="s">
        <v>40</v>
      </c>
      <c r="I36" s="8">
        <v>0.29730000000000001</v>
      </c>
      <c r="J36" s="8">
        <v>4.3400000000000001E-2</v>
      </c>
      <c r="K36" s="9">
        <f t="shared" si="0"/>
        <v>1.8835600000000001E-3</v>
      </c>
      <c r="L36">
        <f t="shared" si="1"/>
        <v>69.678319041070608</v>
      </c>
      <c r="M36">
        <f t="shared" si="2"/>
        <v>8.3473540143611142</v>
      </c>
      <c r="N36">
        <f t="shared" si="3"/>
        <v>57.181298351833163</v>
      </c>
      <c r="O36">
        <f t="shared" si="4"/>
        <v>40.820484483685377</v>
      </c>
      <c r="P36">
        <f t="shared" si="5"/>
        <v>73.54211221998095</v>
      </c>
      <c r="Q36" s="7">
        <v>44.788174613014341</v>
      </c>
      <c r="R36" s="7">
        <v>-113.70355919428809</v>
      </c>
    </row>
    <row r="37" spans="1:18" x14ac:dyDescent="0.25">
      <c r="A37" t="s">
        <v>39</v>
      </c>
      <c r="B37" t="s">
        <v>88</v>
      </c>
      <c r="C37" s="6">
        <v>240</v>
      </c>
      <c r="D37" s="7" t="s">
        <v>54</v>
      </c>
      <c r="E37" s="1">
        <v>42628</v>
      </c>
      <c r="F37" t="s">
        <v>26</v>
      </c>
      <c r="G37">
        <v>48</v>
      </c>
      <c r="H37" t="s">
        <v>40</v>
      </c>
      <c r="I37" s="3">
        <v>0.18809999999999999</v>
      </c>
      <c r="J37" s="3">
        <v>3.8899999999999997E-2</v>
      </c>
      <c r="K37" s="9">
        <f t="shared" si="0"/>
        <v>1.5132099999999999E-3</v>
      </c>
      <c r="L37">
        <f t="shared" si="1"/>
        <v>2785.0083088914976</v>
      </c>
      <c r="M37">
        <f t="shared" si="2"/>
        <v>52.773177930569027</v>
      </c>
      <c r="N37">
        <f t="shared" si="3"/>
        <v>255.18341307814993</v>
      </c>
      <c r="O37">
        <f t="shared" si="4"/>
        <v>151.74798433423462</v>
      </c>
      <c r="P37">
        <f t="shared" si="5"/>
        <v>358.61884182206524</v>
      </c>
      <c r="Q37" s="7">
        <v>44.788174613014341</v>
      </c>
      <c r="R37" s="7">
        <v>-113.70355919428809</v>
      </c>
    </row>
    <row r="38" spans="1:18" x14ac:dyDescent="0.25">
      <c r="A38" t="s">
        <v>41</v>
      </c>
      <c r="B38" t="s">
        <v>89</v>
      </c>
      <c r="C38" s="5">
        <v>160</v>
      </c>
      <c r="D38" s="7" t="s">
        <v>52</v>
      </c>
      <c r="E38" s="1">
        <v>42576</v>
      </c>
      <c r="F38" t="s">
        <v>20</v>
      </c>
      <c r="G38">
        <v>8</v>
      </c>
      <c r="H38" t="s">
        <v>33</v>
      </c>
      <c r="I38" s="8">
        <v>0.14829999999999999</v>
      </c>
      <c r="J38" s="8">
        <v>2.1899999999999999E-2</v>
      </c>
      <c r="K38" s="9">
        <f t="shared" si="0"/>
        <v>4.7961E-4</v>
      </c>
      <c r="L38">
        <f t="shared" si="1"/>
        <v>63.460516073938486</v>
      </c>
      <c r="M38">
        <f t="shared" si="2"/>
        <v>7.9662108981584518</v>
      </c>
      <c r="N38">
        <f t="shared" si="3"/>
        <v>53.944706675657457</v>
      </c>
      <c r="O38">
        <f t="shared" si="4"/>
        <v>38.33093331526689</v>
      </c>
      <c r="P38">
        <f t="shared" si="5"/>
        <v>69.558480036048024</v>
      </c>
      <c r="Q38" s="5">
        <v>45.03282128260674</v>
      </c>
      <c r="R38" s="5">
        <v>-113.64230524935392</v>
      </c>
    </row>
    <row r="39" spans="1:18" x14ac:dyDescent="0.25">
      <c r="A39" t="s">
        <v>41</v>
      </c>
      <c r="B39" t="s">
        <v>90</v>
      </c>
      <c r="C39" s="5">
        <v>160</v>
      </c>
      <c r="D39" s="7" t="s">
        <v>55</v>
      </c>
      <c r="E39" s="1">
        <v>42577</v>
      </c>
      <c r="F39" t="s">
        <v>20</v>
      </c>
      <c r="G39">
        <v>7</v>
      </c>
      <c r="H39" t="s">
        <v>42</v>
      </c>
      <c r="I39" s="8">
        <v>0.25580000000000003</v>
      </c>
      <c r="J39" s="8">
        <v>3.3300000000000003E-2</v>
      </c>
      <c r="K39" s="9">
        <f t="shared" si="0"/>
        <v>1.1088900000000002E-3</v>
      </c>
      <c r="L39">
        <f t="shared" si="1"/>
        <v>12.690606745516114</v>
      </c>
      <c r="M39">
        <f t="shared" si="2"/>
        <v>3.562387787077105</v>
      </c>
      <c r="N39">
        <f t="shared" si="3"/>
        <v>27.365129007036746</v>
      </c>
      <c r="O39">
        <f t="shared" si="4"/>
        <v>20.38284894436562</v>
      </c>
      <c r="P39">
        <f t="shared" si="5"/>
        <v>34.347409069707872</v>
      </c>
      <c r="Q39" s="5">
        <v>45.040224237158924</v>
      </c>
      <c r="R39" s="5">
        <v>-113.62269948613927</v>
      </c>
    </row>
    <row r="40" spans="1:18" x14ac:dyDescent="0.25">
      <c r="A40" t="s">
        <v>41</v>
      </c>
      <c r="B40" t="s">
        <v>91</v>
      </c>
      <c r="C40" s="5">
        <v>160</v>
      </c>
      <c r="D40" s="7" t="s">
        <v>52</v>
      </c>
      <c r="E40" s="1">
        <v>42584</v>
      </c>
      <c r="F40" t="s">
        <v>20</v>
      </c>
      <c r="G40">
        <v>1</v>
      </c>
      <c r="H40" t="s">
        <v>42</v>
      </c>
      <c r="I40" s="8">
        <v>0.25580000000000003</v>
      </c>
      <c r="J40" s="8">
        <v>3.3300000000000003E-2</v>
      </c>
      <c r="K40" s="9">
        <f t="shared" si="0"/>
        <v>1.1088900000000002E-3</v>
      </c>
      <c r="L40">
        <f t="shared" si="1"/>
        <v>0.25899197439828808</v>
      </c>
      <c r="M40">
        <f t="shared" si="2"/>
        <v>0.50891254101101502</v>
      </c>
      <c r="N40">
        <f t="shared" si="3"/>
        <v>3.9093041438623919</v>
      </c>
      <c r="O40">
        <f t="shared" si="4"/>
        <v>2.9118355634808024</v>
      </c>
      <c r="P40">
        <f t="shared" si="5"/>
        <v>4.9067727242439814</v>
      </c>
      <c r="Q40" s="5">
        <v>45.053625340837264</v>
      </c>
      <c r="R40" s="5">
        <v>-113.59887795373309</v>
      </c>
    </row>
    <row r="41" spans="1:18" x14ac:dyDescent="0.25">
      <c r="A41" t="s">
        <v>41</v>
      </c>
      <c r="B41" t="s">
        <v>92</v>
      </c>
      <c r="C41" s="5">
        <v>120</v>
      </c>
      <c r="D41" s="7" t="s">
        <v>53</v>
      </c>
      <c r="E41" s="1">
        <v>42577</v>
      </c>
      <c r="F41" t="s">
        <v>20</v>
      </c>
      <c r="G41">
        <v>12</v>
      </c>
      <c r="H41" t="s">
        <v>42</v>
      </c>
      <c r="I41" s="8">
        <v>0.25580000000000003</v>
      </c>
      <c r="J41" s="8">
        <v>3.3300000000000003E-2</v>
      </c>
      <c r="K41" s="9">
        <f t="shared" si="0"/>
        <v>1.1088900000000002E-3</v>
      </c>
      <c r="L41">
        <f t="shared" si="1"/>
        <v>37.294844313353479</v>
      </c>
      <c r="M41">
        <f t="shared" si="2"/>
        <v>6.1069504921321807</v>
      </c>
      <c r="N41">
        <f t="shared" si="3"/>
        <v>46.911649726348706</v>
      </c>
      <c r="O41">
        <f t="shared" si="4"/>
        <v>34.942026761769633</v>
      </c>
      <c r="P41">
        <f t="shared" si="5"/>
        <v>58.88127269092778</v>
      </c>
      <c r="Q41" s="5">
        <v>45.037691485380002</v>
      </c>
      <c r="R41" s="5">
        <v>-113.62752255079914</v>
      </c>
    </row>
    <row r="42" spans="1:18" x14ac:dyDescent="0.25">
      <c r="A42" t="s">
        <v>43</v>
      </c>
      <c r="B42" t="s">
        <v>93</v>
      </c>
      <c r="C42" s="5">
        <v>120</v>
      </c>
      <c r="D42" s="7" t="s">
        <v>53</v>
      </c>
      <c r="E42" s="1">
        <v>42557</v>
      </c>
      <c r="F42" t="s">
        <v>20</v>
      </c>
      <c r="G42">
        <v>4</v>
      </c>
      <c r="H42" t="s">
        <v>25</v>
      </c>
      <c r="I42" s="8">
        <v>0.60940000000000005</v>
      </c>
      <c r="J42" s="8">
        <v>6.0999999999999999E-2</v>
      </c>
      <c r="K42" s="9">
        <f t="shared" si="0"/>
        <v>3.7209999999999999E-3</v>
      </c>
      <c r="L42">
        <f t="shared" si="1"/>
        <v>0.43168787750103615</v>
      </c>
      <c r="M42">
        <f t="shared" si="2"/>
        <v>0.65702958647311782</v>
      </c>
      <c r="N42">
        <f t="shared" si="3"/>
        <v>6.5638332786347222</v>
      </c>
      <c r="O42">
        <f t="shared" si="4"/>
        <v>5.2760552891474113</v>
      </c>
      <c r="P42">
        <f t="shared" si="5"/>
        <v>7.8516112681220331</v>
      </c>
      <c r="Q42" s="7">
        <v>44.739366459510535</v>
      </c>
      <c r="R42" s="7">
        <v>-113.4830113924229</v>
      </c>
    </row>
    <row r="43" spans="1:18" x14ac:dyDescent="0.25">
      <c r="A43" t="s">
        <v>43</v>
      </c>
      <c r="B43" t="s">
        <v>93</v>
      </c>
      <c r="C43" s="5">
        <v>120</v>
      </c>
      <c r="D43" s="7" t="s">
        <v>53</v>
      </c>
      <c r="E43" s="1">
        <v>42557</v>
      </c>
      <c r="F43" t="s">
        <v>26</v>
      </c>
      <c r="G43">
        <v>4</v>
      </c>
      <c r="H43" t="s">
        <v>25</v>
      </c>
      <c r="I43" s="3">
        <v>0.1071</v>
      </c>
      <c r="J43" s="3">
        <v>4.1300000000000003E-2</v>
      </c>
      <c r="K43" s="9">
        <f t="shared" si="0"/>
        <v>1.7056900000000004E-3</v>
      </c>
      <c r="L43">
        <f t="shared" si="1"/>
        <v>207.42552722790725</v>
      </c>
      <c r="M43">
        <f t="shared" si="2"/>
        <v>14.402275071248544</v>
      </c>
      <c r="N43">
        <f t="shared" si="3"/>
        <v>37.348272642390292</v>
      </c>
      <c r="O43">
        <f t="shared" si="4"/>
        <v>9.1198135027431455</v>
      </c>
      <c r="P43">
        <f t="shared" si="5"/>
        <v>65.576731782037442</v>
      </c>
      <c r="Q43" s="7">
        <v>44.739366459510535</v>
      </c>
      <c r="R43" s="7">
        <v>-113.4830113924229</v>
      </c>
    </row>
    <row r="44" spans="1:18" x14ac:dyDescent="0.25">
      <c r="A44" t="s">
        <v>45</v>
      </c>
      <c r="B44" t="s">
        <v>94</v>
      </c>
      <c r="C44" s="5">
        <v>440</v>
      </c>
      <c r="D44" s="7" t="s">
        <v>55</v>
      </c>
      <c r="E44" s="1">
        <v>42519</v>
      </c>
      <c r="F44" t="s">
        <v>20</v>
      </c>
      <c r="G44">
        <v>46</v>
      </c>
      <c r="H44" t="s">
        <v>44</v>
      </c>
      <c r="I44" s="8">
        <v>0.113</v>
      </c>
      <c r="J44" s="8">
        <v>1.4E-2</v>
      </c>
      <c r="K44" s="9">
        <f t="shared" si="0"/>
        <v>1.9600000000000002E-4</v>
      </c>
      <c r="L44">
        <f t="shared" si="1"/>
        <v>2543.6535584283388</v>
      </c>
      <c r="M44">
        <f t="shared" si="2"/>
        <v>50.434646409272453</v>
      </c>
      <c r="N44">
        <f t="shared" si="3"/>
        <v>407.07964601769908</v>
      </c>
      <c r="O44">
        <f t="shared" si="4"/>
        <v>308.22773905552503</v>
      </c>
      <c r="P44">
        <f t="shared" si="5"/>
        <v>505.93155297987312</v>
      </c>
      <c r="Q44" s="7">
        <v>44.73386312695358</v>
      </c>
      <c r="R44" s="7">
        <v>-113.44445791276597</v>
      </c>
    </row>
    <row r="45" spans="1:18" x14ac:dyDescent="0.25">
      <c r="A45" t="s">
        <v>45</v>
      </c>
      <c r="B45" t="s">
        <v>94</v>
      </c>
      <c r="C45" s="5">
        <v>440</v>
      </c>
      <c r="D45" s="7" t="s">
        <v>55</v>
      </c>
      <c r="E45" s="1">
        <v>42519</v>
      </c>
      <c r="F45" t="s">
        <v>26</v>
      </c>
      <c r="G45">
        <v>37</v>
      </c>
      <c r="H45" t="s">
        <v>44</v>
      </c>
      <c r="I45" s="3">
        <v>2.5399999999999999E-2</v>
      </c>
      <c r="J45" s="3">
        <v>6.1000000000000004E-3</v>
      </c>
      <c r="K45" s="9">
        <f t="shared" si="0"/>
        <v>3.7210000000000005E-5</v>
      </c>
      <c r="L45">
        <f t="shared" si="1"/>
        <v>122385.01676457754</v>
      </c>
      <c r="M45">
        <f t="shared" si="2"/>
        <v>349.83569967139937</v>
      </c>
      <c r="N45">
        <f t="shared" si="3"/>
        <v>1456.6929133858268</v>
      </c>
      <c r="O45">
        <f t="shared" si="4"/>
        <v>771.01494202988408</v>
      </c>
      <c r="P45">
        <f t="shared" si="5"/>
        <v>2142.3708847417697</v>
      </c>
      <c r="Q45" s="7">
        <v>44.73386312695358</v>
      </c>
      <c r="R45" s="7">
        <v>-113.44445791276597</v>
      </c>
    </row>
    <row r="46" spans="1:18" x14ac:dyDescent="0.25">
      <c r="A46" t="s">
        <v>45</v>
      </c>
      <c r="B46" t="s">
        <v>95</v>
      </c>
      <c r="C46" s="5">
        <v>320</v>
      </c>
      <c r="D46" s="7" t="s">
        <v>54</v>
      </c>
      <c r="E46" s="1">
        <v>42522</v>
      </c>
      <c r="F46" t="s">
        <v>20</v>
      </c>
      <c r="G46">
        <v>7</v>
      </c>
      <c r="H46" t="s">
        <v>51</v>
      </c>
      <c r="I46" s="8">
        <v>0.36280000000000001</v>
      </c>
      <c r="J46" s="8">
        <v>3.0700000000000002E-2</v>
      </c>
      <c r="K46" s="9">
        <f t="shared" si="0"/>
        <v>9.4249000000000015E-4</v>
      </c>
      <c r="L46">
        <f t="shared" si="1"/>
        <v>2.6656536305639507</v>
      </c>
      <c r="M46">
        <f t="shared" si="2"/>
        <v>1.6326829546987838</v>
      </c>
      <c r="N46">
        <f t="shared" si="3"/>
        <v>19.294377067254686</v>
      </c>
      <c r="O46">
        <f t="shared" si="4"/>
        <v>16.094318476045071</v>
      </c>
      <c r="P46">
        <f t="shared" si="5"/>
        <v>22.494435658464301</v>
      </c>
      <c r="Q46" s="7">
        <v>44.867520808945287</v>
      </c>
      <c r="R46" s="7">
        <v>-113.62428295609394</v>
      </c>
    </row>
    <row r="47" spans="1:18" x14ac:dyDescent="0.25">
      <c r="A47" t="s">
        <v>45</v>
      </c>
      <c r="B47" t="s">
        <v>95</v>
      </c>
      <c r="C47" s="5">
        <v>320</v>
      </c>
      <c r="D47" s="7" t="s">
        <v>54</v>
      </c>
      <c r="E47" s="1">
        <v>42522</v>
      </c>
      <c r="F47" t="s">
        <v>26</v>
      </c>
      <c r="G47">
        <v>8</v>
      </c>
      <c r="H47" t="s">
        <v>51</v>
      </c>
      <c r="I47" s="3">
        <v>0.11070000000000001</v>
      </c>
      <c r="J47" s="3">
        <v>3.8399999999999997E-2</v>
      </c>
      <c r="K47" s="9">
        <f t="shared" si="0"/>
        <v>1.4745599999999998E-3</v>
      </c>
      <c r="L47">
        <f t="shared" si="1"/>
        <v>628.42280836251155</v>
      </c>
      <c r="M47">
        <f t="shared" si="2"/>
        <v>25.068362698080453</v>
      </c>
      <c r="N47">
        <f t="shared" si="3"/>
        <v>72.267389340560072</v>
      </c>
      <c r="O47">
        <f t="shared" si="4"/>
        <v>23.133398452322389</v>
      </c>
      <c r="P47">
        <f t="shared" si="5"/>
        <v>121.40138022879776</v>
      </c>
      <c r="Q47" s="7">
        <v>44.867520808945287</v>
      </c>
      <c r="R47" s="7">
        <v>-113.62428295609394</v>
      </c>
    </row>
    <row r="48" spans="1:18" x14ac:dyDescent="0.25">
      <c r="A48" t="s">
        <v>45</v>
      </c>
      <c r="B48" t="s">
        <v>96</v>
      </c>
      <c r="C48" s="5">
        <v>200</v>
      </c>
      <c r="D48" s="7" t="s">
        <v>52</v>
      </c>
      <c r="E48" s="1">
        <v>42516</v>
      </c>
      <c r="F48" t="s">
        <v>20</v>
      </c>
      <c r="G48">
        <v>63</v>
      </c>
      <c r="H48" t="s">
        <v>31</v>
      </c>
      <c r="I48" s="8">
        <v>0.20300000000000001</v>
      </c>
      <c r="J48" s="8">
        <v>2.0299999999999999E-2</v>
      </c>
      <c r="K48" s="9">
        <f t="shared" si="0"/>
        <v>4.1208999999999994E-4</v>
      </c>
      <c r="L48">
        <f t="shared" si="1"/>
        <v>963.13912009512444</v>
      </c>
      <c r="M48">
        <f t="shared" si="2"/>
        <v>31.034482758620683</v>
      </c>
      <c r="N48">
        <f t="shared" si="3"/>
        <v>310.34482758620686</v>
      </c>
      <c r="O48">
        <f t="shared" si="4"/>
        <v>249.51724137931032</v>
      </c>
      <c r="P48">
        <f t="shared" si="5"/>
        <v>371.17241379310337</v>
      </c>
      <c r="Q48" s="7">
        <v>44.708617111746264</v>
      </c>
      <c r="R48" s="7">
        <v>-113.39206535997414</v>
      </c>
    </row>
    <row r="49" spans="1:18" x14ac:dyDescent="0.25">
      <c r="A49" t="s">
        <v>45</v>
      </c>
      <c r="B49" t="s">
        <v>96</v>
      </c>
      <c r="C49" s="5">
        <v>200</v>
      </c>
      <c r="D49" s="7" t="s">
        <v>52</v>
      </c>
      <c r="E49" s="1">
        <v>42516</v>
      </c>
      <c r="F49" t="s">
        <v>26</v>
      </c>
      <c r="G49">
        <v>42</v>
      </c>
      <c r="H49" t="s">
        <v>31</v>
      </c>
      <c r="I49" s="3">
        <v>3.1099999999999999E-2</v>
      </c>
      <c r="J49" s="3">
        <v>1.2500000000000001E-2</v>
      </c>
      <c r="K49" s="9">
        <f t="shared" si="0"/>
        <v>1.5625000000000003E-4</v>
      </c>
      <c r="L49">
        <f t="shared" si="1"/>
        <v>294630.05762575584</v>
      </c>
      <c r="M49">
        <f t="shared" si="2"/>
        <v>542.79835816420427</v>
      </c>
      <c r="N49">
        <f t="shared" si="3"/>
        <v>1350.4823151125402</v>
      </c>
      <c r="O49">
        <f t="shared" si="4"/>
        <v>286.59753311069971</v>
      </c>
      <c r="P49">
        <f t="shared" si="5"/>
        <v>2414.3670971143806</v>
      </c>
      <c r="Q49" s="7">
        <v>44.708617111746264</v>
      </c>
      <c r="R49" s="7">
        <v>-113.39206535997414</v>
      </c>
    </row>
    <row r="50" spans="1:18" x14ac:dyDescent="0.25">
      <c r="A50" t="s">
        <v>45</v>
      </c>
      <c r="B50" t="s">
        <v>97</v>
      </c>
      <c r="C50" s="5">
        <v>320</v>
      </c>
      <c r="D50" s="7" t="s">
        <v>55</v>
      </c>
      <c r="E50" s="1">
        <v>42599</v>
      </c>
      <c r="F50" t="s">
        <v>20</v>
      </c>
      <c r="G50">
        <v>24</v>
      </c>
      <c r="H50" t="s">
        <v>28</v>
      </c>
      <c r="I50" s="8">
        <v>4.2200000000000001E-2</v>
      </c>
      <c r="J50" s="8">
        <v>1.5599999999999999E-2</v>
      </c>
      <c r="K50" s="9">
        <f t="shared" si="0"/>
        <v>2.4335999999999997E-4</v>
      </c>
      <c r="L50">
        <f t="shared" si="1"/>
        <v>44199.95999625534</v>
      </c>
      <c r="M50">
        <f t="shared" si="2"/>
        <v>210.23786527706025</v>
      </c>
      <c r="N50">
        <f t="shared" si="3"/>
        <v>568.72037914691941</v>
      </c>
      <c r="O50">
        <f t="shared" si="4"/>
        <v>156.65416320388135</v>
      </c>
      <c r="P50">
        <f t="shared" si="5"/>
        <v>980.78659508995747</v>
      </c>
      <c r="Q50" s="7">
        <v>44.943529989332731</v>
      </c>
      <c r="R50" s="7">
        <v>-113.6408016538841</v>
      </c>
    </row>
    <row r="51" spans="1:18" x14ac:dyDescent="0.25">
      <c r="A51" t="s">
        <v>45</v>
      </c>
      <c r="B51" t="s">
        <v>97</v>
      </c>
      <c r="C51" s="5">
        <v>320</v>
      </c>
      <c r="D51" s="7" t="s">
        <v>55</v>
      </c>
      <c r="E51" s="1">
        <v>42599</v>
      </c>
      <c r="F51" t="s">
        <v>26</v>
      </c>
      <c r="G51">
        <v>8</v>
      </c>
      <c r="H51" t="s">
        <v>28</v>
      </c>
      <c r="I51" s="3">
        <v>2.1299999999999999E-2</v>
      </c>
      <c r="J51" s="3">
        <v>2.1000000000000001E-2</v>
      </c>
      <c r="K51" s="9">
        <f t="shared" si="0"/>
        <v>4.4100000000000004E-4</v>
      </c>
      <c r="L51">
        <f t="shared" si="1"/>
        <v>137119.7932338457</v>
      </c>
      <c r="M51">
        <f t="shared" si="2"/>
        <v>370.29689876347288</v>
      </c>
      <c r="N51">
        <f t="shared" si="3"/>
        <v>375.58685446009389</v>
      </c>
      <c r="O51">
        <f t="shared" si="4"/>
        <v>-350.19506711631294</v>
      </c>
      <c r="P51">
        <f t="shared" si="5"/>
        <v>1101.3687760365008</v>
      </c>
      <c r="Q51" s="7">
        <v>44.943529989332731</v>
      </c>
      <c r="R51" s="7">
        <v>-113.6408016538841</v>
      </c>
    </row>
    <row r="52" spans="1:18" x14ac:dyDescent="0.25">
      <c r="A52" t="s">
        <v>45</v>
      </c>
      <c r="B52" t="s">
        <v>98</v>
      </c>
      <c r="C52" s="5">
        <v>480</v>
      </c>
      <c r="D52" s="7" t="s">
        <v>53</v>
      </c>
      <c r="E52" s="1">
        <v>42601</v>
      </c>
      <c r="F52" t="s">
        <v>20</v>
      </c>
      <c r="G52">
        <v>68</v>
      </c>
      <c r="H52" t="s">
        <v>46</v>
      </c>
      <c r="I52" s="8">
        <v>0.15740000000000001</v>
      </c>
      <c r="J52" s="8">
        <v>1.5699999999999999E-2</v>
      </c>
      <c r="K52" s="9">
        <f t="shared" si="0"/>
        <v>2.4648999999999998E-4</v>
      </c>
      <c r="L52">
        <f t="shared" si="1"/>
        <v>1856.941482653511</v>
      </c>
      <c r="M52">
        <f t="shared" si="2"/>
        <v>43.092243880465439</v>
      </c>
      <c r="N52">
        <f t="shared" si="3"/>
        <v>432.02033036848792</v>
      </c>
      <c r="O52">
        <f t="shared" si="4"/>
        <v>347.55953236277566</v>
      </c>
      <c r="P52">
        <f t="shared" si="5"/>
        <v>516.48112837420013</v>
      </c>
      <c r="Q52" s="7">
        <v>45.114362298538907</v>
      </c>
      <c r="R52" s="7">
        <v>-113.76235666347259</v>
      </c>
    </row>
    <row r="53" spans="1:18" x14ac:dyDescent="0.25">
      <c r="A53" t="s">
        <v>45</v>
      </c>
      <c r="B53" t="s">
        <v>98</v>
      </c>
      <c r="C53" s="5">
        <v>480</v>
      </c>
      <c r="D53" s="7" t="s">
        <v>53</v>
      </c>
      <c r="E53" s="1">
        <v>42601</v>
      </c>
      <c r="F53" t="s">
        <v>26</v>
      </c>
      <c r="G53">
        <v>5</v>
      </c>
      <c r="H53" t="s">
        <v>46</v>
      </c>
      <c r="I53" s="3">
        <v>8.9700000000000002E-2</v>
      </c>
      <c r="J53" s="3">
        <v>3.2399999999999998E-2</v>
      </c>
      <c r="K53" s="9">
        <f t="shared" si="0"/>
        <v>1.0497599999999998E-3</v>
      </c>
      <c r="L53">
        <f t="shared" si="1"/>
        <v>405.37807581173342</v>
      </c>
      <c r="M53">
        <f t="shared" si="2"/>
        <v>20.134002975358214</v>
      </c>
      <c r="N53">
        <f t="shared" si="3"/>
        <v>55.741360089186173</v>
      </c>
      <c r="O53">
        <f t="shared" si="4"/>
        <v>16.278714257484076</v>
      </c>
      <c r="P53">
        <f t="shared" si="5"/>
        <v>95.204005920888278</v>
      </c>
      <c r="Q53" s="7">
        <v>45.114362298538907</v>
      </c>
      <c r="R53" s="7">
        <v>-113.76235666347259</v>
      </c>
    </row>
    <row r="54" spans="1:18" x14ac:dyDescent="0.25">
      <c r="A54" t="s">
        <v>45</v>
      </c>
      <c r="B54" t="s">
        <v>99</v>
      </c>
      <c r="C54" s="5">
        <v>240</v>
      </c>
      <c r="D54" s="7" t="s">
        <v>53</v>
      </c>
      <c r="E54" s="1">
        <v>42516</v>
      </c>
      <c r="F54" t="s">
        <v>20</v>
      </c>
      <c r="G54">
        <v>19</v>
      </c>
      <c r="H54" t="s">
        <v>31</v>
      </c>
      <c r="I54" s="8">
        <v>0.37880000000000003</v>
      </c>
      <c r="J54" s="8">
        <v>5.9700000000000003E-2</v>
      </c>
      <c r="K54" s="9">
        <f t="shared" si="0"/>
        <v>3.5640900000000002E-3</v>
      </c>
      <c r="L54">
        <f t="shared" si="1"/>
        <v>62.490785373355223</v>
      </c>
      <c r="M54">
        <f t="shared" si="2"/>
        <v>7.9051113447790993</v>
      </c>
      <c r="N54">
        <f t="shared" si="3"/>
        <v>50.158394931362196</v>
      </c>
      <c r="O54">
        <f t="shared" si="4"/>
        <v>34.664376695595159</v>
      </c>
      <c r="P54">
        <f t="shared" si="5"/>
        <v>65.652413167129225</v>
      </c>
      <c r="Q54" s="7">
        <v>44.701183821729458</v>
      </c>
      <c r="R54" s="7">
        <v>-113.38292343523072</v>
      </c>
    </row>
    <row r="55" spans="1:18" x14ac:dyDescent="0.25">
      <c r="A55" t="s">
        <v>45</v>
      </c>
      <c r="B55" t="s">
        <v>99</v>
      </c>
      <c r="C55" s="5">
        <v>240</v>
      </c>
      <c r="D55" s="7" t="s">
        <v>53</v>
      </c>
      <c r="E55" s="1">
        <v>42516</v>
      </c>
      <c r="F55" t="s">
        <v>26</v>
      </c>
      <c r="G55">
        <v>3</v>
      </c>
      <c r="H55" t="s">
        <v>31</v>
      </c>
      <c r="I55" s="3">
        <v>3.1099999999999999E-2</v>
      </c>
      <c r="J55" s="3">
        <v>1.2500000000000001E-2</v>
      </c>
      <c r="K55" s="9">
        <f t="shared" si="0"/>
        <v>1.5625000000000003E-4</v>
      </c>
      <c r="L55">
        <f t="shared" si="1"/>
        <v>1503.214579723244</v>
      </c>
      <c r="M55">
        <f t="shared" si="2"/>
        <v>38.771311297443162</v>
      </c>
      <c r="N55">
        <f t="shared" si="3"/>
        <v>96.463022508038591</v>
      </c>
      <c r="O55">
        <f t="shared" si="4"/>
        <v>20.471252365049992</v>
      </c>
      <c r="P55">
        <f t="shared" si="5"/>
        <v>172.45479265102719</v>
      </c>
      <c r="Q55" s="7">
        <v>44.701183821729458</v>
      </c>
      <c r="R55" s="7">
        <v>-113.38292343523072</v>
      </c>
    </row>
    <row r="56" spans="1:18" x14ac:dyDescent="0.25">
      <c r="A56" t="s">
        <v>47</v>
      </c>
      <c r="B56" t="s">
        <v>62</v>
      </c>
      <c r="C56" s="5">
        <v>160</v>
      </c>
      <c r="D56" s="7" t="s">
        <v>55</v>
      </c>
      <c r="E56" s="1">
        <v>42542</v>
      </c>
      <c r="F56" t="s">
        <v>20</v>
      </c>
      <c r="G56">
        <v>11</v>
      </c>
      <c r="H56" t="s">
        <v>44</v>
      </c>
      <c r="I56" s="8">
        <v>0.35709999999999997</v>
      </c>
      <c r="J56" s="8">
        <v>0.12809999999999999</v>
      </c>
      <c r="K56" s="9">
        <f t="shared" si="0"/>
        <v>1.6409609999999998E-2</v>
      </c>
      <c r="L56">
        <f t="shared" si="1"/>
        <v>122.10240806140139</v>
      </c>
      <c r="M56">
        <f t="shared" si="2"/>
        <v>11.049995839881634</v>
      </c>
      <c r="N56">
        <f t="shared" si="3"/>
        <v>30.80369644357323</v>
      </c>
      <c r="O56">
        <f t="shared" si="4"/>
        <v>9.1457045974052278</v>
      </c>
      <c r="P56">
        <f t="shared" si="5"/>
        <v>52.461688289741232</v>
      </c>
      <c r="Q56" s="7">
        <v>44.766407558736326</v>
      </c>
      <c r="R56" s="7">
        <v>-113.51588807715522</v>
      </c>
    </row>
    <row r="57" spans="1:18" x14ac:dyDescent="0.25">
      <c r="A57" t="s">
        <v>47</v>
      </c>
      <c r="B57" t="s">
        <v>64</v>
      </c>
      <c r="C57" s="5">
        <v>160</v>
      </c>
      <c r="D57" s="7" t="s">
        <v>53</v>
      </c>
      <c r="E57" s="1">
        <v>42541</v>
      </c>
      <c r="F57" t="s">
        <v>20</v>
      </c>
      <c r="G57">
        <v>7</v>
      </c>
      <c r="H57" t="s">
        <v>31</v>
      </c>
      <c r="I57" s="8">
        <v>0.37880000000000003</v>
      </c>
      <c r="J57" s="8">
        <v>5.9700000000000003E-2</v>
      </c>
      <c r="K57" s="9">
        <f t="shared" si="0"/>
        <v>3.5640900000000002E-3</v>
      </c>
      <c r="L57">
        <f t="shared" si="1"/>
        <v>8.4821287625883812</v>
      </c>
      <c r="M57">
        <f t="shared" si="2"/>
        <v>2.9124094428133525</v>
      </c>
      <c r="N57">
        <f t="shared" si="3"/>
        <v>18.479408658922914</v>
      </c>
      <c r="O57">
        <f t="shared" si="4"/>
        <v>12.771086151008742</v>
      </c>
      <c r="P57">
        <f t="shared" si="5"/>
        <v>24.187731166837086</v>
      </c>
      <c r="Q57" s="7">
        <v>44.771135041268167</v>
      </c>
      <c r="R57" s="7">
        <v>-113.52517988057755</v>
      </c>
    </row>
    <row r="58" spans="1:18" x14ac:dyDescent="0.25">
      <c r="A58" t="s">
        <v>47</v>
      </c>
      <c r="B58" t="s">
        <v>63</v>
      </c>
      <c r="C58" s="5">
        <v>120</v>
      </c>
      <c r="D58" s="7" t="s">
        <v>53</v>
      </c>
      <c r="E58" s="1">
        <v>42542</v>
      </c>
      <c r="F58" t="s">
        <v>35</v>
      </c>
      <c r="H58" t="s">
        <v>44</v>
      </c>
      <c r="K58" s="9"/>
      <c r="Q58" s="7">
        <v>44.763268724585764</v>
      </c>
      <c r="R58" s="7">
        <v>-113.51371737556393</v>
      </c>
    </row>
    <row r="59" spans="1:18" x14ac:dyDescent="0.25">
      <c r="A59" t="s">
        <v>47</v>
      </c>
      <c r="B59" t="s">
        <v>65</v>
      </c>
      <c r="C59" s="5">
        <v>120</v>
      </c>
      <c r="D59" s="7" t="s">
        <v>52</v>
      </c>
      <c r="E59" s="1">
        <v>42541</v>
      </c>
      <c r="F59" t="s">
        <v>35</v>
      </c>
      <c r="H59" t="s">
        <v>44</v>
      </c>
      <c r="K59" s="9"/>
      <c r="Q59" s="7">
        <v>44.761348471422288</v>
      </c>
      <c r="R59" s="7">
        <v>-113.50772065446451</v>
      </c>
    </row>
    <row r="60" spans="1:18" x14ac:dyDescent="0.25">
      <c r="A60" t="s">
        <v>48</v>
      </c>
      <c r="B60" t="s">
        <v>100</v>
      </c>
      <c r="C60" s="5">
        <v>120</v>
      </c>
      <c r="D60" s="7" t="s">
        <v>55</v>
      </c>
      <c r="E60" s="1">
        <v>42548</v>
      </c>
      <c r="F60" t="s">
        <v>20</v>
      </c>
      <c r="G60">
        <v>2</v>
      </c>
      <c r="H60" t="s">
        <v>33</v>
      </c>
      <c r="I60" s="8">
        <v>6.25E-2</v>
      </c>
      <c r="J60" s="8">
        <v>3.49E-2</v>
      </c>
      <c r="K60" s="9">
        <f t="shared" si="0"/>
        <v>1.2180100000000001E-3</v>
      </c>
      <c r="L60">
        <f t="shared" si="1"/>
        <v>319.29401344000001</v>
      </c>
      <c r="M60">
        <f t="shared" si="2"/>
        <v>17.8688</v>
      </c>
      <c r="N60">
        <f t="shared" si="3"/>
        <v>32</v>
      </c>
      <c r="O60">
        <f t="shared" si="4"/>
        <v>-3.0228480000000033</v>
      </c>
      <c r="P60">
        <f t="shared" si="5"/>
        <v>67.02284800000001</v>
      </c>
      <c r="Q60" s="7">
        <v>45.079048388665441</v>
      </c>
      <c r="R60" s="7">
        <v>-113.6932635296069</v>
      </c>
    </row>
    <row r="61" spans="1:18" x14ac:dyDescent="0.25">
      <c r="A61" t="s">
        <v>48</v>
      </c>
      <c r="B61" t="s">
        <v>101</v>
      </c>
      <c r="C61" s="5">
        <v>120</v>
      </c>
      <c r="D61" s="7" t="s">
        <v>53</v>
      </c>
      <c r="E61" s="1">
        <v>42549</v>
      </c>
      <c r="F61" t="s">
        <v>20</v>
      </c>
      <c r="G61">
        <v>4</v>
      </c>
      <c r="H61" t="s">
        <v>49</v>
      </c>
      <c r="I61" s="8">
        <v>0.14360000000000001</v>
      </c>
      <c r="J61" s="8">
        <v>2.5100000000000001E-2</v>
      </c>
      <c r="K61" s="9">
        <f t="shared" si="0"/>
        <v>6.3001000000000008E-4</v>
      </c>
      <c r="L61">
        <f t="shared" si="1"/>
        <v>23.705529804823037</v>
      </c>
      <c r="M61">
        <f t="shared" si="2"/>
        <v>4.8688324888850962</v>
      </c>
      <c r="N61">
        <f t="shared" si="3"/>
        <v>27.855153203342617</v>
      </c>
      <c r="O61">
        <f t="shared" si="4"/>
        <v>18.312241525127831</v>
      </c>
      <c r="P61">
        <f t="shared" si="5"/>
        <v>37.398064881557403</v>
      </c>
      <c r="Q61" s="7">
        <v>45.090499178354172</v>
      </c>
      <c r="R61" s="7">
        <v>-113.66264203439236</v>
      </c>
    </row>
    <row r="62" spans="1:18" x14ac:dyDescent="0.25">
      <c r="A62" t="s">
        <v>50</v>
      </c>
      <c r="B62" t="s">
        <v>102</v>
      </c>
      <c r="C62" s="5">
        <v>120</v>
      </c>
      <c r="D62" s="7" t="s">
        <v>56</v>
      </c>
      <c r="E62" s="1">
        <v>42563</v>
      </c>
      <c r="F62" t="s">
        <v>20</v>
      </c>
      <c r="G62">
        <v>48</v>
      </c>
      <c r="H62" t="s">
        <v>33</v>
      </c>
      <c r="I62" s="8">
        <v>0.34739999999999999</v>
      </c>
      <c r="J62" s="8">
        <v>4.3999999999999997E-2</v>
      </c>
      <c r="K62" s="9">
        <f t="shared" si="0"/>
        <v>1.9359999999999998E-3</v>
      </c>
      <c r="L62">
        <f t="shared" si="1"/>
        <v>306.24469289568196</v>
      </c>
      <c r="M62">
        <f t="shared" si="2"/>
        <v>17.499848367791131</v>
      </c>
      <c r="N62">
        <f t="shared" si="3"/>
        <v>138.16925734024181</v>
      </c>
      <c r="O62">
        <f t="shared" si="4"/>
        <v>103.86955453937119</v>
      </c>
      <c r="P62">
        <f t="shared" si="5"/>
        <v>172.46896014111243</v>
      </c>
      <c r="Q62" s="7">
        <v>45.100337206232155</v>
      </c>
      <c r="R62" s="7">
        <v>-113.71298704591453</v>
      </c>
    </row>
    <row r="63" spans="1:18" x14ac:dyDescent="0.25">
      <c r="A63" t="s">
        <v>50</v>
      </c>
      <c r="B63" t="s">
        <v>102</v>
      </c>
      <c r="C63" s="5">
        <v>120</v>
      </c>
      <c r="D63" s="7" t="s">
        <v>56</v>
      </c>
      <c r="E63" s="1">
        <v>42563</v>
      </c>
      <c r="F63" t="s">
        <v>26</v>
      </c>
      <c r="G63">
        <v>1</v>
      </c>
      <c r="H63" t="s">
        <v>33</v>
      </c>
      <c r="K63" s="9"/>
    </row>
  </sheetData>
  <autoFilter ref="A1:R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2017-11-14T19:28:14Z</dcterms:created>
  <dcterms:modified xsi:type="dcterms:W3CDTF">2017-11-22T21:55:34Z</dcterms:modified>
</cp:coreProperties>
</file>