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\Abundance tables\2017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Sheet1!$A$1:$R$49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P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P7" i="1"/>
  <c r="K8" i="1"/>
  <c r="L8" i="1"/>
  <c r="M8" i="1"/>
  <c r="N8" i="1"/>
  <c r="P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P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P15" i="1"/>
  <c r="K16" i="1"/>
  <c r="L16" i="1"/>
  <c r="M16" i="1"/>
  <c r="N16" i="1"/>
  <c r="P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P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P23" i="1"/>
  <c r="K24" i="1"/>
  <c r="L24" i="1"/>
  <c r="M24" i="1"/>
  <c r="N24" i="1"/>
  <c r="P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P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P31" i="1"/>
  <c r="K32" i="1"/>
  <c r="L32" i="1"/>
  <c r="M32" i="1"/>
  <c r="N32" i="1"/>
  <c r="P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P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P39" i="1"/>
  <c r="K40" i="1"/>
  <c r="L40" i="1"/>
  <c r="M40" i="1"/>
  <c r="N40" i="1"/>
  <c r="P40" i="1"/>
  <c r="O40" i="1"/>
  <c r="K41" i="1"/>
  <c r="L41" i="1"/>
  <c r="M41" i="1"/>
  <c r="N41" i="1"/>
  <c r="O41" i="1"/>
  <c r="K42" i="1"/>
  <c r="L42" i="1"/>
  <c r="M42" i="1"/>
  <c r="N42" i="1"/>
  <c r="P42" i="1"/>
  <c r="K43" i="1"/>
  <c r="L43" i="1"/>
  <c r="M43" i="1"/>
  <c r="N43" i="1"/>
  <c r="O43" i="1"/>
  <c r="K44" i="1"/>
  <c r="L44" i="1"/>
  <c r="M44" i="1"/>
  <c r="N44" i="1"/>
  <c r="P44" i="1"/>
  <c r="K45" i="1"/>
  <c r="L45" i="1"/>
  <c r="M45" i="1"/>
  <c r="N45" i="1"/>
  <c r="O45" i="1"/>
  <c r="K47" i="1"/>
  <c r="L47" i="1"/>
  <c r="M47" i="1"/>
  <c r="N47" i="1"/>
  <c r="O47" i="1"/>
  <c r="P47" i="1"/>
  <c r="K49" i="1"/>
  <c r="L49" i="1"/>
  <c r="M49" i="1"/>
  <c r="N49" i="1"/>
  <c r="O49" i="1"/>
  <c r="N3" i="1"/>
  <c r="K3" i="1"/>
  <c r="L3" i="1"/>
  <c r="M3" i="1"/>
  <c r="P3" i="1"/>
  <c r="O3" i="1"/>
  <c r="P43" i="1"/>
  <c r="P35" i="1"/>
  <c r="P27" i="1"/>
  <c r="P19" i="1"/>
  <c r="P11" i="1"/>
  <c r="O44" i="1"/>
  <c r="O36" i="1"/>
  <c r="O28" i="1"/>
  <c r="O20" i="1"/>
  <c r="O12" i="1"/>
  <c r="O4" i="1"/>
  <c r="P34" i="1"/>
  <c r="P26" i="1"/>
  <c r="P22" i="1"/>
  <c r="O42" i="1"/>
  <c r="P49" i="1"/>
  <c r="P45" i="1"/>
  <c r="P41" i="1"/>
  <c r="P37" i="1"/>
  <c r="P33" i="1"/>
  <c r="P29" i="1"/>
  <c r="P25" i="1"/>
  <c r="P21" i="1"/>
  <c r="P17" i="1"/>
  <c r="P13" i="1"/>
  <c r="P9" i="1"/>
  <c r="P5" i="1"/>
  <c r="P38" i="1"/>
  <c r="P30" i="1"/>
  <c r="P18" i="1"/>
  <c r="P14" i="1"/>
  <c r="P10" i="1"/>
  <c r="P6" i="1"/>
</calcChain>
</file>

<file path=xl/sharedStrings.xml><?xml version="1.0" encoding="utf-8"?>
<sst xmlns="http://schemas.openxmlformats.org/spreadsheetml/2006/main" count="282" uniqueCount="101">
  <si>
    <t>Tributary</t>
  </si>
  <si>
    <t>GRTS _#</t>
  </si>
  <si>
    <t>Site_Length</t>
  </si>
  <si>
    <t>Panel</t>
  </si>
  <si>
    <t>Survey_Date</t>
  </si>
  <si>
    <t>Species</t>
  </si>
  <si>
    <t>Total_fish_p/1</t>
  </si>
  <si>
    <t>Stratum (St)</t>
  </si>
  <si>
    <t>St P(Capture)</t>
  </si>
  <si>
    <t>SE (P(Capture))</t>
  </si>
  <si>
    <t>Var.p.hat</t>
  </si>
  <si>
    <t>Var.N.hat</t>
  </si>
  <si>
    <t>SE.N.hat</t>
  </si>
  <si>
    <t>Pop Est.</t>
  </si>
  <si>
    <t>LCI95Pct</t>
  </si>
  <si>
    <t>UCI95Pct</t>
  </si>
  <si>
    <t>Latitude</t>
  </si>
  <si>
    <t>Longitude</t>
  </si>
  <si>
    <t>Hawley Creek</t>
  </si>
  <si>
    <t>Zero Targets</t>
  </si>
  <si>
    <t>Reservoir Creek</t>
  </si>
  <si>
    <t>Steelhead</t>
  </si>
  <si>
    <t>Plane-Bed_4</t>
  </si>
  <si>
    <t>Plane-Bed_1</t>
  </si>
  <si>
    <t>Pool-Riffle_3</t>
  </si>
  <si>
    <t>Big Bear Creek</t>
  </si>
  <si>
    <t>Pool-Riffle_5</t>
  </si>
  <si>
    <t>Big Eightmile Creek</t>
  </si>
  <si>
    <t>Plane-Bed_3</t>
  </si>
  <si>
    <t>Pool-Riffle_1</t>
  </si>
  <si>
    <t>Big Springs Creek</t>
  </si>
  <si>
    <t>Pool-Riffle_2</t>
  </si>
  <si>
    <t>Big Timber Creek</t>
  </si>
  <si>
    <t>Island_Braided_2</t>
  </si>
  <si>
    <t>Pool-Riffle_4</t>
  </si>
  <si>
    <t>Meandering_1</t>
  </si>
  <si>
    <t>Step-Pool_6</t>
  </si>
  <si>
    <t>East Fork Bohannon Creek</t>
  </si>
  <si>
    <t>Bohannon Creek</t>
  </si>
  <si>
    <t>Plane-Bed_2</t>
  </si>
  <si>
    <t>Canyon Creek</t>
  </si>
  <si>
    <t>Cruikshank Creek</t>
  </si>
  <si>
    <t>Hayden Creek</t>
  </si>
  <si>
    <t>Island_Braided_1</t>
  </si>
  <si>
    <t>Chinook</t>
  </si>
  <si>
    <t>Confined_3</t>
  </si>
  <si>
    <t>Kenney Creek</t>
  </si>
  <si>
    <t>Lee Creek</t>
  </si>
  <si>
    <t>Island_Braided_4</t>
  </si>
  <si>
    <t>Island_Braided_3</t>
  </si>
  <si>
    <t>Meandering_2</t>
  </si>
  <si>
    <t>Little Springs Creek</t>
  </si>
  <si>
    <t>Wimpey Creek</t>
  </si>
  <si>
    <t>NA</t>
  </si>
  <si>
    <t>Upper Lemhi River</t>
  </si>
  <si>
    <t>Lower Lemhi River</t>
  </si>
  <si>
    <t>Panel 1</t>
  </si>
  <si>
    <t>Panel 2</t>
  </si>
  <si>
    <t>Panel 3</t>
  </si>
  <si>
    <t>Annual</t>
  </si>
  <si>
    <t>Extra</t>
  </si>
  <si>
    <t>CBW05583-050639</t>
  </si>
  <si>
    <t>CBW05583-068047</t>
  </si>
  <si>
    <t>CBW05583-149967</t>
  </si>
  <si>
    <t>CBW05583-395727</t>
  </si>
  <si>
    <t>CBW05583-078287</t>
  </si>
  <si>
    <t>CBW05583-250319</t>
  </si>
  <si>
    <t>CBW05583-001487</t>
  </si>
  <si>
    <t>CBW05583-080335</t>
  </si>
  <si>
    <t>CBW05583-091599</t>
  </si>
  <si>
    <t>CBW05583-093023</t>
  </si>
  <si>
    <t>CBW05583-102239</t>
  </si>
  <si>
    <t>CBW05583-207711</t>
  </si>
  <si>
    <t>CBW05583-240479</t>
  </si>
  <si>
    <t>CBW05583-042447</t>
  </si>
  <si>
    <t>CBW05583-049615</t>
  </si>
  <si>
    <t>CBW05583-229839</t>
  </si>
  <si>
    <t>CBW05583-029103</t>
  </si>
  <si>
    <t>CBW05583-045487</t>
  </si>
  <si>
    <t>CBW05583-048559</t>
  </si>
  <si>
    <t>CBW05583-064351</t>
  </si>
  <si>
    <t>CBW05583-121695</t>
  </si>
  <si>
    <t>CBW05583-362335</t>
  </si>
  <si>
    <t>CBW05583-449375</t>
  </si>
  <si>
    <t>CBW05583-453039</t>
  </si>
  <si>
    <t>CBW05583-029135</t>
  </si>
  <si>
    <t>CBW05583-029535</t>
  </si>
  <si>
    <t>CBW05583-038111</t>
  </si>
  <si>
    <t>CBW05583-413535</t>
  </si>
  <si>
    <t>CBW05583-452047</t>
  </si>
  <si>
    <t>CBW05583-440159</t>
  </si>
  <si>
    <t>LEM00001-Big0Springs-1</t>
  </si>
  <si>
    <t>LEM00001-Big0Springs-4</t>
  </si>
  <si>
    <t>LEM00001-Big0Springs-5</t>
  </si>
  <si>
    <t>LEM00001-Big0Springs-6</t>
  </si>
  <si>
    <t>LEM00002-00001B</t>
  </si>
  <si>
    <t>LEM00002-00001D</t>
  </si>
  <si>
    <t>LEM00001-Little0Springs-6</t>
  </si>
  <si>
    <t>LEM00001-Little0Springs-2</t>
  </si>
  <si>
    <t>LEMW01-000015</t>
  </si>
  <si>
    <t>LEMW01-000018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</si>
</sst>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14" fontId="0" fillId="0" borderId="0" xfId="0" applyNumberForma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pane ySplit="1" topLeftCell="A2" activePane="bottomLeft" state="frozen"/>
      <selection pane="bottomLeft" activeCell="M40" sqref="M40"/>
    </sheetView>
  </sheetViews>
  <sheetFormatPr defaultRowHeight="15" x14ac:dyDescent="0.25"/>
  <cols>
    <col min="1" max="1" width="24.140625" customWidth="1"/>
    <col min="2" max="2" width="25.5703125" customWidth="1"/>
    <col min="3" max="3" width="11.42578125" bestFit="1" customWidth="1"/>
    <col min="4" max="4" width="8.5703125" customWidth="1"/>
    <col min="5" max="5" width="12.140625" bestFit="1" customWidth="1"/>
    <col min="6" max="6" width="14.7109375" customWidth="1"/>
    <col min="7" max="7" width="13.85546875" bestFit="1" customWidth="1"/>
    <col min="8" max="8" width="16.42578125" customWidth="1"/>
    <col min="9" max="9" width="12.7109375" bestFit="1" customWidth="1"/>
    <col min="10" max="10" width="14.5703125" bestFit="1" customWidth="1"/>
    <col min="12" max="12" width="9.42578125" bestFit="1" customWidth="1"/>
    <col min="13" max="13" width="8.42578125" bestFit="1" customWidth="1"/>
    <col min="14" max="14" width="8" bestFit="1" customWidth="1"/>
    <col min="15" max="15" width="8.28515625" bestFit="1" customWidth="1"/>
    <col min="16" max="16" width="8.7109375" bestFit="1" customWidth="1"/>
    <col min="17" max="17" width="8.28515625" bestFit="1" customWidth="1"/>
    <col min="18" max="18" width="9.85546875" bestFit="1" customWidth="1"/>
  </cols>
  <sheetData>
    <row r="1" spans="1:18" ht="14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 spans="1:18" x14ac:dyDescent="0.25">
      <c r="A2" t="s">
        <v>18</v>
      </c>
      <c r="B2" t="s">
        <v>61</v>
      </c>
      <c r="C2">
        <v>120</v>
      </c>
      <c r="D2" t="s">
        <v>56</v>
      </c>
      <c r="E2" s="3">
        <v>42881</v>
      </c>
      <c r="F2" t="s">
        <v>19</v>
      </c>
      <c r="H2" t="s">
        <v>23</v>
      </c>
      <c r="I2" t="s">
        <v>53</v>
      </c>
      <c r="J2" t="s">
        <v>53</v>
      </c>
      <c r="K2" t="s">
        <v>53</v>
      </c>
      <c r="L2" t="s">
        <v>53</v>
      </c>
      <c r="M2" t="s">
        <v>53</v>
      </c>
      <c r="N2" t="s">
        <v>53</v>
      </c>
      <c r="O2" t="s">
        <v>53</v>
      </c>
      <c r="P2" t="s">
        <v>53</v>
      </c>
      <c r="Q2" s="4">
        <v>44.670949394525607</v>
      </c>
      <c r="R2" s="4">
        <v>-113.27349052401598</v>
      </c>
    </row>
    <row r="3" spans="1:18" x14ac:dyDescent="0.25">
      <c r="A3" t="s">
        <v>20</v>
      </c>
      <c r="B3" t="s">
        <v>62</v>
      </c>
      <c r="C3">
        <v>120</v>
      </c>
      <c r="D3" t="s">
        <v>56</v>
      </c>
      <c r="E3" s="3">
        <v>42886</v>
      </c>
      <c r="F3" t="s">
        <v>21</v>
      </c>
      <c r="G3">
        <v>3</v>
      </c>
      <c r="H3" t="s">
        <v>22</v>
      </c>
      <c r="I3">
        <v>0.30645161290322598</v>
      </c>
      <c r="J3">
        <v>7.3152965660769995E-2</v>
      </c>
      <c r="K3">
        <f>J3^2</f>
        <v>5.3513563849657943E-3</v>
      </c>
      <c r="L3">
        <f>K3*(((G3)/(I3^2))^2)</f>
        <v>5.4608310249307301</v>
      </c>
      <c r="M3">
        <f>SQRT(L3)</f>
        <v>2.3368421052631541</v>
      </c>
      <c r="N3">
        <f>G3/I3</f>
        <v>9.7894736842105203</v>
      </c>
      <c r="O3">
        <f>N3-(1.96*M3)</f>
        <v>5.2092631578947381</v>
      </c>
      <c r="P3">
        <f>N3+(1.96*M3)</f>
        <v>14.369684210526302</v>
      </c>
      <c r="Q3" s="4">
        <v>44.681032000000002</v>
      </c>
      <c r="R3" s="4">
        <v>-113.155906</v>
      </c>
    </row>
    <row r="4" spans="1:18" x14ac:dyDescent="0.25">
      <c r="A4" t="s">
        <v>18</v>
      </c>
      <c r="B4" t="s">
        <v>63</v>
      </c>
      <c r="C4">
        <v>120</v>
      </c>
      <c r="D4" t="s">
        <v>57</v>
      </c>
      <c r="E4" s="3">
        <v>42881</v>
      </c>
      <c r="F4" t="s">
        <v>21</v>
      </c>
      <c r="G4">
        <v>15</v>
      </c>
      <c r="H4" t="s">
        <v>24</v>
      </c>
      <c r="I4">
        <v>0.26457105435494399</v>
      </c>
      <c r="J4">
        <v>1.99944333153638E-2</v>
      </c>
      <c r="K4">
        <f t="shared" ref="K4:K49" si="0">J4^2</f>
        <v>3.9977736360252984E-4</v>
      </c>
      <c r="L4">
        <f t="shared" ref="L4:L49" si="1">K4*(((G4)/(I4^2))^2)</f>
        <v>18.358255318106092</v>
      </c>
      <c r="M4">
        <f t="shared" ref="M4:M49" si="2">SQRT(L4)</f>
        <v>4.2846534653465378</v>
      </c>
      <c r="N4">
        <f t="shared" ref="N4:N49" si="3">G4/I4</f>
        <v>56.695544554455516</v>
      </c>
      <c r="O4">
        <f t="shared" ref="O4:O49" si="4">N4-(1.96*M4)</f>
        <v>48.297623762376304</v>
      </c>
      <c r="P4">
        <f t="shared" ref="P4:P49" si="5">N4+(1.96*M4)</f>
        <v>65.093465346534728</v>
      </c>
      <c r="Q4" s="4">
        <v>44.666454876053493</v>
      </c>
      <c r="R4" s="4">
        <v>-113.19231500494789</v>
      </c>
    </row>
    <row r="5" spans="1:18" x14ac:dyDescent="0.25">
      <c r="A5" t="s">
        <v>25</v>
      </c>
      <c r="B5" t="s">
        <v>64</v>
      </c>
      <c r="C5">
        <v>120</v>
      </c>
      <c r="D5" t="s">
        <v>58</v>
      </c>
      <c r="E5" s="3">
        <v>42883</v>
      </c>
      <c r="F5" t="s">
        <v>21</v>
      </c>
      <c r="G5">
        <v>5</v>
      </c>
      <c r="H5" t="s">
        <v>26</v>
      </c>
      <c r="I5">
        <v>0.242718446601942</v>
      </c>
      <c r="J5">
        <v>7.7764162503534698E-2</v>
      </c>
      <c r="K5">
        <f t="shared" si="0"/>
        <v>6.0472649698761517E-3</v>
      </c>
      <c r="L5">
        <f t="shared" si="1"/>
        <v>43.559999999999768</v>
      </c>
      <c r="M5">
        <f t="shared" si="2"/>
        <v>6.5999999999999828</v>
      </c>
      <c r="N5">
        <f t="shared" si="3"/>
        <v>20.59999999999998</v>
      </c>
      <c r="O5">
        <f t="shared" si="4"/>
        <v>7.6640000000000139</v>
      </c>
      <c r="P5">
        <f t="shared" si="5"/>
        <v>33.535999999999945</v>
      </c>
      <c r="Q5" s="4">
        <v>44.675071478120834</v>
      </c>
      <c r="R5" s="4">
        <v>-113.15496656771737</v>
      </c>
    </row>
    <row r="6" spans="1:18" x14ac:dyDescent="0.25">
      <c r="A6" t="s">
        <v>27</v>
      </c>
      <c r="B6" t="s">
        <v>65</v>
      </c>
      <c r="C6">
        <v>120</v>
      </c>
      <c r="D6" t="s">
        <v>56</v>
      </c>
      <c r="E6" s="3">
        <v>42910</v>
      </c>
      <c r="F6" t="s">
        <v>21</v>
      </c>
      <c r="G6">
        <v>5</v>
      </c>
      <c r="H6" t="s">
        <v>28</v>
      </c>
      <c r="I6">
        <v>9.8445595854922296E-2</v>
      </c>
      <c r="J6">
        <v>2.7187307041799801E-2</v>
      </c>
      <c r="K6">
        <f t="shared" si="0"/>
        <v>7.3914966418509704E-4</v>
      </c>
      <c r="L6">
        <f t="shared" si="1"/>
        <v>196.73753462603898</v>
      </c>
      <c r="M6">
        <f t="shared" si="2"/>
        <v>14.026315789473692</v>
      </c>
      <c r="N6">
        <f t="shared" si="3"/>
        <v>50.78947368421052</v>
      </c>
      <c r="O6">
        <f t="shared" si="4"/>
        <v>23.297894736842085</v>
      </c>
      <c r="P6">
        <f t="shared" si="5"/>
        <v>78.281052631578959</v>
      </c>
      <c r="Q6" s="4">
        <v>44.699144748888578</v>
      </c>
      <c r="R6" s="4">
        <v>-113.48092464033148</v>
      </c>
    </row>
    <row r="7" spans="1:18" x14ac:dyDescent="0.25">
      <c r="A7" t="s">
        <v>27</v>
      </c>
      <c r="B7" t="s">
        <v>66</v>
      </c>
      <c r="C7">
        <v>120</v>
      </c>
      <c r="D7" t="s">
        <v>57</v>
      </c>
      <c r="E7" s="3">
        <v>42912</v>
      </c>
      <c r="F7" t="s">
        <v>21</v>
      </c>
      <c r="G7">
        <v>18</v>
      </c>
      <c r="H7" t="s">
        <v>29</v>
      </c>
      <c r="I7">
        <v>0.36524822695035503</v>
      </c>
      <c r="J7">
        <v>4.9735928776218498E-2</v>
      </c>
      <c r="K7">
        <f t="shared" si="0"/>
        <v>2.4736626112330791E-3</v>
      </c>
      <c r="L7">
        <f t="shared" si="1"/>
        <v>45.033220850221298</v>
      </c>
      <c r="M7">
        <f t="shared" si="2"/>
        <v>6.7106796116504697</v>
      </c>
      <c r="N7">
        <f t="shared" si="3"/>
        <v>49.281553398058193</v>
      </c>
      <c r="O7">
        <f t="shared" si="4"/>
        <v>36.128621359223274</v>
      </c>
      <c r="P7">
        <f t="shared" si="5"/>
        <v>62.434485436893112</v>
      </c>
      <c r="Q7" s="4">
        <v>44.738261580329151</v>
      </c>
      <c r="R7" s="4">
        <v>-113.46259118561213</v>
      </c>
    </row>
    <row r="8" spans="1:18" x14ac:dyDescent="0.25">
      <c r="A8" t="s">
        <v>30</v>
      </c>
      <c r="B8" t="s">
        <v>91</v>
      </c>
      <c r="C8">
        <v>200</v>
      </c>
      <c r="D8" t="s">
        <v>58</v>
      </c>
      <c r="E8" s="3">
        <v>42894</v>
      </c>
      <c r="F8" t="s">
        <v>21</v>
      </c>
      <c r="G8">
        <v>1</v>
      </c>
      <c r="H8" t="s">
        <v>29</v>
      </c>
      <c r="I8">
        <v>0.17482517482517501</v>
      </c>
      <c r="J8">
        <v>4.0772164898038997E-2</v>
      </c>
      <c r="K8">
        <f t="shared" si="0"/>
        <v>1.6623694304728834E-3</v>
      </c>
      <c r="L8">
        <f t="shared" si="1"/>
        <v>1.7795559999999901</v>
      </c>
      <c r="M8">
        <f t="shared" si="2"/>
        <v>1.3339999999999963</v>
      </c>
      <c r="N8">
        <f t="shared" si="3"/>
        <v>5.7199999999999935</v>
      </c>
      <c r="O8">
        <f t="shared" si="4"/>
        <v>3.105360000000001</v>
      </c>
      <c r="P8">
        <f t="shared" si="5"/>
        <v>8.3346399999999861</v>
      </c>
      <c r="Q8" s="4">
        <v>44.722417757698686</v>
      </c>
      <c r="R8" s="4">
        <v>-113.42314109309766</v>
      </c>
    </row>
    <row r="9" spans="1:18" x14ac:dyDescent="0.25">
      <c r="A9" t="s">
        <v>30</v>
      </c>
      <c r="B9" t="s">
        <v>92</v>
      </c>
      <c r="C9">
        <v>280</v>
      </c>
      <c r="D9" t="s">
        <v>56</v>
      </c>
      <c r="E9" s="3">
        <v>42894</v>
      </c>
      <c r="F9" t="s">
        <v>21</v>
      </c>
      <c r="G9">
        <v>2</v>
      </c>
      <c r="H9" t="s">
        <v>31</v>
      </c>
      <c r="I9">
        <v>0.10222222222222201</v>
      </c>
      <c r="J9">
        <v>3.7436049382716101E-2</v>
      </c>
      <c r="K9">
        <f t="shared" si="0"/>
        <v>1.4014577933851586E-3</v>
      </c>
      <c r="L9">
        <f t="shared" si="1"/>
        <v>51.340340264650862</v>
      </c>
      <c r="M9">
        <f t="shared" si="2"/>
        <v>7.1652173913043882</v>
      </c>
      <c r="N9">
        <f t="shared" si="3"/>
        <v>19.56521739130439</v>
      </c>
      <c r="O9">
        <f t="shared" si="4"/>
        <v>5.5213913043477891</v>
      </c>
      <c r="P9">
        <f t="shared" si="5"/>
        <v>33.609043478260993</v>
      </c>
      <c r="Q9" s="4">
        <v>44.710751018673278</v>
      </c>
      <c r="R9" s="4">
        <v>-113.40870394830117</v>
      </c>
    </row>
    <row r="10" spans="1:18" x14ac:dyDescent="0.25">
      <c r="A10" t="s">
        <v>30</v>
      </c>
      <c r="B10" t="s">
        <v>93</v>
      </c>
      <c r="C10">
        <v>260</v>
      </c>
      <c r="D10" t="s">
        <v>59</v>
      </c>
      <c r="E10" s="3">
        <v>42894</v>
      </c>
      <c r="F10" t="s">
        <v>21</v>
      </c>
      <c r="G10">
        <v>6</v>
      </c>
      <c r="H10" t="s">
        <v>29</v>
      </c>
      <c r="I10">
        <v>0.17482517482517501</v>
      </c>
      <c r="J10">
        <v>4.0772164898038997E-2</v>
      </c>
      <c r="K10">
        <f t="shared" si="0"/>
        <v>1.6623694304728834E-3</v>
      </c>
      <c r="L10">
        <f t="shared" si="1"/>
        <v>64.064015999999654</v>
      </c>
      <c r="M10">
        <f t="shared" si="2"/>
        <v>8.0039999999999782</v>
      </c>
      <c r="N10">
        <f t="shared" si="3"/>
        <v>34.319999999999965</v>
      </c>
      <c r="O10">
        <f t="shared" si="4"/>
        <v>18.632160000000006</v>
      </c>
      <c r="P10">
        <f t="shared" si="5"/>
        <v>50.007839999999923</v>
      </c>
      <c r="Q10" s="4">
        <v>44.716852994858094</v>
      </c>
      <c r="R10" s="4">
        <v>-113.41600240664715</v>
      </c>
    </row>
    <row r="11" spans="1:18" x14ac:dyDescent="0.25">
      <c r="A11" t="s">
        <v>30</v>
      </c>
      <c r="B11" t="s">
        <v>94</v>
      </c>
      <c r="C11">
        <v>200</v>
      </c>
      <c r="D11" t="s">
        <v>57</v>
      </c>
      <c r="E11" s="3">
        <v>42893</v>
      </c>
      <c r="F11" t="s">
        <v>21</v>
      </c>
      <c r="G11">
        <v>2</v>
      </c>
      <c r="H11" t="s">
        <v>29</v>
      </c>
      <c r="I11">
        <v>0.17482517482517501</v>
      </c>
      <c r="J11">
        <v>4.0772164898038997E-2</v>
      </c>
      <c r="K11">
        <f t="shared" si="0"/>
        <v>1.6623694304728834E-3</v>
      </c>
      <c r="L11">
        <f t="shared" si="1"/>
        <v>7.1182239999999606</v>
      </c>
      <c r="M11">
        <f t="shared" si="2"/>
        <v>2.6679999999999926</v>
      </c>
      <c r="N11">
        <f t="shared" si="3"/>
        <v>11.439999999999987</v>
      </c>
      <c r="O11">
        <f t="shared" si="4"/>
        <v>6.210720000000002</v>
      </c>
      <c r="P11">
        <f t="shared" si="5"/>
        <v>16.669279999999972</v>
      </c>
      <c r="Q11" s="4">
        <v>44.726985375332198</v>
      </c>
      <c r="R11" s="4">
        <v>-113.43268922344593</v>
      </c>
    </row>
    <row r="12" spans="1:18" x14ac:dyDescent="0.25">
      <c r="A12" t="s">
        <v>32</v>
      </c>
      <c r="B12" t="s">
        <v>67</v>
      </c>
      <c r="C12">
        <v>160</v>
      </c>
      <c r="D12" t="s">
        <v>59</v>
      </c>
      <c r="E12" s="3">
        <v>42949</v>
      </c>
      <c r="F12" t="s">
        <v>21</v>
      </c>
      <c r="G12">
        <v>17</v>
      </c>
      <c r="H12" t="s">
        <v>33</v>
      </c>
      <c r="I12">
        <v>0.37898089171974503</v>
      </c>
      <c r="J12">
        <v>2.6311412227676599E-2</v>
      </c>
      <c r="K12">
        <f t="shared" si="0"/>
        <v>6.9229041341472967E-4</v>
      </c>
      <c r="L12">
        <f t="shared" si="1"/>
        <v>9.6987755102041167</v>
      </c>
      <c r="M12">
        <f t="shared" si="2"/>
        <v>3.1142857142857201</v>
      </c>
      <c r="N12">
        <f t="shared" si="3"/>
        <v>44.857142857142883</v>
      </c>
      <c r="O12">
        <f t="shared" si="4"/>
        <v>38.753142857142869</v>
      </c>
      <c r="P12">
        <f t="shared" si="5"/>
        <v>50.961142857142896</v>
      </c>
      <c r="Q12" s="4">
        <v>44.664470942174852</v>
      </c>
      <c r="R12" s="4">
        <v>-113.37609482323172</v>
      </c>
    </row>
    <row r="13" spans="1:18" x14ac:dyDescent="0.25">
      <c r="A13" t="s">
        <v>32</v>
      </c>
      <c r="B13" t="s">
        <v>68</v>
      </c>
      <c r="C13">
        <v>200</v>
      </c>
      <c r="D13" t="s">
        <v>57</v>
      </c>
      <c r="E13" s="3">
        <v>42951</v>
      </c>
      <c r="F13" t="s">
        <v>21</v>
      </c>
      <c r="G13">
        <v>12</v>
      </c>
      <c r="H13" t="s">
        <v>34</v>
      </c>
      <c r="I13">
        <v>0.156002875629044</v>
      </c>
      <c r="J13">
        <v>2.0534957963823101E-2</v>
      </c>
      <c r="K13">
        <f t="shared" si="0"/>
        <v>4.2168449857598179E-4</v>
      </c>
      <c r="L13">
        <f t="shared" si="1"/>
        <v>102.52262396738058</v>
      </c>
      <c r="M13">
        <f t="shared" si="2"/>
        <v>10.125345622119799</v>
      </c>
      <c r="N13">
        <f t="shared" si="3"/>
        <v>76.921658986175046</v>
      </c>
      <c r="O13">
        <f t="shared" si="4"/>
        <v>57.075981566820246</v>
      </c>
      <c r="P13">
        <f t="shared" si="5"/>
        <v>96.767336405529846</v>
      </c>
      <c r="Q13" s="4">
        <v>44.589398218578637</v>
      </c>
      <c r="R13" s="4">
        <v>-113.39764913026974</v>
      </c>
    </row>
    <row r="14" spans="1:18" x14ac:dyDescent="0.25">
      <c r="A14" t="s">
        <v>32</v>
      </c>
      <c r="B14" t="s">
        <v>69</v>
      </c>
      <c r="C14">
        <v>160</v>
      </c>
      <c r="D14" t="s">
        <v>56</v>
      </c>
      <c r="E14" s="3">
        <v>42954</v>
      </c>
      <c r="F14" t="s">
        <v>21</v>
      </c>
      <c r="G14">
        <v>8</v>
      </c>
      <c r="H14" t="s">
        <v>35</v>
      </c>
      <c r="I14">
        <v>9.8081023454157798E-2</v>
      </c>
      <c r="J14">
        <v>2.8315928732820801E-2</v>
      </c>
      <c r="K14">
        <f t="shared" si="0"/>
        <v>8.0179182000218664E-4</v>
      </c>
      <c r="L14">
        <f t="shared" si="1"/>
        <v>554.50011342154914</v>
      </c>
      <c r="M14">
        <f t="shared" si="2"/>
        <v>23.547826086956501</v>
      </c>
      <c r="N14">
        <f t="shared" si="3"/>
        <v>81.56521739130433</v>
      </c>
      <c r="O14">
        <f t="shared" si="4"/>
        <v>35.411478260869586</v>
      </c>
      <c r="P14">
        <f t="shared" si="5"/>
        <v>127.71895652173907</v>
      </c>
      <c r="Q14" s="4">
        <v>44.692124540530472</v>
      </c>
      <c r="R14" s="4">
        <v>-113.37142052458475</v>
      </c>
    </row>
    <row r="15" spans="1:18" x14ac:dyDescent="0.25">
      <c r="A15" t="s">
        <v>37</v>
      </c>
      <c r="B15" t="s">
        <v>70</v>
      </c>
      <c r="C15">
        <v>120</v>
      </c>
      <c r="D15" t="s">
        <v>58</v>
      </c>
      <c r="E15" s="3">
        <v>42939</v>
      </c>
      <c r="F15" t="s">
        <v>21</v>
      </c>
      <c r="G15">
        <v>7</v>
      </c>
      <c r="H15" t="s">
        <v>36</v>
      </c>
      <c r="I15">
        <v>0.14516129032258099</v>
      </c>
      <c r="J15">
        <v>4.5031217481789801E-2</v>
      </c>
      <c r="K15">
        <f t="shared" si="0"/>
        <v>2.0278105478922512E-3</v>
      </c>
      <c r="L15">
        <f t="shared" si="1"/>
        <v>223.77943758573178</v>
      </c>
      <c r="M15">
        <f t="shared" si="2"/>
        <v>14.95925925925919</v>
      </c>
      <c r="N15">
        <f t="shared" si="3"/>
        <v>48.222222222222108</v>
      </c>
      <c r="O15">
        <f t="shared" si="4"/>
        <v>18.902074074074097</v>
      </c>
      <c r="P15">
        <f t="shared" si="5"/>
        <v>77.542370370370122</v>
      </c>
      <c r="Q15" s="4">
        <v>45.155363821181176</v>
      </c>
      <c r="R15" s="4">
        <v>-113.70054807984214</v>
      </c>
    </row>
    <row r="16" spans="1:18" x14ac:dyDescent="0.25">
      <c r="A16" t="s">
        <v>38</v>
      </c>
      <c r="B16" t="s">
        <v>71</v>
      </c>
      <c r="C16">
        <v>120</v>
      </c>
      <c r="D16" t="s">
        <v>56</v>
      </c>
      <c r="E16" s="3">
        <v>42939</v>
      </c>
      <c r="F16" t="s">
        <v>21</v>
      </c>
      <c r="G16">
        <v>66</v>
      </c>
      <c r="H16" t="s">
        <v>23</v>
      </c>
      <c r="I16">
        <v>0.40964722822174199</v>
      </c>
      <c r="J16">
        <v>1.8963510996873999E-2</v>
      </c>
      <c r="K16">
        <f t="shared" si="0"/>
        <v>3.5961474932856113E-4</v>
      </c>
      <c r="L16">
        <f t="shared" si="1"/>
        <v>55.626954574516361</v>
      </c>
      <c r="M16">
        <f t="shared" si="2"/>
        <v>7.4583479789103677</v>
      </c>
      <c r="N16">
        <f t="shared" si="3"/>
        <v>161.11423550087883</v>
      </c>
      <c r="O16">
        <f t="shared" si="4"/>
        <v>146.49587346221452</v>
      </c>
      <c r="P16">
        <f t="shared" si="5"/>
        <v>175.73259753954315</v>
      </c>
      <c r="Q16" s="4">
        <v>45.11286606040315</v>
      </c>
      <c r="R16" s="4">
        <v>-113.74495664191832</v>
      </c>
    </row>
    <row r="17" spans="1:18" x14ac:dyDescent="0.25">
      <c r="A17" t="s">
        <v>37</v>
      </c>
      <c r="B17" t="s">
        <v>72</v>
      </c>
      <c r="C17">
        <v>120</v>
      </c>
      <c r="D17" t="s">
        <v>59</v>
      </c>
      <c r="E17" s="3">
        <v>42939</v>
      </c>
      <c r="F17" t="s">
        <v>21</v>
      </c>
      <c r="G17">
        <v>2</v>
      </c>
      <c r="H17" t="s">
        <v>36</v>
      </c>
      <c r="I17">
        <v>0.14516129032258099</v>
      </c>
      <c r="J17">
        <v>4.5031217481789801E-2</v>
      </c>
      <c r="K17">
        <f t="shared" si="0"/>
        <v>2.0278105478922512E-3</v>
      </c>
      <c r="L17">
        <f t="shared" si="1"/>
        <v>18.26770919067198</v>
      </c>
      <c r="M17">
        <f t="shared" si="2"/>
        <v>4.2740740740740533</v>
      </c>
      <c r="N17">
        <f t="shared" si="3"/>
        <v>13.777777777777745</v>
      </c>
      <c r="O17">
        <f t="shared" si="4"/>
        <v>5.4005925925926004</v>
      </c>
      <c r="P17">
        <f t="shared" si="5"/>
        <v>22.154962962962891</v>
      </c>
      <c r="Q17" s="4">
        <v>45.164237521174101</v>
      </c>
      <c r="R17" s="4">
        <v>-113.68236451721805</v>
      </c>
    </row>
    <row r="18" spans="1:18" x14ac:dyDescent="0.25">
      <c r="A18" t="s">
        <v>38</v>
      </c>
      <c r="B18" t="s">
        <v>73</v>
      </c>
      <c r="C18">
        <v>120</v>
      </c>
      <c r="D18" t="s">
        <v>57</v>
      </c>
      <c r="E18" s="3">
        <v>42940</v>
      </c>
      <c r="F18" t="s">
        <v>21</v>
      </c>
      <c r="G18">
        <v>12</v>
      </c>
      <c r="H18" t="s">
        <v>39</v>
      </c>
      <c r="I18">
        <v>0.19258545979778499</v>
      </c>
      <c r="J18">
        <v>2.1483895539309999E-2</v>
      </c>
      <c r="K18">
        <f t="shared" si="0"/>
        <v>4.6155776754398407E-4</v>
      </c>
      <c r="L18">
        <f t="shared" si="1"/>
        <v>48.316401000000326</v>
      </c>
      <c r="M18">
        <f t="shared" si="2"/>
        <v>6.9510000000000236</v>
      </c>
      <c r="N18">
        <f t="shared" si="3"/>
        <v>62.310000000000088</v>
      </c>
      <c r="O18">
        <f t="shared" si="4"/>
        <v>48.686040000000041</v>
      </c>
      <c r="P18">
        <f t="shared" si="5"/>
        <v>75.933960000000127</v>
      </c>
      <c r="Q18" s="4">
        <v>45.140951237107842</v>
      </c>
      <c r="R18" s="4">
        <v>-113.71420166456706</v>
      </c>
    </row>
    <row r="19" spans="1:18" x14ac:dyDescent="0.25">
      <c r="A19" t="s">
        <v>40</v>
      </c>
      <c r="B19" t="s">
        <v>74</v>
      </c>
      <c r="C19">
        <v>120</v>
      </c>
      <c r="D19" t="s">
        <v>57</v>
      </c>
      <c r="E19" s="3">
        <v>42897</v>
      </c>
      <c r="F19" t="s">
        <v>21</v>
      </c>
      <c r="G19">
        <v>6</v>
      </c>
      <c r="H19" t="s">
        <v>29</v>
      </c>
      <c r="I19">
        <v>8.7809036658141507E-2</v>
      </c>
      <c r="J19">
        <v>2.8640867370336699E-2</v>
      </c>
      <c r="K19">
        <f t="shared" si="0"/>
        <v>8.2029928372521739E-4</v>
      </c>
      <c r="L19">
        <f t="shared" si="1"/>
        <v>496.7272466773498</v>
      </c>
      <c r="M19">
        <f t="shared" si="2"/>
        <v>22.287378640776708</v>
      </c>
      <c r="N19">
        <f t="shared" si="3"/>
        <v>68.330097087378647</v>
      </c>
      <c r="O19">
        <f t="shared" si="4"/>
        <v>24.646834951456299</v>
      </c>
      <c r="P19">
        <f t="shared" si="5"/>
        <v>112.01335922330099</v>
      </c>
      <c r="Q19" s="4">
        <v>44.69645235165676</v>
      </c>
      <c r="R19" s="4">
        <v>-113.33888276327737</v>
      </c>
    </row>
    <row r="20" spans="1:18" x14ac:dyDescent="0.25">
      <c r="A20" t="s">
        <v>40</v>
      </c>
      <c r="B20" t="s">
        <v>75</v>
      </c>
      <c r="C20">
        <v>120</v>
      </c>
      <c r="D20" t="s">
        <v>59</v>
      </c>
      <c r="E20" s="3">
        <v>42897</v>
      </c>
      <c r="F20" t="s">
        <v>21</v>
      </c>
      <c r="G20">
        <v>8</v>
      </c>
      <c r="H20" t="s">
        <v>31</v>
      </c>
      <c r="I20">
        <v>0.27800829875518701</v>
      </c>
      <c r="J20">
        <v>1.9627023344245799E-2</v>
      </c>
      <c r="K20">
        <f t="shared" si="0"/>
        <v>3.8522004535556953E-4</v>
      </c>
      <c r="L20">
        <f t="shared" si="1"/>
        <v>4.1272218256872453</v>
      </c>
      <c r="M20">
        <f t="shared" si="2"/>
        <v>2.0315565031982854</v>
      </c>
      <c r="N20">
        <f t="shared" si="3"/>
        <v>28.776119402985046</v>
      </c>
      <c r="O20">
        <f t="shared" si="4"/>
        <v>24.794268656716405</v>
      </c>
      <c r="P20">
        <f t="shared" si="5"/>
        <v>32.757970149253687</v>
      </c>
      <c r="Q20" s="4">
        <v>44.732448442986218</v>
      </c>
      <c r="R20" s="4">
        <v>-113.27553363411693</v>
      </c>
    </row>
    <row r="21" spans="1:18" x14ac:dyDescent="0.25">
      <c r="A21" t="s">
        <v>41</v>
      </c>
      <c r="B21" t="s">
        <v>76</v>
      </c>
      <c r="C21">
        <v>120</v>
      </c>
      <c r="D21" t="s">
        <v>58</v>
      </c>
      <c r="E21" s="3">
        <v>42898</v>
      </c>
      <c r="F21" t="s">
        <v>21</v>
      </c>
      <c r="G21">
        <v>1</v>
      </c>
      <c r="H21" t="s">
        <v>34</v>
      </c>
      <c r="I21">
        <v>4.64839094159714E-2</v>
      </c>
      <c r="J21">
        <v>2.5557839587112802E-2</v>
      </c>
      <c r="K21">
        <f t="shared" si="0"/>
        <v>6.5320316436059023E-4</v>
      </c>
      <c r="L21">
        <f t="shared" si="1"/>
        <v>139.90643655489845</v>
      </c>
      <c r="M21">
        <f t="shared" si="2"/>
        <v>11.828205128205143</v>
      </c>
      <c r="N21">
        <f t="shared" si="3"/>
        <v>21.512820512820511</v>
      </c>
      <c r="O21">
        <f t="shared" si="4"/>
        <v>-1.67046153846157</v>
      </c>
      <c r="P21">
        <f t="shared" si="5"/>
        <v>44.696102564102588</v>
      </c>
      <c r="Q21" s="4">
        <v>44.753989988354476</v>
      </c>
      <c r="R21" s="4">
        <v>-113.23923567822632</v>
      </c>
    </row>
    <row r="22" spans="1:18" x14ac:dyDescent="0.25">
      <c r="A22" t="s">
        <v>42</v>
      </c>
      <c r="B22" t="s">
        <v>77</v>
      </c>
      <c r="C22">
        <v>240</v>
      </c>
      <c r="D22" t="s">
        <v>56</v>
      </c>
      <c r="E22" s="3">
        <v>42997</v>
      </c>
      <c r="F22" t="s">
        <v>21</v>
      </c>
      <c r="G22">
        <v>48</v>
      </c>
      <c r="H22" t="s">
        <v>43</v>
      </c>
      <c r="I22">
        <v>0.12981069273975501</v>
      </c>
      <c r="J22">
        <v>1.2746130013140001E-2</v>
      </c>
      <c r="K22">
        <f t="shared" si="0"/>
        <v>1.6246383031186831E-4</v>
      </c>
      <c r="L22">
        <f t="shared" si="1"/>
        <v>1318.2485207100328</v>
      </c>
      <c r="M22">
        <f t="shared" si="2"/>
        <v>36.307692307691944</v>
      </c>
      <c r="N22">
        <f t="shared" si="3"/>
        <v>369.76923076922935</v>
      </c>
      <c r="O22">
        <f t="shared" si="4"/>
        <v>298.60615384615312</v>
      </c>
      <c r="P22">
        <f t="shared" si="5"/>
        <v>440.93230769230559</v>
      </c>
      <c r="Q22" s="4">
        <v>44.851502453735108</v>
      </c>
      <c r="R22" s="4">
        <v>-113.64543577127314</v>
      </c>
    </row>
    <row r="23" spans="1:18" x14ac:dyDescent="0.25">
      <c r="A23" t="s">
        <v>42</v>
      </c>
      <c r="B23" t="s">
        <v>77</v>
      </c>
      <c r="C23">
        <v>240</v>
      </c>
      <c r="D23" t="s">
        <v>56</v>
      </c>
      <c r="E23" s="3">
        <v>42997</v>
      </c>
      <c r="F23" t="s">
        <v>44</v>
      </c>
      <c r="G23">
        <v>15</v>
      </c>
      <c r="H23" t="s">
        <v>43</v>
      </c>
      <c r="I23">
        <v>0.123191787214186</v>
      </c>
      <c r="J23">
        <v>1.8516133766537199E-2</v>
      </c>
      <c r="K23">
        <f t="shared" si="0"/>
        <v>3.4284720966029902E-4</v>
      </c>
      <c r="L23">
        <f t="shared" si="1"/>
        <v>334.93159220041008</v>
      </c>
      <c r="M23">
        <f t="shared" si="2"/>
        <v>18.301136363636278</v>
      </c>
      <c r="N23">
        <f t="shared" si="3"/>
        <v>121.76136363636336</v>
      </c>
      <c r="O23">
        <f t="shared" si="4"/>
        <v>85.891136363636249</v>
      </c>
      <c r="P23">
        <f t="shared" si="5"/>
        <v>157.63159090909045</v>
      </c>
      <c r="Q23" s="4">
        <v>44.851502453735108</v>
      </c>
      <c r="R23" s="4">
        <v>-113.64543577127314</v>
      </c>
    </row>
    <row r="24" spans="1:18" x14ac:dyDescent="0.25">
      <c r="A24" t="s">
        <v>42</v>
      </c>
      <c r="B24" t="s">
        <v>78</v>
      </c>
      <c r="C24">
        <v>280</v>
      </c>
      <c r="D24" t="s">
        <v>58</v>
      </c>
      <c r="E24" s="3">
        <v>42997</v>
      </c>
      <c r="F24" t="s">
        <v>44</v>
      </c>
      <c r="G24">
        <v>26</v>
      </c>
      <c r="H24" t="s">
        <v>43</v>
      </c>
      <c r="I24">
        <v>0.123191787214186</v>
      </c>
      <c r="J24">
        <v>1.8516133766537199E-2</v>
      </c>
      <c r="K24">
        <f t="shared" si="0"/>
        <v>3.4284720966029902E-4</v>
      </c>
      <c r="L24">
        <f t="shared" si="1"/>
        <v>1006.2833614554543</v>
      </c>
      <c r="M24">
        <f t="shared" si="2"/>
        <v>31.721969696969548</v>
      </c>
      <c r="N24">
        <f t="shared" si="3"/>
        <v>211.05303030302983</v>
      </c>
      <c r="O24">
        <f t="shared" si="4"/>
        <v>148.8779696969695</v>
      </c>
      <c r="P24">
        <f t="shared" si="5"/>
        <v>273.22809090909016</v>
      </c>
      <c r="Q24" s="4">
        <v>44.863648971877836</v>
      </c>
      <c r="R24" s="4">
        <v>-113.6305624398108</v>
      </c>
    </row>
    <row r="25" spans="1:18" x14ac:dyDescent="0.25">
      <c r="A25" t="s">
        <v>42</v>
      </c>
      <c r="B25" t="s">
        <v>78</v>
      </c>
      <c r="C25">
        <v>280</v>
      </c>
      <c r="D25" t="s">
        <v>58</v>
      </c>
      <c r="E25" s="3">
        <v>42997</v>
      </c>
      <c r="F25" t="s">
        <v>21</v>
      </c>
      <c r="G25">
        <v>43</v>
      </c>
      <c r="H25" t="s">
        <v>43</v>
      </c>
      <c r="I25">
        <v>0.12981069273975501</v>
      </c>
      <c r="J25">
        <v>1.2746130013140001E-2</v>
      </c>
      <c r="K25">
        <f t="shared" si="0"/>
        <v>1.6246383031186831E-4</v>
      </c>
      <c r="L25">
        <f t="shared" si="1"/>
        <v>1057.9173241288418</v>
      </c>
      <c r="M25">
        <f t="shared" si="2"/>
        <v>32.525641025640702</v>
      </c>
      <c r="N25">
        <f t="shared" si="3"/>
        <v>331.25160256410135</v>
      </c>
      <c r="O25">
        <f t="shared" si="4"/>
        <v>267.50134615384559</v>
      </c>
      <c r="P25">
        <f t="shared" si="5"/>
        <v>395.00185897435711</v>
      </c>
      <c r="Q25" s="4">
        <v>44.863648971877836</v>
      </c>
      <c r="R25" s="4">
        <v>-113.6305624398108</v>
      </c>
    </row>
    <row r="26" spans="1:18" x14ac:dyDescent="0.25">
      <c r="A26" t="s">
        <v>42</v>
      </c>
      <c r="B26" t="s">
        <v>79</v>
      </c>
      <c r="C26">
        <v>240</v>
      </c>
      <c r="D26" t="s">
        <v>59</v>
      </c>
      <c r="E26" s="3">
        <v>42993</v>
      </c>
      <c r="F26" t="s">
        <v>21</v>
      </c>
      <c r="G26">
        <v>6</v>
      </c>
      <c r="H26" t="s">
        <v>45</v>
      </c>
      <c r="I26">
        <v>0.16532905296950201</v>
      </c>
      <c r="J26">
        <v>2.79971349731661E-2</v>
      </c>
      <c r="K26">
        <f t="shared" si="0"/>
        <v>7.8383956670568036E-4</v>
      </c>
      <c r="L26">
        <f t="shared" si="1"/>
        <v>37.768781223489746</v>
      </c>
      <c r="M26">
        <f t="shared" si="2"/>
        <v>6.1456310679611859</v>
      </c>
      <c r="N26">
        <f t="shared" si="3"/>
        <v>36.291262135922416</v>
      </c>
      <c r="O26">
        <f t="shared" si="4"/>
        <v>24.245825242718492</v>
      </c>
      <c r="P26">
        <f t="shared" si="5"/>
        <v>48.336699029126336</v>
      </c>
      <c r="Q26" s="4">
        <v>44.788174613014341</v>
      </c>
      <c r="R26" s="4">
        <v>-113.70355919428809</v>
      </c>
    </row>
    <row r="27" spans="1:18" x14ac:dyDescent="0.25">
      <c r="A27" t="s">
        <v>42</v>
      </c>
      <c r="B27" t="s">
        <v>79</v>
      </c>
      <c r="C27">
        <v>240</v>
      </c>
      <c r="D27" t="s">
        <v>59</v>
      </c>
      <c r="E27" s="3">
        <v>42993</v>
      </c>
      <c r="F27" t="s">
        <v>44</v>
      </c>
      <c r="G27">
        <v>1</v>
      </c>
      <c r="H27" t="s">
        <v>45</v>
      </c>
      <c r="I27">
        <v>0.37837837837837801</v>
      </c>
      <c r="J27">
        <v>6.1358655953250497E-2</v>
      </c>
      <c r="K27">
        <f t="shared" si="0"/>
        <v>3.7648846603893626E-3</v>
      </c>
      <c r="L27">
        <f t="shared" si="1"/>
        <v>0.18367346938775547</v>
      </c>
      <c r="M27">
        <f t="shared" si="2"/>
        <v>0.42857142857142899</v>
      </c>
      <c r="N27">
        <f t="shared" si="3"/>
        <v>2.6428571428571455</v>
      </c>
      <c r="O27">
        <f t="shared" si="4"/>
        <v>1.8028571428571447</v>
      </c>
      <c r="P27">
        <f t="shared" si="5"/>
        <v>3.4828571428571462</v>
      </c>
      <c r="Q27" s="4">
        <v>44.788174613014341</v>
      </c>
      <c r="R27" s="4">
        <v>-113.70355919428809</v>
      </c>
    </row>
    <row r="28" spans="1:18" x14ac:dyDescent="0.25">
      <c r="A28" t="s">
        <v>46</v>
      </c>
      <c r="B28" t="s">
        <v>80</v>
      </c>
      <c r="C28">
        <v>160</v>
      </c>
      <c r="D28" t="s">
        <v>57</v>
      </c>
      <c r="E28" s="3">
        <v>42935</v>
      </c>
      <c r="F28" t="s">
        <v>21</v>
      </c>
      <c r="G28">
        <v>13</v>
      </c>
      <c r="H28" t="s">
        <v>23</v>
      </c>
      <c r="I28">
        <v>0.17097306212204499</v>
      </c>
      <c r="J28">
        <v>2.0462251579972099E-2</v>
      </c>
      <c r="K28">
        <f t="shared" si="0"/>
        <v>4.1870373972207063E-4</v>
      </c>
      <c r="L28">
        <f t="shared" si="1"/>
        <v>82.810000000000315</v>
      </c>
      <c r="M28">
        <f t="shared" si="2"/>
        <v>9.1000000000000174</v>
      </c>
      <c r="N28">
        <f t="shared" si="3"/>
        <v>76.035369774919658</v>
      </c>
      <c r="O28">
        <f t="shared" si="4"/>
        <v>58.199369774919624</v>
      </c>
      <c r="P28">
        <f t="shared" si="5"/>
        <v>93.871369774919685</v>
      </c>
      <c r="Q28" s="4">
        <v>45.03282128260674</v>
      </c>
      <c r="R28" s="4">
        <v>-113.64230524935392</v>
      </c>
    </row>
    <row r="29" spans="1:18" x14ac:dyDescent="0.25">
      <c r="A29" t="s">
        <v>46</v>
      </c>
      <c r="B29" t="s">
        <v>81</v>
      </c>
      <c r="C29">
        <v>160</v>
      </c>
      <c r="D29" t="s">
        <v>56</v>
      </c>
      <c r="E29" s="3">
        <v>42936</v>
      </c>
      <c r="F29" t="s">
        <v>21</v>
      </c>
      <c r="G29">
        <v>9</v>
      </c>
      <c r="H29" t="s">
        <v>31</v>
      </c>
      <c r="I29">
        <v>0.148056244830438</v>
      </c>
      <c r="J29">
        <v>2.4871979590622002E-2</v>
      </c>
      <c r="K29">
        <f t="shared" si="0"/>
        <v>6.1861536875631735E-4</v>
      </c>
      <c r="L29">
        <f t="shared" si="1"/>
        <v>104.27946724509304</v>
      </c>
      <c r="M29">
        <f t="shared" si="2"/>
        <v>10.211731843575459</v>
      </c>
      <c r="N29">
        <f t="shared" si="3"/>
        <v>60.787709497206862</v>
      </c>
      <c r="O29">
        <f t="shared" si="4"/>
        <v>40.772715083798964</v>
      </c>
      <c r="P29">
        <f t="shared" si="5"/>
        <v>80.802703910614753</v>
      </c>
      <c r="Q29" s="4">
        <v>45.040224237158924</v>
      </c>
      <c r="R29" s="4">
        <v>-113.62269948613927</v>
      </c>
    </row>
    <row r="30" spans="1:18" x14ac:dyDescent="0.25">
      <c r="A30" t="s">
        <v>46</v>
      </c>
      <c r="B30" t="s">
        <v>82</v>
      </c>
      <c r="C30">
        <v>160</v>
      </c>
      <c r="D30" t="s">
        <v>57</v>
      </c>
      <c r="E30" s="3">
        <v>42936</v>
      </c>
      <c r="F30" t="s">
        <v>21</v>
      </c>
      <c r="G30">
        <v>5</v>
      </c>
      <c r="H30" t="s">
        <v>31</v>
      </c>
      <c r="I30">
        <v>0.148056244830438</v>
      </c>
      <c r="J30">
        <v>2.4871979590622002E-2</v>
      </c>
      <c r="K30">
        <f t="shared" si="0"/>
        <v>6.1861536875631735E-4</v>
      </c>
      <c r="L30">
        <f t="shared" si="1"/>
        <v>32.185020754658339</v>
      </c>
      <c r="M30">
        <f t="shared" si="2"/>
        <v>5.6731843575419214</v>
      </c>
      <c r="N30">
        <f t="shared" si="3"/>
        <v>33.77094972067048</v>
      </c>
      <c r="O30">
        <f t="shared" si="4"/>
        <v>22.651508379888313</v>
      </c>
      <c r="P30">
        <f t="shared" si="5"/>
        <v>44.890391061452647</v>
      </c>
      <c r="Q30" s="4">
        <v>45.053625340837264</v>
      </c>
      <c r="R30" s="4">
        <v>-113.59887795373309</v>
      </c>
    </row>
    <row r="31" spans="1:18" x14ac:dyDescent="0.25">
      <c r="A31" t="s">
        <v>46</v>
      </c>
      <c r="B31" t="s">
        <v>83</v>
      </c>
      <c r="C31">
        <v>120</v>
      </c>
      <c r="D31" t="s">
        <v>58</v>
      </c>
      <c r="E31" s="3">
        <v>42936</v>
      </c>
      <c r="F31" t="s">
        <v>21</v>
      </c>
      <c r="G31">
        <v>22</v>
      </c>
      <c r="H31" t="s">
        <v>31</v>
      </c>
      <c r="I31">
        <v>0.148056244830438</v>
      </c>
      <c r="J31">
        <v>2.4871979590622002E-2</v>
      </c>
      <c r="K31">
        <f t="shared" si="0"/>
        <v>6.1861536875631735E-4</v>
      </c>
      <c r="L31">
        <f t="shared" si="1"/>
        <v>623.10200181018558</v>
      </c>
      <c r="M31">
        <f t="shared" si="2"/>
        <v>24.962011173184454</v>
      </c>
      <c r="N31">
        <f t="shared" si="3"/>
        <v>148.59217877095011</v>
      </c>
      <c r="O31">
        <f t="shared" si="4"/>
        <v>99.666636871508587</v>
      </c>
      <c r="P31">
        <f t="shared" si="5"/>
        <v>197.51772067039164</v>
      </c>
      <c r="Q31" s="4">
        <v>45.037691485380002</v>
      </c>
      <c r="R31" s="4">
        <v>-113.62752255079914</v>
      </c>
    </row>
    <row r="32" spans="1:18" x14ac:dyDescent="0.25">
      <c r="A32" t="s">
        <v>47</v>
      </c>
      <c r="B32" t="s">
        <v>84</v>
      </c>
      <c r="C32">
        <v>120</v>
      </c>
      <c r="D32" t="s">
        <v>58</v>
      </c>
      <c r="E32" s="3">
        <v>42908</v>
      </c>
      <c r="F32" t="s">
        <v>21</v>
      </c>
      <c r="G32">
        <v>2</v>
      </c>
      <c r="H32" t="s">
        <v>29</v>
      </c>
      <c r="I32">
        <v>0.179824561403509</v>
      </c>
      <c r="J32">
        <v>2.9103185595567901E-2</v>
      </c>
      <c r="K32">
        <f t="shared" si="0"/>
        <v>8.4699541181007098E-4</v>
      </c>
      <c r="L32">
        <f t="shared" si="1"/>
        <v>3.2399999999999918</v>
      </c>
      <c r="M32">
        <f t="shared" si="2"/>
        <v>1.7999999999999978</v>
      </c>
      <c r="N32">
        <f t="shared" si="3"/>
        <v>11.121951219512182</v>
      </c>
      <c r="O32">
        <f t="shared" si="4"/>
        <v>7.5939512195121868</v>
      </c>
      <c r="P32">
        <f t="shared" si="5"/>
        <v>14.649951219512177</v>
      </c>
      <c r="Q32" s="4">
        <v>44.739366459510535</v>
      </c>
      <c r="R32" s="4">
        <v>-113.4830113924229</v>
      </c>
    </row>
    <row r="33" spans="1:18" x14ac:dyDescent="0.25">
      <c r="A33" t="s">
        <v>54</v>
      </c>
      <c r="B33" t="s">
        <v>85</v>
      </c>
      <c r="C33">
        <v>200</v>
      </c>
      <c r="D33" t="s">
        <v>57</v>
      </c>
      <c r="E33" s="3">
        <v>42921</v>
      </c>
      <c r="F33" t="s">
        <v>21</v>
      </c>
      <c r="G33">
        <v>29</v>
      </c>
      <c r="H33" t="s">
        <v>35</v>
      </c>
      <c r="I33">
        <v>0.11660497091486</v>
      </c>
      <c r="J33">
        <v>1.56994318323233E-2</v>
      </c>
      <c r="K33">
        <f t="shared" si="0"/>
        <v>2.4647215985776615E-4</v>
      </c>
      <c r="L33">
        <f t="shared" si="1"/>
        <v>1121.2323169872616</v>
      </c>
      <c r="M33">
        <f t="shared" si="2"/>
        <v>33.484807256235797</v>
      </c>
      <c r="N33">
        <f t="shared" si="3"/>
        <v>248.70294784580472</v>
      </c>
      <c r="O33">
        <f t="shared" si="4"/>
        <v>183.07272562358256</v>
      </c>
      <c r="P33">
        <f t="shared" si="5"/>
        <v>314.3331700680269</v>
      </c>
      <c r="Q33" s="4">
        <v>44.708617111746264</v>
      </c>
      <c r="R33" s="4">
        <v>-113.39206535997414</v>
      </c>
    </row>
    <row r="34" spans="1:18" x14ac:dyDescent="0.25">
      <c r="A34" t="s">
        <v>54</v>
      </c>
      <c r="B34" t="s">
        <v>85</v>
      </c>
      <c r="C34">
        <v>200</v>
      </c>
      <c r="D34" t="s">
        <v>57</v>
      </c>
      <c r="E34" s="3">
        <v>42921</v>
      </c>
      <c r="F34" t="s">
        <v>44</v>
      </c>
      <c r="G34">
        <v>5</v>
      </c>
      <c r="H34" t="s">
        <v>35</v>
      </c>
      <c r="I34">
        <v>3.4394250513346998E-2</v>
      </c>
      <c r="J34">
        <v>1.6529721422276902E-2</v>
      </c>
      <c r="K34">
        <f t="shared" si="0"/>
        <v>2.732316902980799E-4</v>
      </c>
      <c r="L34">
        <f t="shared" si="1"/>
        <v>4881.2120739585553</v>
      </c>
      <c r="M34">
        <f t="shared" si="2"/>
        <v>69.865671641790968</v>
      </c>
      <c r="N34">
        <f t="shared" si="3"/>
        <v>145.3731343283583</v>
      </c>
      <c r="O34">
        <f t="shared" si="4"/>
        <v>8.4364179104480002</v>
      </c>
      <c r="P34">
        <f t="shared" si="5"/>
        <v>282.30985074626858</v>
      </c>
      <c r="Q34" s="4">
        <v>44.708617111746264</v>
      </c>
      <c r="R34" s="4">
        <v>-113.39206535997414</v>
      </c>
    </row>
    <row r="35" spans="1:18" x14ac:dyDescent="0.25">
      <c r="A35" t="s">
        <v>55</v>
      </c>
      <c r="B35" t="s">
        <v>86</v>
      </c>
      <c r="C35">
        <v>320</v>
      </c>
      <c r="D35" t="s">
        <v>56</v>
      </c>
      <c r="E35" s="3">
        <v>42963</v>
      </c>
      <c r="F35" t="s">
        <v>21</v>
      </c>
      <c r="G35">
        <v>8</v>
      </c>
      <c r="H35" t="s">
        <v>33</v>
      </c>
      <c r="I35">
        <v>6.1135371179039298E-2</v>
      </c>
      <c r="J35">
        <v>2.8583233220825899E-2</v>
      </c>
      <c r="K35">
        <f t="shared" si="0"/>
        <v>8.170012213561253E-4</v>
      </c>
      <c r="L35">
        <f t="shared" si="1"/>
        <v>3743.108934240352</v>
      </c>
      <c r="M35">
        <f t="shared" si="2"/>
        <v>61.180952380952291</v>
      </c>
      <c r="N35">
        <f t="shared" si="3"/>
        <v>130.85714285714286</v>
      </c>
      <c r="O35">
        <f t="shared" si="4"/>
        <v>10.94247619047637</v>
      </c>
      <c r="P35">
        <f t="shared" si="5"/>
        <v>250.77180952380934</v>
      </c>
      <c r="Q35" s="4">
        <v>44.943529989332731</v>
      </c>
      <c r="R35" s="4">
        <v>-113.6408016538841</v>
      </c>
    </row>
    <row r="36" spans="1:18" x14ac:dyDescent="0.25">
      <c r="A36" t="s">
        <v>55</v>
      </c>
      <c r="B36" t="s">
        <v>87</v>
      </c>
      <c r="C36">
        <v>400</v>
      </c>
      <c r="D36" t="s">
        <v>57</v>
      </c>
      <c r="E36" s="3">
        <v>42969</v>
      </c>
      <c r="F36" t="s">
        <v>21</v>
      </c>
      <c r="G36">
        <v>24</v>
      </c>
      <c r="H36" t="s">
        <v>48</v>
      </c>
      <c r="I36">
        <v>0.14306498545101801</v>
      </c>
      <c r="J36">
        <v>2.14181188209163E-2</v>
      </c>
      <c r="K36">
        <f t="shared" si="0"/>
        <v>4.5873581382688906E-4</v>
      </c>
      <c r="L36">
        <f t="shared" si="1"/>
        <v>630.7419412812493</v>
      </c>
      <c r="M36">
        <f t="shared" si="2"/>
        <v>25.114576271186607</v>
      </c>
      <c r="N36">
        <f t="shared" si="3"/>
        <v>167.75593220339033</v>
      </c>
      <c r="O36">
        <f t="shared" si="4"/>
        <v>118.53136271186457</v>
      </c>
      <c r="P36">
        <f t="shared" si="5"/>
        <v>216.98050169491609</v>
      </c>
      <c r="Q36" s="4">
        <v>45.138980266526822</v>
      </c>
      <c r="R36" s="4">
        <v>-113.80583600221082</v>
      </c>
    </row>
    <row r="37" spans="1:18" x14ac:dyDescent="0.25">
      <c r="A37" t="s">
        <v>55</v>
      </c>
      <c r="B37" t="s">
        <v>88</v>
      </c>
      <c r="C37">
        <v>480</v>
      </c>
      <c r="D37" t="s">
        <v>58</v>
      </c>
      <c r="E37" s="3">
        <v>42965</v>
      </c>
      <c r="F37" t="s">
        <v>21</v>
      </c>
      <c r="G37">
        <v>52</v>
      </c>
      <c r="H37" t="s">
        <v>49</v>
      </c>
      <c r="I37">
        <v>9.2114445219818597E-2</v>
      </c>
      <c r="J37">
        <v>1.7526171311363199E-2</v>
      </c>
      <c r="K37">
        <f t="shared" si="0"/>
        <v>3.0716668083525042E-4</v>
      </c>
      <c r="L37">
        <f t="shared" si="1"/>
        <v>11536.387330119298</v>
      </c>
      <c r="M37">
        <f t="shared" si="2"/>
        <v>107.4075757575754</v>
      </c>
      <c r="N37">
        <f t="shared" si="3"/>
        <v>564.51515151515127</v>
      </c>
      <c r="O37">
        <f t="shared" si="4"/>
        <v>353.99630303030347</v>
      </c>
      <c r="P37">
        <f t="shared" si="5"/>
        <v>775.03399999999908</v>
      </c>
      <c r="Q37" s="4">
        <v>45.114362298538907</v>
      </c>
      <c r="R37" s="4">
        <v>-113.76235666347259</v>
      </c>
    </row>
    <row r="38" spans="1:18" x14ac:dyDescent="0.25">
      <c r="A38" t="s">
        <v>55</v>
      </c>
      <c r="B38" t="s">
        <v>88</v>
      </c>
      <c r="C38">
        <v>480</v>
      </c>
      <c r="D38" t="s">
        <v>58</v>
      </c>
      <c r="E38" s="3">
        <v>42965</v>
      </c>
      <c r="F38" t="s">
        <v>44</v>
      </c>
      <c r="G38">
        <v>2</v>
      </c>
      <c r="H38" t="s">
        <v>49</v>
      </c>
      <c r="I38">
        <v>0.13095238095238099</v>
      </c>
      <c r="J38">
        <v>5.6979875283446703E-2</v>
      </c>
      <c r="K38">
        <f t="shared" si="0"/>
        <v>3.2467061873171403E-3</v>
      </c>
      <c r="L38">
        <f t="shared" si="1"/>
        <v>44.162066115702423</v>
      </c>
      <c r="M38">
        <f t="shared" si="2"/>
        <v>6.6454545454545411</v>
      </c>
      <c r="N38">
        <f t="shared" si="3"/>
        <v>15.272727272727268</v>
      </c>
      <c r="O38">
        <f t="shared" si="4"/>
        <v>2.2476363636363672</v>
      </c>
      <c r="P38">
        <f t="shared" si="5"/>
        <v>28.297818181818169</v>
      </c>
      <c r="Q38" s="4">
        <v>45.114362298538907</v>
      </c>
      <c r="R38" s="4">
        <v>-113.76235666347259</v>
      </c>
    </row>
    <row r="39" spans="1:18" x14ac:dyDescent="0.25">
      <c r="A39" t="s">
        <v>54</v>
      </c>
      <c r="B39" t="s">
        <v>89</v>
      </c>
      <c r="C39">
        <v>240</v>
      </c>
      <c r="D39" t="s">
        <v>58</v>
      </c>
      <c r="E39" s="3">
        <v>42921</v>
      </c>
      <c r="F39" t="s">
        <v>21</v>
      </c>
      <c r="G39">
        <v>23</v>
      </c>
      <c r="H39" t="s">
        <v>35</v>
      </c>
      <c r="I39">
        <v>0.11660497091486</v>
      </c>
      <c r="J39">
        <v>1.56994318323233E-2</v>
      </c>
      <c r="K39">
        <f t="shared" si="0"/>
        <v>2.4647215985776615E-4</v>
      </c>
      <c r="L39">
        <f t="shared" si="1"/>
        <v>705.2697927303941</v>
      </c>
      <c r="M39">
        <f t="shared" si="2"/>
        <v>26.556916099773222</v>
      </c>
      <c r="N39">
        <f t="shared" si="3"/>
        <v>197.24716553287959</v>
      </c>
      <c r="O39">
        <f t="shared" si="4"/>
        <v>145.19560997732407</v>
      </c>
      <c r="P39">
        <f t="shared" si="5"/>
        <v>249.29872108843512</v>
      </c>
      <c r="Q39" s="4">
        <v>44.701183821729458</v>
      </c>
      <c r="R39" s="4">
        <v>-113.38292343523072</v>
      </c>
    </row>
    <row r="40" spans="1:18" x14ac:dyDescent="0.25">
      <c r="A40" t="s">
        <v>54</v>
      </c>
      <c r="B40" t="s">
        <v>89</v>
      </c>
      <c r="C40">
        <v>240</v>
      </c>
      <c r="D40" t="s">
        <v>58</v>
      </c>
      <c r="E40" s="3">
        <v>42921</v>
      </c>
      <c r="F40" t="s">
        <v>44</v>
      </c>
      <c r="G40">
        <v>5</v>
      </c>
      <c r="H40" t="s">
        <v>35</v>
      </c>
      <c r="I40">
        <v>3.4394250513346998E-2</v>
      </c>
      <c r="J40">
        <v>1.6529721422276902E-2</v>
      </c>
      <c r="K40">
        <f t="shared" si="0"/>
        <v>2.732316902980799E-4</v>
      </c>
      <c r="L40">
        <f t="shared" si="1"/>
        <v>4881.2120739585553</v>
      </c>
      <c r="M40">
        <f t="shared" si="2"/>
        <v>69.865671641790968</v>
      </c>
      <c r="N40">
        <f t="shared" si="3"/>
        <v>145.3731343283583</v>
      </c>
      <c r="O40">
        <f t="shared" si="4"/>
        <v>8.4364179104480002</v>
      </c>
      <c r="P40">
        <f t="shared" si="5"/>
        <v>282.30985074626858</v>
      </c>
      <c r="Q40" s="4">
        <v>44.701183821729458</v>
      </c>
      <c r="R40" s="4">
        <v>-113.38292343523072</v>
      </c>
    </row>
    <row r="41" spans="1:18" x14ac:dyDescent="0.25">
      <c r="A41" t="s">
        <v>51</v>
      </c>
      <c r="B41" t="s">
        <v>95</v>
      </c>
      <c r="C41">
        <v>160</v>
      </c>
      <c r="D41" t="s">
        <v>56</v>
      </c>
      <c r="E41" s="3">
        <v>42907</v>
      </c>
      <c r="F41" t="s">
        <v>21</v>
      </c>
      <c r="G41">
        <v>4</v>
      </c>
      <c r="H41" t="s">
        <v>50</v>
      </c>
      <c r="I41">
        <v>0.14754098360655701</v>
      </c>
      <c r="J41">
        <v>7.4979844127922607E-2</v>
      </c>
      <c r="K41">
        <f t="shared" si="0"/>
        <v>5.6219770254475705E-3</v>
      </c>
      <c r="L41">
        <f t="shared" si="1"/>
        <v>189.82716049382907</v>
      </c>
      <c r="M41">
        <f t="shared" si="2"/>
        <v>13.777777777777848</v>
      </c>
      <c r="N41">
        <f t="shared" si="3"/>
        <v>27.111111111111178</v>
      </c>
      <c r="O41">
        <f t="shared" si="4"/>
        <v>0.10666666666659808</v>
      </c>
      <c r="P41">
        <f t="shared" si="5"/>
        <v>54.115555555555758</v>
      </c>
      <c r="Q41" s="4">
        <v>44.766407558736326</v>
      </c>
      <c r="R41" s="4">
        <v>-113.51588807715522</v>
      </c>
    </row>
    <row r="42" spans="1:18" x14ac:dyDescent="0.25">
      <c r="A42" t="s">
        <v>51</v>
      </c>
      <c r="B42" t="s">
        <v>96</v>
      </c>
      <c r="C42">
        <v>120</v>
      </c>
      <c r="D42" t="s">
        <v>58</v>
      </c>
      <c r="E42" s="3">
        <v>42908</v>
      </c>
      <c r="F42" t="s">
        <v>21</v>
      </c>
      <c r="G42">
        <v>2</v>
      </c>
      <c r="H42" t="s">
        <v>35</v>
      </c>
      <c r="I42">
        <v>0.28256513026052099</v>
      </c>
      <c r="J42">
        <v>4.2639587792820101E-2</v>
      </c>
      <c r="K42">
        <f t="shared" si="0"/>
        <v>1.8181344471416129E-3</v>
      </c>
      <c r="L42">
        <f t="shared" si="1"/>
        <v>1.1408057944771393</v>
      </c>
      <c r="M42">
        <f t="shared" si="2"/>
        <v>1.0680851063829788</v>
      </c>
      <c r="N42">
        <f t="shared" si="3"/>
        <v>7.0780141843971647</v>
      </c>
      <c r="O42">
        <f t="shared" si="4"/>
        <v>4.9845673758865257</v>
      </c>
      <c r="P42">
        <f t="shared" si="5"/>
        <v>9.1714609929078037</v>
      </c>
      <c r="Q42" s="4">
        <v>44.763268724585764</v>
      </c>
      <c r="R42" s="4">
        <v>-113.51371737556393</v>
      </c>
    </row>
    <row r="43" spans="1:18" x14ac:dyDescent="0.25">
      <c r="A43" t="s">
        <v>51</v>
      </c>
      <c r="B43" t="s">
        <v>97</v>
      </c>
      <c r="C43">
        <v>160</v>
      </c>
      <c r="D43" t="s">
        <v>58</v>
      </c>
      <c r="E43" s="3">
        <v>42909</v>
      </c>
      <c r="F43" t="s">
        <v>21</v>
      </c>
      <c r="G43">
        <v>5</v>
      </c>
      <c r="H43" t="s">
        <v>35</v>
      </c>
      <c r="I43">
        <v>0.28256513026052099</v>
      </c>
      <c r="J43">
        <v>4.2639587792820101E-2</v>
      </c>
      <c r="K43">
        <f t="shared" si="0"/>
        <v>1.8181344471416129E-3</v>
      </c>
      <c r="L43">
        <f t="shared" si="1"/>
        <v>7.1300362154821206</v>
      </c>
      <c r="M43">
        <f t="shared" si="2"/>
        <v>2.6702127659574471</v>
      </c>
      <c r="N43">
        <f t="shared" si="3"/>
        <v>17.695035460992912</v>
      </c>
      <c r="O43">
        <f t="shared" si="4"/>
        <v>12.461418439716315</v>
      </c>
      <c r="P43">
        <f t="shared" si="5"/>
        <v>22.928652482269509</v>
      </c>
      <c r="Q43" s="4">
        <v>44.771135041268167</v>
      </c>
      <c r="R43" s="4">
        <v>-113.52517988057755</v>
      </c>
    </row>
    <row r="44" spans="1:18" x14ac:dyDescent="0.25">
      <c r="A44" t="s">
        <v>51</v>
      </c>
      <c r="B44" t="s">
        <v>98</v>
      </c>
      <c r="C44">
        <v>120</v>
      </c>
      <c r="D44" t="s">
        <v>57</v>
      </c>
      <c r="E44" s="3">
        <v>42908</v>
      </c>
      <c r="F44" t="s">
        <v>21</v>
      </c>
      <c r="G44">
        <v>1</v>
      </c>
      <c r="H44" t="s">
        <v>50</v>
      </c>
      <c r="I44">
        <v>0.14754098360655701</v>
      </c>
      <c r="J44">
        <v>7.4979844127922607E-2</v>
      </c>
      <c r="K44">
        <f t="shared" si="0"/>
        <v>5.6219770254475705E-3</v>
      </c>
      <c r="L44">
        <f t="shared" si="1"/>
        <v>11.864197530864317</v>
      </c>
      <c r="M44">
        <f t="shared" si="2"/>
        <v>3.444444444444462</v>
      </c>
      <c r="N44">
        <f t="shared" si="3"/>
        <v>6.7777777777777946</v>
      </c>
      <c r="O44">
        <f t="shared" si="4"/>
        <v>2.6666666666649519E-2</v>
      </c>
      <c r="P44">
        <f t="shared" si="5"/>
        <v>13.52888888888894</v>
      </c>
      <c r="Q44" s="4">
        <v>44.761348471422288</v>
      </c>
      <c r="R44" s="4">
        <v>-113.50772065446451</v>
      </c>
    </row>
    <row r="45" spans="1:18" x14ac:dyDescent="0.25">
      <c r="A45" t="s">
        <v>52</v>
      </c>
      <c r="B45" t="s">
        <v>99</v>
      </c>
      <c r="C45">
        <v>120</v>
      </c>
      <c r="D45" t="s">
        <v>59</v>
      </c>
      <c r="E45" s="3">
        <v>42981</v>
      </c>
      <c r="F45" t="s">
        <v>21</v>
      </c>
      <c r="G45">
        <v>74</v>
      </c>
      <c r="H45" t="s">
        <v>39</v>
      </c>
      <c r="I45">
        <v>0.38088829071332397</v>
      </c>
      <c r="J45">
        <v>2.0838639323683201E-2</v>
      </c>
      <c r="K45">
        <f t="shared" si="0"/>
        <v>4.3424888886255586E-4</v>
      </c>
      <c r="L45">
        <f t="shared" si="1"/>
        <v>112.9826269525155</v>
      </c>
      <c r="M45">
        <f t="shared" si="2"/>
        <v>10.629328621908135</v>
      </c>
      <c r="N45">
        <f t="shared" si="3"/>
        <v>194.28268551236769</v>
      </c>
      <c r="O45">
        <f t="shared" si="4"/>
        <v>173.44920141342774</v>
      </c>
      <c r="P45">
        <f t="shared" si="5"/>
        <v>215.11616961130764</v>
      </c>
      <c r="Q45" s="4">
        <v>45.104615356293365</v>
      </c>
      <c r="R45" s="4">
        <v>-113.70457167629962</v>
      </c>
    </row>
    <row r="46" spans="1:18" x14ac:dyDescent="0.25">
      <c r="A46" t="s">
        <v>52</v>
      </c>
      <c r="B46" t="s">
        <v>99</v>
      </c>
      <c r="C46">
        <v>120</v>
      </c>
      <c r="D46" t="s">
        <v>59</v>
      </c>
      <c r="E46" s="3">
        <v>42981</v>
      </c>
      <c r="F46" t="s">
        <v>44</v>
      </c>
      <c r="G46">
        <v>1</v>
      </c>
      <c r="H46" t="s">
        <v>39</v>
      </c>
      <c r="I46" t="s">
        <v>53</v>
      </c>
      <c r="J46" t="s">
        <v>53</v>
      </c>
      <c r="K46" t="s">
        <v>53</v>
      </c>
      <c r="L46" t="s">
        <v>53</v>
      </c>
      <c r="M46" t="s">
        <v>53</v>
      </c>
      <c r="N46" t="s">
        <v>53</v>
      </c>
      <c r="O46" t="s">
        <v>53</v>
      </c>
      <c r="P46" t="s">
        <v>53</v>
      </c>
      <c r="Q46" s="4">
        <v>45.104615356293365</v>
      </c>
      <c r="R46" s="4">
        <v>-113.70457167629962</v>
      </c>
    </row>
    <row r="47" spans="1:18" x14ac:dyDescent="0.25">
      <c r="A47" t="s">
        <v>52</v>
      </c>
      <c r="B47" t="s">
        <v>100</v>
      </c>
      <c r="C47">
        <v>120</v>
      </c>
      <c r="D47" t="s">
        <v>57</v>
      </c>
      <c r="E47" s="3">
        <v>42980</v>
      </c>
      <c r="F47" t="s">
        <v>21</v>
      </c>
      <c r="G47">
        <v>69</v>
      </c>
      <c r="H47" t="s">
        <v>39</v>
      </c>
      <c r="I47">
        <v>0.38088829071332397</v>
      </c>
      <c r="J47">
        <v>2.0838639323683201E-2</v>
      </c>
      <c r="K47">
        <f t="shared" si="0"/>
        <v>4.3424888886255586E-4</v>
      </c>
      <c r="L47">
        <f t="shared" si="1"/>
        <v>98.230512585998255</v>
      </c>
      <c r="M47">
        <f t="shared" si="2"/>
        <v>9.9111307420494796</v>
      </c>
      <c r="N47">
        <f t="shared" si="3"/>
        <v>181.15547703180229</v>
      </c>
      <c r="O47">
        <f t="shared" si="4"/>
        <v>161.72966077738531</v>
      </c>
      <c r="P47">
        <f t="shared" si="5"/>
        <v>200.58129328621928</v>
      </c>
      <c r="Q47" s="4">
        <v>45.102571373163968</v>
      </c>
      <c r="R47" s="4">
        <v>-113.70875859533682</v>
      </c>
    </row>
    <row r="48" spans="1:18" x14ac:dyDescent="0.25">
      <c r="A48" t="s">
        <v>52</v>
      </c>
      <c r="B48" t="s">
        <v>100</v>
      </c>
      <c r="C48">
        <v>120</v>
      </c>
      <c r="D48" t="s">
        <v>57</v>
      </c>
      <c r="E48" s="3">
        <v>42980</v>
      </c>
      <c r="F48" t="s">
        <v>44</v>
      </c>
      <c r="G48">
        <v>14</v>
      </c>
      <c r="H48" t="s">
        <v>39</v>
      </c>
      <c r="I48" t="s">
        <v>53</v>
      </c>
      <c r="J48" t="s">
        <v>53</v>
      </c>
      <c r="K48" t="s">
        <v>53</v>
      </c>
      <c r="L48" t="s">
        <v>53</v>
      </c>
      <c r="M48" t="s">
        <v>53</v>
      </c>
      <c r="N48" t="s">
        <v>53</v>
      </c>
      <c r="O48" t="s">
        <v>53</v>
      </c>
      <c r="P48" t="s">
        <v>53</v>
      </c>
      <c r="Q48" s="4">
        <v>45.102571373163968</v>
      </c>
      <c r="R48" s="4">
        <v>-113.70875859533682</v>
      </c>
    </row>
    <row r="49" spans="1:18" x14ac:dyDescent="0.25">
      <c r="A49" t="s">
        <v>52</v>
      </c>
      <c r="B49" t="s">
        <v>90</v>
      </c>
      <c r="C49">
        <v>120</v>
      </c>
      <c r="D49" t="s">
        <v>60</v>
      </c>
      <c r="E49" s="3">
        <v>42980</v>
      </c>
      <c r="F49" t="s">
        <v>21</v>
      </c>
      <c r="G49">
        <v>107</v>
      </c>
      <c r="H49" t="s">
        <v>23</v>
      </c>
      <c r="I49">
        <v>0.400952380952381</v>
      </c>
      <c r="J49">
        <v>1.8825668934240401E-2</v>
      </c>
      <c r="K49">
        <f t="shared" si="0"/>
        <v>3.5440581082162411E-4</v>
      </c>
      <c r="L49">
        <f t="shared" si="1"/>
        <v>156.99911425685985</v>
      </c>
      <c r="M49">
        <f t="shared" si="2"/>
        <v>12.529928741092659</v>
      </c>
      <c r="N49">
        <f t="shared" si="3"/>
        <v>266.86460807600946</v>
      </c>
      <c r="O49">
        <f t="shared" si="4"/>
        <v>242.30594774346784</v>
      </c>
      <c r="P49">
        <f t="shared" si="5"/>
        <v>291.42326840855105</v>
      </c>
      <c r="Q49" s="4">
        <v>45.100337206232155</v>
      </c>
      <c r="R49" s="4">
        <v>-113.71298704591453</v>
      </c>
    </row>
  </sheetData>
  <autoFilter ref="A1:R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Lott</dc:creator>
  <cp:lastModifiedBy>Braden Lott</cp:lastModifiedBy>
  <dcterms:created xsi:type="dcterms:W3CDTF">2017-11-17T17:45:51Z</dcterms:created>
  <dcterms:modified xsi:type="dcterms:W3CDTF">2017-11-22T22:06:03Z</dcterms:modified>
</cp:coreProperties>
</file>