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u-schedule-excel\"/>
    </mc:Choice>
  </mc:AlternateContent>
  <xr:revisionPtr revIDLastSave="0" documentId="13_ncr:1_{E7ACB4A0-E120-4B9D-810B-BC32A6668EEE}" xr6:coauthVersionLast="47" xr6:coauthVersionMax="47" xr10:uidLastSave="{00000000-0000-0000-0000-000000000000}"/>
  <bookViews>
    <workbookView xWindow="-94470" yWindow="10275" windowWidth="24900" windowHeight="4080" xr2:uid="{E927E6C3-C48C-49A2-99A6-52F98E480390}"/>
    <workbookView xWindow="-85035" yWindow="11130" windowWidth="24900" windowHeight="10470" xr2:uid="{5320CA9D-AB11-4DAD-91D5-03A7A0950971}"/>
  </bookViews>
  <sheets>
    <sheet name="Liczydło" sheetId="4" r:id="rId1"/>
    <sheet name="drogówka1" sheetId="1" r:id="rId2"/>
    <sheet name="drogówka2" sheetId="6" r:id="rId3"/>
    <sheet name="drogówka3" sheetId="7" r:id="rId4"/>
    <sheet name="Wzorek" sheetId="3" r:id="rId5"/>
  </sheets>
  <definedNames>
    <definedName name="sheetName">Liczydło!$D$2</definedName>
    <definedName name="worksheetName">Liczydło!$T$1:$T$3</definedName>
    <definedName name="yearMonthStart">Liczydło!$D$4</definedName>
    <definedName name="yearMonthStop">Liczydło!$D$6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4" l="1"/>
  <c r="K19" i="4" l="1"/>
  <c r="L19" i="4" s="1"/>
  <c r="J19" i="4"/>
  <c r="H23" i="4"/>
  <c r="I23" i="4"/>
  <c r="H6" i="4"/>
  <c r="H4" i="4"/>
  <c r="I22" i="4"/>
  <c r="I21" i="4"/>
  <c r="I20" i="4"/>
  <c r="I19" i="4"/>
  <c r="I18" i="4"/>
  <c r="I17" i="4"/>
  <c r="I16" i="4"/>
  <c r="H22" i="4"/>
  <c r="H21" i="4"/>
  <c r="H20" i="4"/>
  <c r="H19" i="4"/>
  <c r="H18" i="4"/>
  <c r="H17" i="4"/>
  <c r="H16" i="4"/>
  <c r="J16" i="4" l="1"/>
  <c r="K16" i="4" s="1"/>
  <c r="L16" i="4" s="1"/>
  <c r="J23" i="4"/>
  <c r="K23" i="4" s="1"/>
  <c r="L23" i="4" s="1"/>
  <c r="J22" i="4"/>
  <c r="K22" i="4" s="1"/>
  <c r="L22" i="4" s="1"/>
  <c r="J21" i="4"/>
  <c r="K21" i="4" s="1"/>
  <c r="L21" i="4" s="1"/>
  <c r="J18" i="4"/>
  <c r="K18" i="4" s="1"/>
  <c r="L18" i="4" s="1"/>
  <c r="J17" i="4"/>
  <c r="K17" i="4" s="1"/>
  <c r="L17" i="4" s="1"/>
  <c r="J20" i="4"/>
  <c r="K20" i="4" s="1"/>
  <c r="L20" i="4" s="1"/>
  <c r="H2" i="4"/>
  <c r="K15" i="4"/>
  <c r="L24" i="4" l="1"/>
  <c r="D10" i="4" s="1"/>
  <c r="F25" i="4"/>
  <c r="B31" i="4" a="1"/>
  <c r="B3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<sst xmlns="http://schemas.openxmlformats.org/spreadsheetml/2006/main" count="287" uniqueCount="118">
  <si>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</si>
  <si>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</si>
  <si>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</si>
  <si>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</si>
  <si>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</si>
  <si>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</si>
  <si>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</si>
  <si>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</si>
  <si>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</si>
  <si>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</si>
  <si>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</si>
  <si>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</si>
  <si>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</si>
  <si>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</si>
  <si>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</si>
  <si>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</si>
  <si>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</si>
  <si>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</si>
  <si>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</si>
  <si>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</si>
  <si>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</si>
  <si>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</si>
  <si>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</si>
  <si>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</si>
  <si>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</si>
  <si>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</si>
  <si>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</si>
  <si>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</si>
  <si>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</si>
  <si>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</si>
  <si>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</si>
  <si>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</si>
  <si>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</si>
  <si>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</si>
  <si>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</si>
  <si>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</si>
  <si>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</si>
  <si>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</si>
  <si>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</si>
  <si>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</si>
  <si>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</si>
  <si>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</si>
  <si>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</si>
  <si>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</si>
  <si>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</si>
  <si>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</si>
  <si>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</si>
  <si>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</si>
  <si>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</si>
  <si>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</si>
  <si>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</si>
  <si>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</si>
  <si>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</si>
  <si>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</si>
  <si>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</si>
  <si>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</si>
  <si>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</si>
  <si>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</si>
  <si>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</si>
  <si>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</si>
  <si>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</si>
  <si>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</si>
  <si>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</si>
  <si>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</si>
  <si>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</si>
  <si>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</si>
  <si>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</si>
  <si>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</si>
  <si>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</si>
  <si>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</si>
  <si>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</si>
  <si>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</si>
  <si>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</si>
  <si>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</si>
  <si>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</si>
  <si>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</si>
  <si>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</si>
  <si>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</si>
  <si>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</si>
  <si>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</si>
  <si>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</si>
  <si>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</si>
  <si>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</si>
  <si>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</si>
  <si>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</si>
  <si>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</si>
  <si>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id</t>
  </si>
  <si>
    <t>waga</t>
  </si>
  <si>
    <t>opis</t>
  </si>
  <si>
    <t>cpi</t>
  </si>
  <si>
    <t>r</t>
  </si>
  <si>
    <t>do:</t>
  </si>
  <si>
    <t>arkusz:</t>
  </si>
  <si>
    <t>od:</t>
  </si>
  <si>
    <t>nr wskaźnika</t>
  </si>
  <si>
    <t>Table1</t>
  </si>
  <si>
    <t>Table2</t>
  </si>
  <si>
    <t>Table3</t>
  </si>
  <si>
    <t>start</t>
  </si>
  <si>
    <t>stop</t>
  </si>
  <si>
    <t>T?</t>
  </si>
  <si>
    <t>x</t>
  </si>
  <si>
    <t>[a]</t>
  </si>
  <si>
    <t>[b]</t>
  </si>
  <si>
    <t>[c]</t>
  </si>
  <si>
    <t>[d]</t>
  </si>
  <si>
    <t>[e]</t>
  </si>
  <si>
    <t>[f]</t>
  </si>
  <si>
    <t>[h]</t>
  </si>
  <si>
    <t>[g]</t>
  </si>
  <si>
    <t>kwota:</t>
  </si>
  <si>
    <t>po waloryzacji:</t>
  </si>
  <si>
    <t>1. wybierz z listy tablelę</t>
  </si>
  <si>
    <t>2. wybierz datę start</t>
  </si>
  <si>
    <t>3. wybierz datę stop</t>
  </si>
  <si>
    <t>4. wpisz kowtę</t>
  </si>
  <si>
    <t>Podgląd tabeli:</t>
  </si>
  <si>
    <t>Krótka instrukcja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</si>
</sst>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"/>
    <numFmt numFmtId="165" formatCode="0.000"/>
    <numFmt numFmtId="172" formatCode="_-* #,##0.00_-;\-* #,##0.00_-;_-* &quot;-&quot;??????_-;_-@_-"/>
    <numFmt numFmtId="176" formatCode="#,##0.000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0"/>
      <color theme="4" tint="0.39997558519241921"/>
      <name val="Calibri"/>
      <family val="2"/>
      <charset val="238"/>
      <scheme val="minor"/>
    </font>
    <font>
      <b/>
      <sz val="22"/>
      <color theme="4" tint="0.39997558519241921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59996337778862885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3">
    <xf numFmtId="0" fontId="0" fillId="0" borderId="0"/>
    <xf numFmtId="0" fontId="2" fillId="0" borderId="0"/>
    <xf numFmtId="43" fontId="1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164" fontId="0" fillId="0" borderId="0" xfId="0" applyNumberFormat="1"/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0" fillId="0" borderId="0" xfId="0" applyAlignment="1">
      <alignment horizontal="right"/>
    </xf>
    <xf numFmtId="0" fontId="0" fillId="0" borderId="13" xfId="0" applyBorder="1"/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4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top" wrapText="1" readingOrder="1"/>
    </xf>
    <xf numFmtId="0" fontId="4" fillId="3" borderId="6" xfId="0" applyFont="1" applyFill="1" applyBorder="1" applyAlignment="1">
      <alignment horizontal="center" vertical="top" wrapText="1" readingOrder="1"/>
    </xf>
    <xf numFmtId="0" fontId="4" fillId="3" borderId="15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4" fontId="3" fillId="0" borderId="0" xfId="0" applyNumberFormat="1" applyFont="1" applyFill="1" applyAlignment="1">
      <alignment horizontal="center" vertical="center" wrapText="1" readingOrder="1"/>
    </xf>
    <xf numFmtId="4" fontId="12" fillId="6" borderId="10" xfId="0" applyNumberFormat="1" applyFont="1" applyFill="1" applyBorder="1"/>
    <xf numFmtId="49" fontId="3" fillId="4" borderId="1" xfId="0" quotePrefix="1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6" fillId="2" borderId="12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43" fontId="10" fillId="8" borderId="16" xfId="2" applyFont="1" applyFill="1" applyBorder="1" applyAlignment="1">
      <alignment horizontal="center"/>
    </xf>
    <xf numFmtId="0" fontId="12" fillId="8" borderId="11" xfId="0" applyFont="1" applyFill="1" applyBorder="1" applyAlignment="1">
      <alignment horizontal="right"/>
    </xf>
    <xf numFmtId="0" fontId="13" fillId="8" borderId="11" xfId="0" applyFont="1" applyFill="1" applyBorder="1" applyAlignment="1">
      <alignment horizontal="left"/>
    </xf>
    <xf numFmtId="165" fontId="0" fillId="0" borderId="0" xfId="0" applyNumberFormat="1"/>
    <xf numFmtId="172" fontId="0" fillId="0" borderId="0" xfId="0" applyNumberFormat="1"/>
    <xf numFmtId="4" fontId="12" fillId="0" borderId="10" xfId="0" applyNumberFormat="1" applyFont="1" applyFill="1" applyBorder="1"/>
    <xf numFmtId="0" fontId="0" fillId="0" borderId="17" xfId="0" applyBorder="1"/>
    <xf numFmtId="176" fontId="12" fillId="0" borderId="18" xfId="0" applyNumberFormat="1" applyFont="1" applyFill="1" applyBorder="1"/>
    <xf numFmtId="164" fontId="13" fillId="6" borderId="0" xfId="0" applyNumberFormat="1" applyFont="1" applyFill="1" applyBorder="1" applyAlignment="1">
      <alignment horizontal="right"/>
    </xf>
    <xf numFmtId="2" fontId="12" fillId="6" borderId="19" xfId="0" applyNumberFormat="1" applyFont="1" applyFill="1" applyBorder="1"/>
    <xf numFmtId="2" fontId="12" fillId="6" borderId="20" xfId="0" applyNumberFormat="1" applyFont="1" applyFill="1" applyBorder="1" applyAlignment="1">
      <alignment horizontal="right"/>
    </xf>
    <xf numFmtId="2" fontId="13" fillId="8" borderId="21" xfId="0" applyNumberFormat="1" applyFont="1" applyFill="1" applyBorder="1"/>
    <xf numFmtId="0" fontId="12" fillId="0" borderId="22" xfId="0" applyFont="1" applyBorder="1" applyAlignment="1">
      <alignment horizontal="center"/>
    </xf>
    <xf numFmtId="0" fontId="12" fillId="6" borderId="10" xfId="0" applyFont="1" applyFill="1" applyBorder="1" applyAlignment="1">
      <alignment horizontal="right"/>
    </xf>
    <xf numFmtId="0" fontId="1" fillId="0" borderId="17" xfId="0" applyFont="1" applyBorder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3" fontId="16" fillId="7" borderId="16" xfId="2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ny 2" xfId="1" xr:uid="{908D5E4D-BD62-40A9-A460-7354A5A46A5A}"/>
  </cellStyles>
  <dxfs count="28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30" formatCode="@"/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171450</xdr:rowOff>
    </xdr:from>
    <xdr:to>
      <xdr:col>2</xdr:col>
      <xdr:colOff>13937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71450"/>
          <a:ext cx="985487" cy="1219200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53B05-8F58-4037-9443-7E597152537B}" name="Table1" displayName="Table1" ref="A5:K53" totalsRowShown="0" headerRowDxfId="27" headerRowBorderDxfId="26" tableBorderDxfId="25">
  <tableColumns count="11">
    <tableColumn id="1" xr3:uid="{18161802-7115-4757-8DFC-953BB5A926F4}" name="nr wskaźnika" dataDxfId="24"/>
    <tableColumn id="2" xr3:uid="{B765EFC9-AEE3-4D71-86EE-7381795CC40E}" name="cpi" dataDxfId="23"/>
    <tableColumn id="3" xr3:uid="{C2471CB6-F497-49CE-A66C-E45AF0AF80F6}" name="r" dataDxfId="22"/>
    <tableColumn id="4" xr3:uid="{300095C1-C47C-4BA6-832E-102ACFC6EFF4}" name="08.1" dataDxfId="21"/>
    <tableColumn id="5" xr3:uid="{6A2D816B-EE9E-4FFC-B46B-20AB911E5F4D}" name="08.9" dataDxfId="20"/>
    <tableColumn id="6" xr3:uid="{07E1FDD9-4F28-4FC0-BF84-6525B98F8E13}" name="19.2" dataDxfId="19"/>
    <tableColumn id="7" xr3:uid="{5A014AC2-55F5-4BF0-821D-F998B7465E58}" name="23.5" dataDxfId="18"/>
    <tableColumn id="8" xr3:uid="{44A49C6D-4F80-40C5-82A7-92987C3D7F6B}" name="24.1" dataDxfId="17"/>
    <tableColumn id="9" xr3:uid="{B0E7F45B-0773-450E-A2CB-CA5CBF362986}" name="24.4" dataDxfId="16"/>
    <tableColumn id="10" xr3:uid="{157F7886-5333-41E2-B1F3-5A2B7526C95D}" name="F.42" dataDxfId="15"/>
    <tableColumn id="11" xr3:uid="{561E2F7D-2D45-41DF-B289-6844C951EF99}" name="C.00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316CF-08F2-4FCE-9AE2-635A946B4685}" name="Table2" displayName="Table2" ref="A5:K53" totalsRowShown="0" headerRowDxfId="13" headerRowBorderDxfId="12" tableBorderDxfId="11">
  <autoFilter ref="A5:K53" xr:uid="{0F4316CF-08F2-4FCE-9AE2-635A946B4685}"/>
  <tableColumns count="11">
    <tableColumn id="1" xr3:uid="{2535BA1D-9EF8-4F35-83AF-5CF7BCBA515D}" name="nr wskażnika " dataDxfId="10"/>
    <tableColumn id="2" xr3:uid="{33D3730D-0C8B-4798-B3E7-5892725CD84F}" name="cpi" dataDxfId="9"/>
    <tableColumn id="3" xr3:uid="{B42E0919-B578-4E20-AD6B-24E2D30099A5}" name="r" dataDxfId="8"/>
    <tableColumn id="4" xr3:uid="{D72A65BD-7583-4A25-9E11-B5BA8423A1D0}" name="08.1" dataDxfId="7"/>
    <tableColumn id="5" xr3:uid="{E434767A-51B8-41E8-95DE-2E4825648920}" name="08.9"/>
    <tableColumn id="6" xr3:uid="{C9C4993F-8A91-447D-AD69-C6B541B7612A}" name="19.2"/>
    <tableColumn id="7" xr3:uid="{3CE016BE-5225-46A8-A320-C00578ABF1F1}" name="23.5"/>
    <tableColumn id="8" xr3:uid="{10C262F0-7E22-449D-BF43-FCBEB6005F75}" name="24.1"/>
    <tableColumn id="9" xr3:uid="{B639E048-5039-4817-B4BE-5E01DD32CEE6}" name="24.4"/>
    <tableColumn id="10" xr3:uid="{7D3F9217-8EEA-4536-B543-15999CCD439B}" name="F.42"/>
    <tableColumn id="11" xr3:uid="{13717809-5DEE-4AB2-98D2-D070C7C11EA6}" name="C.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EEB1-0FDE-45ED-B114-0FFCB9832D70}" name="Table3" displayName="Table3" ref="A5:K53" totalsRowShown="0" headerRowDxfId="6" headerRowBorderDxfId="5" tableBorderDxfId="4">
  <autoFilter ref="A5:K53" xr:uid="{4BB0EEB1-0FDE-45ED-B114-0FFCB9832D70}"/>
  <tableColumns count="11">
    <tableColumn id="1" xr3:uid="{8F3F222E-518B-4D27-A76E-65EE15592621}" name="nr wskażnika " dataDxfId="3"/>
    <tableColumn id="2" xr3:uid="{F012EAE0-2EDD-42BC-AE13-6EDB80C461CC}" name="cpi" dataDxfId="2"/>
    <tableColumn id="3" xr3:uid="{968043EB-F13C-4460-83D6-9B87E4F1F8A2}" name="r" dataDxfId="1"/>
    <tableColumn id="4" xr3:uid="{3887EEF9-B573-42BB-B53A-A461AB3F15C6}" name="08.1" dataDxfId="0"/>
    <tableColumn id="5" xr3:uid="{E0B773C5-950F-41BA-92CC-0D44991105BE}" name="08.9"/>
    <tableColumn id="6" xr3:uid="{59D3EDF2-5718-4538-B830-F92452E69368}" name="19.2"/>
    <tableColumn id="7" xr3:uid="{27B86EFE-9577-4522-A915-BE1F26FADD59}" name="23.5"/>
    <tableColumn id="8" xr3:uid="{6449A0C7-5232-4560-B934-DF3F39FC9AE6}" name="24.1"/>
    <tableColumn id="9" xr3:uid="{CB449B4C-C0CE-49DB-BEF5-2FE6C10246D8}" name="24.4"/>
    <tableColumn id="10" xr3:uid="{A54E104A-4E72-408B-84BD-B189AAC10E41}" name="F.42"/>
    <tableColumn id="11" xr3:uid="{85C02D5C-AD89-4FF7-AEB0-67C032E4D77D}" name="C.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B1:T78"/>
  <sheetViews>
    <sheetView showGridLines="0" tabSelected="1" workbookViewId="0">
      <selection activeCell="G11" sqref="G11"/>
    </sheetView>
    <sheetView tabSelected="1" workbookViewId="1">
      <selection activeCell="H23" sqref="H23:I23"/>
    </sheetView>
  </sheetViews>
  <sheetFormatPr defaultRowHeight="15" x14ac:dyDescent="0.25"/>
  <cols>
    <col min="2" max="2" width="8" customWidth="1"/>
    <col min="3" max="3" width="6.85546875" customWidth="1"/>
    <col min="4" max="4" width="18.28515625" customWidth="1"/>
    <col min="5" max="5" width="8.5703125" customWidth="1"/>
    <col min="6" max="6" width="6.85546875" customWidth="1"/>
    <col min="7" max="7" width="6" customWidth="1"/>
    <col min="8" max="8" width="7" customWidth="1"/>
    <col min="9" max="9" width="7.28515625" customWidth="1"/>
    <col min="10" max="10" width="8.28515625" customWidth="1"/>
    <col min="11" max="11" width="7.42578125" customWidth="1"/>
    <col min="12" max="12" width="9.42578125" customWidth="1"/>
    <col min="13" max="13" width="21.7109375" customWidth="1"/>
    <col min="14" max="19" width="1.28515625" customWidth="1"/>
    <col min="20" max="20" width="15.85546875" customWidth="1"/>
  </cols>
  <sheetData>
    <row r="1" spans="3:20" x14ac:dyDescent="0.25">
      <c r="T1" s="21" t="s">
        <v>95</v>
      </c>
    </row>
    <row r="2" spans="3:20" x14ac:dyDescent="0.25">
      <c r="C2" s="30" t="s">
        <v>92</v>
      </c>
      <c r="D2" s="35" t="s">
        <v>95</v>
      </c>
      <c r="G2" s="19"/>
      <c r="H2" s="69" t="str">
        <f>sheetName</f>
        <v>Table1</v>
      </c>
      <c r="M2" s="68" t="s">
        <v>117</v>
      </c>
      <c r="T2" s="21" t="s">
        <v>96</v>
      </c>
    </row>
    <row r="3" spans="3:20" ht="15" customHeight="1" x14ac:dyDescent="0.25">
      <c r="C3" s="19"/>
      <c r="D3" s="29"/>
      <c r="G3" s="19"/>
      <c r="H3" s="70"/>
      <c r="M3" t="s">
        <v>112</v>
      </c>
      <c r="T3" s="21" t="s">
        <v>97</v>
      </c>
    </row>
    <row r="4" spans="3:20" x14ac:dyDescent="0.25">
      <c r="C4" s="19" t="s">
        <v>93</v>
      </c>
      <c r="D4" s="34" t="s">
        <v>40</v>
      </c>
      <c r="H4" s="71" t="str">
        <f ca="1">INDEX(INDIRECT(sheetName),MATCH(yearMonthStart,Table1[nr wskaźnika],0),1)</f>
        <v>2020 VIII</v>
      </c>
      <c r="M4" t="s">
        <v>113</v>
      </c>
    </row>
    <row r="5" spans="3:20" x14ac:dyDescent="0.25">
      <c r="D5" s="29"/>
      <c r="H5" s="72"/>
      <c r="M5" t="s">
        <v>114</v>
      </c>
    </row>
    <row r="6" spans="3:20" x14ac:dyDescent="0.25">
      <c r="C6" s="19" t="s">
        <v>91</v>
      </c>
      <c r="D6" s="34" t="s">
        <v>52</v>
      </c>
      <c r="H6" s="71" t="str">
        <f ca="1">INDEX(INDIRECT(sheetName),MATCH(yearMonthStop,Table1[nr wskaźnika],0),1)</f>
        <v>2021 VIII</v>
      </c>
      <c r="M6" t="s">
        <v>115</v>
      </c>
    </row>
    <row r="7" spans="3:20" ht="15.75" thickBot="1" x14ac:dyDescent="0.3">
      <c r="H7" s="22"/>
    </row>
    <row r="8" spans="3:20" ht="15.75" thickBot="1" x14ac:dyDescent="0.3">
      <c r="C8" s="19" t="s">
        <v>110</v>
      </c>
      <c r="D8" s="54">
        <v>10000000</v>
      </c>
      <c r="H8" s="22"/>
    </row>
    <row r="9" spans="3:20" ht="15.75" thickBot="1" x14ac:dyDescent="0.3">
      <c r="H9" s="22"/>
    </row>
    <row r="10" spans="3:20" ht="15.75" thickBot="1" x14ac:dyDescent="0.3">
      <c r="C10" s="19" t="s">
        <v>111</v>
      </c>
      <c r="D10" s="73">
        <f ca="1">D8*L24</f>
        <v>11013248.785854287</v>
      </c>
    </row>
    <row r="11" spans="3:20" x14ac:dyDescent="0.25">
      <c r="H11" s="22"/>
    </row>
    <row r="15" spans="3:20" x14ac:dyDescent="0.25">
      <c r="D15" s="31" t="s">
        <v>88</v>
      </c>
      <c r="E15" s="32" t="s">
        <v>86</v>
      </c>
      <c r="F15" s="32" t="s">
        <v>87</v>
      </c>
      <c r="G15" s="33" t="s">
        <v>100</v>
      </c>
      <c r="H15" s="33" t="s">
        <v>98</v>
      </c>
      <c r="I15" s="33" t="s">
        <v>99</v>
      </c>
      <c r="K15" s="40">
        <f>(F16+F17+F24)/100</f>
        <v>0.71</v>
      </c>
    </row>
    <row r="16" spans="3:20" x14ac:dyDescent="0.25">
      <c r="C16" s="55" t="s">
        <v>103</v>
      </c>
      <c r="D16" s="56" t="s">
        <v>74</v>
      </c>
      <c r="E16" s="67" t="s">
        <v>89</v>
      </c>
      <c r="F16" s="63">
        <v>15</v>
      </c>
      <c r="G16" s="66" t="s">
        <v>101</v>
      </c>
      <c r="H16" s="40">
        <f ca="1">INDEX(INDIRECT(sheetName),MATCH(yearMonthStart,Table1[nr wskaźnika],0),2)</f>
        <v>109.9</v>
      </c>
      <c r="I16" s="40">
        <f ca="1">INDEX(INDIRECT(sheetName),MATCH(yearMonthStop,Table1[nr wskaźnika],0),2)</f>
        <v>113.9</v>
      </c>
      <c r="J16" s="59">
        <f ca="1">IF(TRIM(G16)&lt;&gt;"",I16/H16*100,"")</f>
        <v>103.63967242948135</v>
      </c>
      <c r="K16" s="59">
        <f ca="1">IF(J16&lt;&gt;"",J16*(F16/100),"")</f>
        <v>15.545950864422203</v>
      </c>
      <c r="L16" s="61">
        <f ca="1">IF(K16&lt;&gt;"",K16/100,"")</f>
        <v>0.15545950864422203</v>
      </c>
    </row>
    <row r="17" spans="2:12" x14ac:dyDescent="0.25">
      <c r="C17" s="55" t="s">
        <v>104</v>
      </c>
      <c r="D17" s="56" t="s">
        <v>75</v>
      </c>
      <c r="E17" s="67" t="s">
        <v>90</v>
      </c>
      <c r="F17" s="63">
        <v>6</v>
      </c>
      <c r="G17" s="66" t="s">
        <v>101</v>
      </c>
      <c r="H17" s="40">
        <f ca="1">INDEX(INDIRECT(sheetName),MATCH(yearMonthStart,Table1[nr wskaźnika],0),3)</f>
        <v>107.2</v>
      </c>
      <c r="I17" s="40">
        <f ca="1">INDEX(INDIRECT(sheetName),MATCH(yearMonthStop,Table1[nr wskaźnika],0),3)</f>
        <v>113.7</v>
      </c>
      <c r="J17" s="59">
        <f t="shared" ref="J17:J23" ca="1" si="0">IF(TRIM(G17)&lt;&gt;"",I17/H17*100,"")</f>
        <v>106.06343283582089</v>
      </c>
      <c r="K17" s="59">
        <f t="shared" ref="K17:K23" ca="1" si="1">IF(J17&lt;&gt;"",J17*(F17/100),"")</f>
        <v>6.3638059701492535</v>
      </c>
      <c r="L17" s="61">
        <f t="shared" ref="L17:L23" ca="1" si="2">IF(K17&lt;&gt;"",K17/100,"")</f>
        <v>6.3638059701492541E-2</v>
      </c>
    </row>
    <row r="18" spans="2:12" x14ac:dyDescent="0.25">
      <c r="C18" s="55" t="s">
        <v>109</v>
      </c>
      <c r="D18" s="56" t="s">
        <v>79</v>
      </c>
      <c r="E18" s="67" t="s">
        <v>5</v>
      </c>
      <c r="F18" s="63">
        <v>13</v>
      </c>
      <c r="G18" s="66" t="s">
        <v>101</v>
      </c>
      <c r="H18" s="40">
        <f ca="1">INDEX(INDIRECT(sheetName),MATCH(yearMonthStart,Table1[nr wskaźnika],0),4)</f>
        <v>109.9</v>
      </c>
      <c r="I18" s="40">
        <f ca="1">INDEX(INDIRECT(sheetName),MATCH(yearMonthStop,Table1[nr wskaźnika],0),4)</f>
        <v>113.9</v>
      </c>
      <c r="J18" s="59">
        <f t="shared" ca="1" si="0"/>
        <v>103.63967242948135</v>
      </c>
      <c r="K18" s="59">
        <f t="shared" ca="1" si="1"/>
        <v>13.473157415832576</v>
      </c>
      <c r="L18" s="61">
        <f t="shared" ca="1" si="2"/>
        <v>0.13473157415832576</v>
      </c>
    </row>
    <row r="19" spans="2:12" x14ac:dyDescent="0.25">
      <c r="C19" s="55"/>
      <c r="D19" s="56"/>
      <c r="E19" s="67" t="s">
        <v>6</v>
      </c>
      <c r="F19" s="63"/>
      <c r="G19" s="66"/>
      <c r="H19" s="40">
        <f ca="1">INDEX(INDIRECT(sheetName),MATCH(yearMonthStart,Table1[nr wskaźnika],0),5)</f>
        <v>106</v>
      </c>
      <c r="I19" s="40">
        <f ca="1">INDEX(INDIRECT(sheetName),MATCH(yearMonthStop,Table1[nr wskaźnika],0),5)</f>
        <v>112.2</v>
      </c>
      <c r="J19" s="59" t="str">
        <f t="shared" si="0"/>
        <v/>
      </c>
      <c r="K19" s="59" t="str">
        <f t="shared" si="1"/>
        <v/>
      </c>
      <c r="L19" s="61" t="str">
        <f t="shared" si="2"/>
        <v/>
      </c>
    </row>
    <row r="20" spans="2:12" x14ac:dyDescent="0.25">
      <c r="C20" s="55" t="s">
        <v>105</v>
      </c>
      <c r="D20" s="56" t="s">
        <v>76</v>
      </c>
      <c r="E20" s="67" t="s">
        <v>7</v>
      </c>
      <c r="F20" s="63">
        <v>4</v>
      </c>
      <c r="G20" s="66" t="s">
        <v>101</v>
      </c>
      <c r="H20" s="40">
        <f ca="1">INDEX(INDIRECT(sheetName),MATCH(yearMonthStart,Table1[nr wskaźnika],0),6)</f>
        <v>90.8</v>
      </c>
      <c r="I20" s="40">
        <f ca="1">INDEX(INDIRECT(sheetName),MATCH(yearMonthStop,Table1[nr wskaźnika],0),6)</f>
        <v>127.3</v>
      </c>
      <c r="J20" s="59">
        <f t="shared" ca="1" si="0"/>
        <v>140.19823788546256</v>
      </c>
      <c r="K20" s="59">
        <f t="shared" ca="1" si="1"/>
        <v>5.6079295154185029</v>
      </c>
      <c r="L20" s="61">
        <f t="shared" ca="1" si="2"/>
        <v>5.6079295154185027E-2</v>
      </c>
    </row>
    <row r="21" spans="2:12" x14ac:dyDescent="0.25">
      <c r="C21" s="55" t="s">
        <v>106</v>
      </c>
      <c r="D21" s="56" t="s">
        <v>77</v>
      </c>
      <c r="E21" s="67" t="s">
        <v>8</v>
      </c>
      <c r="F21" s="63">
        <v>1</v>
      </c>
      <c r="G21" s="66" t="s">
        <v>101</v>
      </c>
      <c r="H21" s="40">
        <f ca="1">INDEX(INDIRECT(sheetName),MATCH(yearMonthStart,Table1[nr wskaźnika],0),7)</f>
        <v>115.3</v>
      </c>
      <c r="I21" s="40">
        <f ca="1">INDEX(INDIRECT(sheetName),MATCH(yearMonthStop,Table1[nr wskaźnika],0),7)</f>
        <v>120.6</v>
      </c>
      <c r="J21" s="59">
        <f t="shared" ca="1" si="0"/>
        <v>104.59670424978317</v>
      </c>
      <c r="K21" s="59">
        <f t="shared" ca="1" si="1"/>
        <v>1.0459670424978318</v>
      </c>
      <c r="L21" s="61">
        <f t="shared" ca="1" si="2"/>
        <v>1.0459670424978317E-2</v>
      </c>
    </row>
    <row r="22" spans="2:12" x14ac:dyDescent="0.25">
      <c r="C22" s="55" t="s">
        <v>107</v>
      </c>
      <c r="D22" s="56" t="s">
        <v>78</v>
      </c>
      <c r="E22" s="67" t="s">
        <v>9</v>
      </c>
      <c r="F22" s="63">
        <v>9</v>
      </c>
      <c r="G22" s="66" t="s">
        <v>101</v>
      </c>
      <c r="H22" s="40">
        <f ca="1">INDEX(INDIRECT(sheetName),MATCH(yearMonthStart,Table1[nr wskaźnika],0),8)</f>
        <v>85.8</v>
      </c>
      <c r="I22" s="40">
        <f ca="1">INDEX(INDIRECT(sheetName),MATCH(yearMonthStop,Table1[nr wskaźnika],0),8)</f>
        <v>147.30000000000001</v>
      </c>
      <c r="J22" s="59">
        <f t="shared" ca="1" si="0"/>
        <v>171.67832167832168</v>
      </c>
      <c r="K22" s="59">
        <f t="shared" ca="1" si="1"/>
        <v>15.45104895104895</v>
      </c>
      <c r="L22" s="61">
        <f t="shared" ca="1" si="2"/>
        <v>0.15451048951048951</v>
      </c>
    </row>
    <row r="23" spans="2:12" x14ac:dyDescent="0.25">
      <c r="C23" s="55" t="s">
        <v>108</v>
      </c>
      <c r="D23" s="56" t="s">
        <v>80</v>
      </c>
      <c r="E23" s="67" t="s">
        <v>70</v>
      </c>
      <c r="F23" s="63">
        <v>2</v>
      </c>
      <c r="G23" s="66" t="s">
        <v>101</v>
      </c>
      <c r="H23" s="40">
        <f ca="1">INDEX(INDIRECT(sheetName),MATCH(yearMonthStart,Table1[nr wskaźnika],0),9)</f>
        <v>108.9</v>
      </c>
      <c r="I23" s="40">
        <f ca="1">INDEX(INDIRECT(sheetName),MATCH(yearMonthStop,Table1[nr wskaźnika],0),9)</f>
        <v>144</v>
      </c>
      <c r="J23" s="59">
        <f t="shared" ca="1" si="0"/>
        <v>132.2314049586777</v>
      </c>
      <c r="K23" s="59">
        <f t="shared" ca="1" si="1"/>
        <v>2.6446280991735542</v>
      </c>
      <c r="L23" s="61">
        <f t="shared" ca="1" si="2"/>
        <v>2.6446280991735543E-2</v>
      </c>
    </row>
    <row r="24" spans="2:12" x14ac:dyDescent="0.25">
      <c r="E24" s="55" t="s">
        <v>102</v>
      </c>
      <c r="F24" s="64">
        <v>50</v>
      </c>
      <c r="K24" s="57"/>
      <c r="L24" s="62">
        <f ca="1">SUM(L16:L23)+(F24/100)</f>
        <v>1.1013248785854288</v>
      </c>
    </row>
    <row r="25" spans="2:12" x14ac:dyDescent="0.25">
      <c r="F25" s="65">
        <f>SUM(F16:F24)</f>
        <v>100</v>
      </c>
      <c r="L25" s="58"/>
    </row>
    <row r="30" spans="2:12" x14ac:dyDescent="0.25">
      <c r="B30" s="60" t="s">
        <v>116</v>
      </c>
      <c r="C30" s="60"/>
      <c r="D30" s="68" t="str">
        <f>sheetName</f>
        <v>Table1</v>
      </c>
      <c r="E30" s="60"/>
      <c r="F30" s="60"/>
      <c r="G30" s="60"/>
      <c r="H30" s="60"/>
      <c r="I30" s="60"/>
      <c r="J30" s="60"/>
      <c r="K30" s="60"/>
      <c r="L30" s="60"/>
    </row>
    <row r="31" spans="2:12" x14ac:dyDescent="0.25">
      <c r="B31" t="str" cm="1">
        <f t="array" aca="1" ref="B31:L78" ca="1">INDIRECT(sheetName)</f>
        <v>2019 I</v>
      </c>
      <c r="C31">
        <f ca="1"/>
        <v>1</v>
      </c>
      <c r="D31">
        <f ca="1"/>
        <v>0</v>
      </c>
      <c r="E31">
        <f ca="1"/>
        <v>101.5</v>
      </c>
      <c r="F31">
        <f ca="1"/>
        <v>100.7</v>
      </c>
      <c r="G31">
        <f ca="1"/>
        <v>101.1</v>
      </c>
      <c r="H31">
        <f ca="1"/>
        <v>102</v>
      </c>
      <c r="I31">
        <f ca="1"/>
        <v>100.3</v>
      </c>
      <c r="J31">
        <f ca="1"/>
        <v>98.6</v>
      </c>
      <c r="K31">
        <f ca="1"/>
        <v>89.7</v>
      </c>
      <c r="L31">
        <f ca="1"/>
        <v>99.8</v>
      </c>
    </row>
    <row r="32" spans="2:12" x14ac:dyDescent="0.25">
      <c r="B32" t="str">
        <f ca="1"/>
        <v>2019 II</v>
      </c>
      <c r="C32">
        <f ca="1"/>
        <v>0</v>
      </c>
      <c r="D32">
        <f ca="1"/>
        <v>0</v>
      </c>
      <c r="E32">
        <f ca="1"/>
        <v>103.6</v>
      </c>
      <c r="F32">
        <f ca="1"/>
        <v>100.3</v>
      </c>
      <c r="G32">
        <f ca="1"/>
        <v>107</v>
      </c>
      <c r="H32">
        <f ca="1"/>
        <v>102.8</v>
      </c>
      <c r="I32">
        <f ca="1"/>
        <v>98.8</v>
      </c>
      <c r="J32">
        <f ca="1"/>
        <v>103.9</v>
      </c>
      <c r="K32">
        <f ca="1"/>
        <v>88.3</v>
      </c>
      <c r="L32">
        <f ca="1"/>
        <v>100.2</v>
      </c>
    </row>
    <row r="33" spans="2:12" x14ac:dyDescent="0.25">
      <c r="B33" t="str">
        <f ca="1"/>
        <v>2019 III</v>
      </c>
      <c r="C33">
        <f ca="1"/>
        <v>0</v>
      </c>
      <c r="D33">
        <f ca="1"/>
        <v>0</v>
      </c>
      <c r="E33">
        <f ca="1"/>
        <v>104</v>
      </c>
      <c r="F33">
        <f ca="1"/>
        <v>99.7</v>
      </c>
      <c r="G33">
        <f ca="1"/>
        <v>109.4</v>
      </c>
      <c r="H33">
        <f ca="1"/>
        <v>104.5</v>
      </c>
      <c r="I33">
        <f ca="1"/>
        <v>97.8</v>
      </c>
      <c r="J33">
        <f ca="1"/>
        <v>103.9</v>
      </c>
      <c r="K33">
        <f ca="1"/>
        <v>91.2</v>
      </c>
      <c r="L33">
        <f ca="1"/>
        <v>100.5</v>
      </c>
    </row>
    <row r="34" spans="2:12" x14ac:dyDescent="0.25">
      <c r="B34" t="str">
        <f ca="1"/>
        <v>2019 IV</v>
      </c>
      <c r="C34">
        <f ca="1"/>
        <v>0</v>
      </c>
      <c r="D34">
        <f ca="1"/>
        <v>0</v>
      </c>
      <c r="E34">
        <f ca="1"/>
        <v>105.1</v>
      </c>
      <c r="F34">
        <f ca="1"/>
        <v>99.3</v>
      </c>
      <c r="G34">
        <f ca="1"/>
        <v>113.6</v>
      </c>
      <c r="H34">
        <f ca="1"/>
        <v>106.6</v>
      </c>
      <c r="I34">
        <f ca="1"/>
        <v>98</v>
      </c>
      <c r="J34">
        <f ca="1"/>
        <v>103.8</v>
      </c>
      <c r="K34">
        <f ca="1"/>
        <v>96</v>
      </c>
      <c r="L34">
        <f ca="1"/>
        <v>101.6</v>
      </c>
    </row>
    <row r="35" spans="2:12" x14ac:dyDescent="0.25">
      <c r="B35" t="str">
        <f ca="1"/>
        <v>2019 V</v>
      </c>
      <c r="C35">
        <f ca="1"/>
        <v>0</v>
      </c>
      <c r="D35">
        <f ca="1"/>
        <v>0</v>
      </c>
      <c r="E35">
        <f ca="1"/>
        <v>105.9</v>
      </c>
      <c r="F35">
        <f ca="1"/>
        <v>100.5</v>
      </c>
      <c r="G35">
        <f ca="1"/>
        <v>114.2</v>
      </c>
      <c r="H35">
        <f ca="1"/>
        <v>107.3</v>
      </c>
      <c r="I35">
        <f ca="1"/>
        <v>98.1</v>
      </c>
      <c r="J35">
        <f ca="1"/>
        <v>99.6</v>
      </c>
      <c r="K35">
        <f ca="1"/>
        <v>102.3</v>
      </c>
      <c r="L35">
        <f ca="1"/>
        <v>101.9</v>
      </c>
    </row>
    <row r="36" spans="2:12" x14ac:dyDescent="0.25">
      <c r="B36" t="str">
        <f ca="1"/>
        <v>2019 VI</v>
      </c>
      <c r="C36">
        <f ca="1"/>
        <v>0</v>
      </c>
      <c r="D36">
        <f ca="1"/>
        <v>0</v>
      </c>
      <c r="E36">
        <f ca="1"/>
        <v>105.5</v>
      </c>
      <c r="F36">
        <f ca="1"/>
        <v>99.8</v>
      </c>
      <c r="G36">
        <f ca="1"/>
        <v>107.6</v>
      </c>
      <c r="H36">
        <f ca="1"/>
        <v>107.4</v>
      </c>
      <c r="I36">
        <f ca="1"/>
        <v>98</v>
      </c>
      <c r="J36">
        <f ca="1"/>
        <v>97.8</v>
      </c>
      <c r="K36">
        <f ca="1"/>
        <v>98.4</v>
      </c>
      <c r="L36">
        <f ca="1"/>
        <v>102.2</v>
      </c>
    </row>
    <row r="37" spans="2:12" x14ac:dyDescent="0.25">
      <c r="B37" t="str">
        <f ca="1"/>
        <v>2019 VII</v>
      </c>
      <c r="C37">
        <f ca="1"/>
        <v>0</v>
      </c>
      <c r="D37">
        <f ca="1"/>
        <v>0</v>
      </c>
      <c r="E37">
        <f ca="1"/>
        <v>105.7</v>
      </c>
      <c r="F37">
        <f ca="1"/>
        <v>101.3</v>
      </c>
      <c r="G37">
        <f ca="1"/>
        <v>109.8</v>
      </c>
      <c r="H37">
        <f ca="1"/>
        <v>107.5</v>
      </c>
      <c r="I37">
        <f ca="1"/>
        <v>96.5</v>
      </c>
      <c r="J37">
        <f ca="1"/>
        <v>98.8</v>
      </c>
      <c r="K37">
        <f ca="1"/>
        <v>100.3</v>
      </c>
      <c r="L37">
        <f ca="1"/>
        <v>102.2</v>
      </c>
    </row>
    <row r="38" spans="2:12" x14ac:dyDescent="0.25">
      <c r="B38" t="str">
        <f ca="1"/>
        <v>2019 VIII</v>
      </c>
      <c r="C38">
        <f ca="1"/>
        <v>0</v>
      </c>
      <c r="D38">
        <f ca="1"/>
        <v>0</v>
      </c>
      <c r="E38">
        <f ca="1"/>
        <v>106.2</v>
      </c>
      <c r="F38">
        <f ca="1"/>
        <v>102.1</v>
      </c>
      <c r="G38">
        <f ca="1"/>
        <v>109.5</v>
      </c>
      <c r="H38">
        <f ca="1"/>
        <v>107.7</v>
      </c>
      <c r="I38">
        <f ca="1"/>
        <v>97.5</v>
      </c>
      <c r="J38">
        <f ca="1"/>
        <v>100</v>
      </c>
      <c r="K38">
        <f ca="1"/>
        <v>103.6</v>
      </c>
      <c r="L38">
        <f ca="1"/>
        <v>102.2</v>
      </c>
    </row>
    <row r="39" spans="2:12" x14ac:dyDescent="0.25">
      <c r="B39" t="str">
        <f ca="1"/>
        <v>2019 IX</v>
      </c>
      <c r="C39">
        <f ca="1"/>
        <v>0</v>
      </c>
      <c r="D39">
        <f ca="1"/>
        <v>0</v>
      </c>
      <c r="E39">
        <f ca="1"/>
        <v>106.5</v>
      </c>
      <c r="F39">
        <f ca="1"/>
        <v>102.3</v>
      </c>
      <c r="G39">
        <f ca="1"/>
        <v>112.2</v>
      </c>
      <c r="H39">
        <f ca="1"/>
        <v>107.8</v>
      </c>
      <c r="I39">
        <f ca="1"/>
        <v>96.8</v>
      </c>
      <c r="J39">
        <f ca="1"/>
        <v>102.6</v>
      </c>
      <c r="K39">
        <f ca="1"/>
        <v>99.6</v>
      </c>
      <c r="L39">
        <f ca="1"/>
        <v>102.2</v>
      </c>
    </row>
    <row r="40" spans="2:12" x14ac:dyDescent="0.25">
      <c r="B40" t="str">
        <f ca="1"/>
        <v>2019 X</v>
      </c>
      <c r="C40">
        <f ca="1"/>
        <v>0</v>
      </c>
      <c r="D40">
        <f ca="1"/>
        <v>0</v>
      </c>
      <c r="E40">
        <f ca="1"/>
        <v>106.5</v>
      </c>
      <c r="F40">
        <f ca="1"/>
        <v>102.4</v>
      </c>
      <c r="G40">
        <f ca="1"/>
        <v>108.8</v>
      </c>
      <c r="H40">
        <f ca="1"/>
        <v>108</v>
      </c>
      <c r="I40">
        <f ca="1"/>
        <v>93.3</v>
      </c>
      <c r="J40">
        <f ca="1"/>
        <v>101.6</v>
      </c>
      <c r="K40">
        <f ca="1"/>
        <v>107.2</v>
      </c>
      <c r="L40">
        <f ca="1"/>
        <v>102.4</v>
      </c>
    </row>
    <row r="41" spans="2:12" x14ac:dyDescent="0.25">
      <c r="B41" t="str">
        <f ca="1"/>
        <v>2019 XI</v>
      </c>
      <c r="C41">
        <f ca="1"/>
        <v>0</v>
      </c>
      <c r="D41">
        <f ca="1"/>
        <v>0</v>
      </c>
      <c r="E41">
        <f ca="1"/>
        <v>107.1</v>
      </c>
      <c r="F41">
        <f ca="1"/>
        <v>102.9</v>
      </c>
      <c r="G41">
        <f ca="1"/>
        <v>107.9</v>
      </c>
      <c r="H41">
        <f ca="1"/>
        <v>108.3</v>
      </c>
      <c r="I41">
        <f ca="1"/>
        <v>89.8</v>
      </c>
      <c r="J41">
        <f ca="1"/>
        <v>101.2</v>
      </c>
      <c r="K41">
        <f ca="1"/>
        <v>101.1</v>
      </c>
      <c r="L41">
        <f ca="1"/>
        <v>102.5</v>
      </c>
    </row>
    <row r="42" spans="2:12" x14ac:dyDescent="0.25">
      <c r="B42" t="str">
        <f ca="1"/>
        <v>2019 XII</v>
      </c>
      <c r="C42">
        <f ca="1"/>
        <v>0</v>
      </c>
      <c r="D42">
        <f ca="1"/>
        <v>0</v>
      </c>
      <c r="E42">
        <f ca="1"/>
        <v>107.4</v>
      </c>
      <c r="F42">
        <f ca="1"/>
        <v>103</v>
      </c>
      <c r="G42">
        <f ca="1"/>
        <v>110</v>
      </c>
      <c r="H42">
        <f ca="1"/>
        <v>108.6</v>
      </c>
      <c r="I42">
        <f ca="1"/>
        <v>87.1</v>
      </c>
      <c r="J42">
        <f ca="1"/>
        <v>102.2</v>
      </c>
      <c r="K42">
        <f ca="1"/>
        <v>105.5</v>
      </c>
      <c r="L42">
        <f ca="1"/>
        <v>103.4</v>
      </c>
    </row>
    <row r="43" spans="2:12" x14ac:dyDescent="0.25">
      <c r="B43" t="str">
        <f ca="1"/>
        <v>2020 I</v>
      </c>
      <c r="C43">
        <f ca="1"/>
        <v>0</v>
      </c>
      <c r="D43">
        <f ca="1"/>
        <v>0</v>
      </c>
      <c r="E43">
        <f ca="1"/>
        <v>108.2</v>
      </c>
      <c r="F43">
        <f ca="1"/>
        <v>105.1</v>
      </c>
      <c r="G43">
        <f ca="1"/>
        <v>109</v>
      </c>
      <c r="H43">
        <f ca="1"/>
        <v>109.5</v>
      </c>
      <c r="I43">
        <f ca="1"/>
        <v>88.1</v>
      </c>
      <c r="J43">
        <f ca="1"/>
        <v>102</v>
      </c>
      <c r="K43">
        <f ca="1"/>
        <v>93.6</v>
      </c>
      <c r="L43">
        <f ca="1"/>
        <v>104.3</v>
      </c>
    </row>
    <row r="44" spans="2:12" x14ac:dyDescent="0.25">
      <c r="B44" t="str">
        <f ca="1"/>
        <v>2020 II</v>
      </c>
      <c r="C44">
        <f ca="1"/>
        <v>0</v>
      </c>
      <c r="D44">
        <f ca="1"/>
        <v>0</v>
      </c>
      <c r="E44">
        <f ca="1"/>
        <v>108</v>
      </c>
      <c r="F44">
        <f ca="1"/>
        <v>104.9</v>
      </c>
      <c r="G44">
        <f ca="1"/>
        <v>103.6</v>
      </c>
      <c r="H44">
        <f ca="1"/>
        <v>110.4</v>
      </c>
      <c r="I44">
        <f ca="1"/>
        <v>87.4</v>
      </c>
      <c r="J44">
        <f ca="1"/>
        <v>101.1</v>
      </c>
      <c r="K44">
        <f ca="1"/>
        <v>95.1</v>
      </c>
      <c r="L44">
        <f ca="1"/>
        <v>105</v>
      </c>
    </row>
    <row r="45" spans="2:12" x14ac:dyDescent="0.25">
      <c r="B45" t="str">
        <f ca="1"/>
        <v>2020 III</v>
      </c>
      <c r="C45">
        <f ca="1"/>
        <v>0</v>
      </c>
      <c r="D45">
        <f ca="1"/>
        <v>0</v>
      </c>
      <c r="E45">
        <f ca="1"/>
        <v>110.1</v>
      </c>
      <c r="F45">
        <f ca="1"/>
        <v>105</v>
      </c>
      <c r="G45">
        <f ca="1"/>
        <v>88.8</v>
      </c>
      <c r="H45">
        <f ca="1"/>
        <v>113.2</v>
      </c>
      <c r="I45">
        <f ca="1"/>
        <v>91</v>
      </c>
      <c r="J45">
        <f ca="1"/>
        <v>95.9</v>
      </c>
      <c r="K45">
        <f ca="1"/>
        <v>99.8</v>
      </c>
      <c r="L45">
        <f ca="1"/>
        <v>105.2</v>
      </c>
    </row>
    <row r="46" spans="2:12" x14ac:dyDescent="0.25">
      <c r="B46" t="str">
        <f ca="1"/>
        <v>2020 IV</v>
      </c>
      <c r="C46">
        <f ca="1"/>
        <v>0</v>
      </c>
      <c r="D46">
        <f ca="1"/>
        <v>0</v>
      </c>
      <c r="E46">
        <f ca="1"/>
        <v>110.9</v>
      </c>
      <c r="F46">
        <f ca="1"/>
        <v>105.6</v>
      </c>
      <c r="G46">
        <f ca="1"/>
        <v>75.5</v>
      </c>
      <c r="H46">
        <f ca="1"/>
        <v>115.1</v>
      </c>
      <c r="I46">
        <f ca="1"/>
        <v>92.2</v>
      </c>
      <c r="J46">
        <f ca="1"/>
        <v>98.3</v>
      </c>
      <c r="K46">
        <f ca="1"/>
        <v>106.6</v>
      </c>
      <c r="L46">
        <f ca="1"/>
        <v>105.1</v>
      </c>
    </row>
    <row r="47" spans="2:12" x14ac:dyDescent="0.25">
      <c r="B47" t="str">
        <f ca="1"/>
        <v>2020 V</v>
      </c>
      <c r="C47">
        <f ca="1"/>
        <v>0</v>
      </c>
      <c r="D47">
        <f ca="1"/>
        <v>0</v>
      </c>
      <c r="E47">
        <f ca="1"/>
        <v>110.6</v>
      </c>
      <c r="F47">
        <f ca="1"/>
        <v>105.8</v>
      </c>
      <c r="G47">
        <f ca="1"/>
        <v>78.2</v>
      </c>
      <c r="H47">
        <f ca="1"/>
        <v>115.9</v>
      </c>
      <c r="I47">
        <f ca="1"/>
        <v>90.6</v>
      </c>
      <c r="J47">
        <f ca="1"/>
        <v>100.7</v>
      </c>
      <c r="K47">
        <f ca="1"/>
        <v>97.4</v>
      </c>
      <c r="L47">
        <f ca="1"/>
        <v>104.9</v>
      </c>
    </row>
    <row r="48" spans="2:12" x14ac:dyDescent="0.25">
      <c r="B48" t="str">
        <f ca="1"/>
        <v>2020 VI</v>
      </c>
      <c r="C48">
        <f ca="1"/>
        <v>0</v>
      </c>
      <c r="D48">
        <f ca="1"/>
        <v>0</v>
      </c>
      <c r="E48">
        <f ca="1"/>
        <v>110.6</v>
      </c>
      <c r="F48">
        <f ca="1"/>
        <v>106.3</v>
      </c>
      <c r="G48">
        <f ca="1"/>
        <v>88.1</v>
      </c>
      <c r="H48">
        <f ca="1"/>
        <v>115.2</v>
      </c>
      <c r="I48">
        <f ca="1"/>
        <v>87.2</v>
      </c>
      <c r="J48">
        <f ca="1"/>
        <v>103.3</v>
      </c>
      <c r="K48">
        <f ca="1"/>
        <v>102.2</v>
      </c>
      <c r="L48">
        <f ca="1"/>
        <v>105.5</v>
      </c>
    </row>
    <row r="49" spans="2:12" x14ac:dyDescent="0.25">
      <c r="B49" t="str">
        <f ca="1"/>
        <v>2020 VII</v>
      </c>
      <c r="C49">
        <f ca="1"/>
        <v>0</v>
      </c>
      <c r="D49">
        <f ca="1"/>
        <v>0</v>
      </c>
      <c r="E49">
        <f ca="1"/>
        <v>110</v>
      </c>
      <c r="F49">
        <f ca="1"/>
        <v>106.2</v>
      </c>
      <c r="G49">
        <f ca="1"/>
        <v>91.5</v>
      </c>
      <c r="H49">
        <f ca="1"/>
        <v>115.1</v>
      </c>
      <c r="I49">
        <f ca="1"/>
        <v>86.1</v>
      </c>
      <c r="J49">
        <f ca="1"/>
        <v>110</v>
      </c>
      <c r="K49">
        <f ca="1"/>
        <v>103.5</v>
      </c>
      <c r="L49">
        <f ca="1"/>
        <v>105.3</v>
      </c>
    </row>
    <row r="50" spans="2:12" x14ac:dyDescent="0.25">
      <c r="B50" t="str">
        <f ca="1"/>
        <v>2020 VIII</v>
      </c>
      <c r="C50">
        <f ca="1"/>
        <v>109.9</v>
      </c>
      <c r="D50">
        <f ca="1"/>
        <v>107.2</v>
      </c>
      <c r="E50">
        <f ca="1"/>
        <v>109.9</v>
      </c>
      <c r="F50">
        <f ca="1"/>
        <v>106</v>
      </c>
      <c r="G50">
        <f ca="1"/>
        <v>90.8</v>
      </c>
      <c r="H50">
        <f ca="1"/>
        <v>115.3</v>
      </c>
      <c r="I50">
        <f ca="1"/>
        <v>85.8</v>
      </c>
      <c r="J50">
        <f ca="1"/>
        <v>108.9</v>
      </c>
      <c r="K50">
        <f ca="1"/>
        <v>107.2</v>
      </c>
      <c r="L50">
        <f ca="1"/>
        <v>105.2</v>
      </c>
    </row>
    <row r="51" spans="2:12" x14ac:dyDescent="0.25">
      <c r="B51" t="str">
        <f ca="1"/>
        <v>2020 IX</v>
      </c>
      <c r="C51">
        <f ca="1"/>
        <v>0</v>
      </c>
      <c r="D51">
        <f ca="1"/>
        <v>0</v>
      </c>
      <c r="E51">
        <f ca="1"/>
        <v>110.9</v>
      </c>
      <c r="F51">
        <f ca="1"/>
        <v>105.7</v>
      </c>
      <c r="G51">
        <f ca="1"/>
        <v>87.7</v>
      </c>
      <c r="H51">
        <f ca="1"/>
        <v>115.6</v>
      </c>
      <c r="I51">
        <f ca="1"/>
        <v>87.9</v>
      </c>
      <c r="J51">
        <f ca="1"/>
        <v>113</v>
      </c>
      <c r="K51">
        <f ca="1"/>
        <v>103.2</v>
      </c>
      <c r="L51">
        <f ca="1"/>
        <v>105.4</v>
      </c>
    </row>
    <row r="52" spans="2:12" x14ac:dyDescent="0.25">
      <c r="B52" t="str">
        <f ca="1"/>
        <v>2020 X</v>
      </c>
      <c r="C52">
        <f ca="1"/>
        <v>0</v>
      </c>
      <c r="D52">
        <f ca="1"/>
        <v>0</v>
      </c>
      <c r="E52">
        <f ca="1"/>
        <v>110.5</v>
      </c>
      <c r="F52">
        <f ca="1"/>
        <v>106.4</v>
      </c>
      <c r="G52">
        <f ca="1"/>
        <v>89.6</v>
      </c>
      <c r="H52">
        <f ca="1"/>
        <v>115.6</v>
      </c>
      <c r="I52">
        <f ca="1"/>
        <v>89.6</v>
      </c>
      <c r="J52">
        <f ca="1"/>
        <v>114</v>
      </c>
      <c r="K52">
        <f ca="1"/>
        <v>114.1</v>
      </c>
      <c r="L52">
        <f ca="1"/>
        <v>105.5</v>
      </c>
    </row>
    <row r="53" spans="2:12" x14ac:dyDescent="0.25">
      <c r="B53" t="str">
        <f ca="1"/>
        <v>2020 XI</v>
      </c>
      <c r="C53">
        <f ca="1"/>
        <v>0</v>
      </c>
      <c r="D53">
        <f ca="1"/>
        <v>0</v>
      </c>
      <c r="E53">
        <f ca="1"/>
        <v>110.3</v>
      </c>
      <c r="F53">
        <f ca="1"/>
        <v>106.3</v>
      </c>
      <c r="G53">
        <f ca="1"/>
        <v>90.4</v>
      </c>
      <c r="H53">
        <f ca="1"/>
        <v>115.1</v>
      </c>
      <c r="I53">
        <f ca="1"/>
        <v>90.6</v>
      </c>
      <c r="J53">
        <f ca="1"/>
        <v>116.3</v>
      </c>
      <c r="K53">
        <f ca="1"/>
        <v>103.6</v>
      </c>
      <c r="L53">
        <f ca="1"/>
        <v>105.6</v>
      </c>
    </row>
    <row r="54" spans="2:12" x14ac:dyDescent="0.25">
      <c r="B54" t="str">
        <f ca="1"/>
        <v>2020 XII</v>
      </c>
      <c r="C54">
        <f ca="1"/>
        <v>0</v>
      </c>
      <c r="D54">
        <f ca="1"/>
        <v>0</v>
      </c>
      <c r="E54">
        <f ca="1"/>
        <v>110.9</v>
      </c>
      <c r="F54">
        <f ca="1"/>
        <v>107</v>
      </c>
      <c r="G54">
        <f ca="1"/>
        <v>96.1</v>
      </c>
      <c r="H54">
        <f ca="1"/>
        <v>114.8</v>
      </c>
      <c r="I54">
        <f ca="1"/>
        <v>92</v>
      </c>
      <c r="J54">
        <f ca="1"/>
        <v>119.9</v>
      </c>
      <c r="K54">
        <f ca="1"/>
        <v>112.1</v>
      </c>
      <c r="L54">
        <f ca="1"/>
        <v>105.7</v>
      </c>
    </row>
    <row r="55" spans="2:12" x14ac:dyDescent="0.25">
      <c r="B55" t="str">
        <f ca="1"/>
        <v>2021 I</v>
      </c>
      <c r="C55">
        <f ca="1"/>
        <v>0</v>
      </c>
      <c r="D55">
        <f ca="1"/>
        <v>0</v>
      </c>
      <c r="E55">
        <f ca="1"/>
        <v>110.7</v>
      </c>
      <c r="F55">
        <f ca="1"/>
        <v>107.7</v>
      </c>
      <c r="G55">
        <f ca="1"/>
        <v>102.1</v>
      </c>
      <c r="H55">
        <f ca="1"/>
        <v>116.2</v>
      </c>
      <c r="I55">
        <f ca="1"/>
        <v>96.3</v>
      </c>
      <c r="J55">
        <f ca="1"/>
        <v>126</v>
      </c>
      <c r="K55">
        <f ca="1"/>
        <v>96.8</v>
      </c>
      <c r="L55">
        <f ca="1"/>
        <v>107.1</v>
      </c>
    </row>
    <row r="56" spans="2:12" x14ac:dyDescent="0.25">
      <c r="B56" t="str">
        <f ca="1"/>
        <v>2021 II</v>
      </c>
      <c r="C56">
        <f ca="1"/>
        <v>0</v>
      </c>
      <c r="D56">
        <f ca="1"/>
        <v>0</v>
      </c>
      <c r="E56">
        <f ca="1"/>
        <v>110.9</v>
      </c>
      <c r="F56">
        <f ca="1"/>
        <v>109</v>
      </c>
      <c r="G56">
        <f ca="1"/>
        <v>109</v>
      </c>
      <c r="H56">
        <f ca="1"/>
        <v>116.5</v>
      </c>
      <c r="I56">
        <f ca="1"/>
        <v>103.3</v>
      </c>
      <c r="J56">
        <f ca="1"/>
        <v>130.19999999999999</v>
      </c>
      <c r="K56">
        <f ca="1"/>
        <v>96.1</v>
      </c>
      <c r="L56">
        <f ca="1"/>
        <v>107.6</v>
      </c>
    </row>
    <row r="57" spans="2:12" x14ac:dyDescent="0.25">
      <c r="B57" t="str">
        <f ca="1"/>
        <v>2021 III</v>
      </c>
      <c r="C57">
        <f ca="1"/>
        <v>0</v>
      </c>
      <c r="D57">
        <f ca="1"/>
        <v>0</v>
      </c>
      <c r="E57">
        <f ca="1"/>
        <v>110.5</v>
      </c>
      <c r="F57">
        <f ca="1"/>
        <v>108.8</v>
      </c>
      <c r="G57">
        <f ca="1"/>
        <v>117.9</v>
      </c>
      <c r="H57">
        <f ca="1"/>
        <v>117.1</v>
      </c>
      <c r="I57">
        <f ca="1"/>
        <v>109.2</v>
      </c>
      <c r="J57">
        <f ca="1"/>
        <v>137</v>
      </c>
      <c r="K57">
        <f ca="1"/>
        <v>104.9</v>
      </c>
      <c r="L57">
        <f ca="1"/>
        <v>108.7</v>
      </c>
    </row>
    <row r="58" spans="2:12" x14ac:dyDescent="0.25">
      <c r="B58" t="str">
        <f ca="1"/>
        <v>2021 IV</v>
      </c>
      <c r="C58">
        <f ca="1"/>
        <v>0</v>
      </c>
      <c r="D58">
        <f ca="1"/>
        <v>0</v>
      </c>
      <c r="E58">
        <f ca="1"/>
        <v>111.2</v>
      </c>
      <c r="F58">
        <f ca="1"/>
        <v>109.1</v>
      </c>
      <c r="G58">
        <f ca="1"/>
        <v>117.1</v>
      </c>
      <c r="H58">
        <f ca="1"/>
        <v>119.2</v>
      </c>
      <c r="I58">
        <f ca="1"/>
        <v>113.7</v>
      </c>
      <c r="J58">
        <f ca="1"/>
        <v>139.9</v>
      </c>
      <c r="K58">
        <f ca="1"/>
        <v>116.5</v>
      </c>
      <c r="L58">
        <f ca="1"/>
        <v>109.6</v>
      </c>
    </row>
    <row r="59" spans="2:12" x14ac:dyDescent="0.25">
      <c r="B59" t="str">
        <f ca="1"/>
        <v>2021 V</v>
      </c>
      <c r="C59">
        <f ca="1"/>
        <v>0</v>
      </c>
      <c r="D59">
        <f ca="1"/>
        <v>0</v>
      </c>
      <c r="E59">
        <f ca="1"/>
        <v>111.4</v>
      </c>
      <c r="F59">
        <f ca="1"/>
        <v>109</v>
      </c>
      <c r="G59">
        <f ca="1"/>
        <v>119.7</v>
      </c>
      <c r="H59">
        <f ca="1"/>
        <v>119.4</v>
      </c>
      <c r="I59">
        <f ca="1"/>
        <v>118.4</v>
      </c>
      <c r="J59">
        <f ca="1"/>
        <v>145.5</v>
      </c>
      <c r="K59">
        <f ca="1"/>
        <v>104.8</v>
      </c>
      <c r="L59">
        <f ca="1"/>
        <v>109.9</v>
      </c>
    </row>
    <row r="60" spans="2:12" x14ac:dyDescent="0.25">
      <c r="B60" t="str">
        <f ca="1"/>
        <v>2021 VI</v>
      </c>
      <c r="C60">
        <f ca="1"/>
        <v>0</v>
      </c>
      <c r="D60">
        <f ca="1"/>
        <v>0</v>
      </c>
      <c r="E60">
        <f ca="1"/>
        <v>111.8</v>
      </c>
      <c r="F60">
        <f ca="1"/>
        <v>110.6</v>
      </c>
      <c r="G60">
        <f ca="1"/>
        <v>123.7</v>
      </c>
      <c r="H60">
        <f ca="1"/>
        <v>119.3</v>
      </c>
      <c r="I60">
        <f ca="1"/>
        <v>126.3</v>
      </c>
      <c r="J60">
        <f ca="1"/>
        <v>141.30000000000001</v>
      </c>
      <c r="K60">
        <f ca="1"/>
        <v>109</v>
      </c>
      <c r="L60">
        <f ca="1"/>
        <v>110</v>
      </c>
    </row>
    <row r="61" spans="2:12" x14ac:dyDescent="0.25">
      <c r="B61" t="str">
        <f ca="1"/>
        <v>2021 VII</v>
      </c>
      <c r="C61">
        <f ca="1"/>
        <v>0</v>
      </c>
      <c r="D61">
        <f ca="1"/>
        <v>0</v>
      </c>
      <c r="E61">
        <f ca="1"/>
        <v>112.8</v>
      </c>
      <c r="F61">
        <f ca="1"/>
        <v>111.9</v>
      </c>
      <c r="G61">
        <f ca="1"/>
        <v>129.5</v>
      </c>
      <c r="H61">
        <f ca="1"/>
        <v>119.9</v>
      </c>
      <c r="I61">
        <f ca="1"/>
        <v>137.5</v>
      </c>
      <c r="J61">
        <f ca="1"/>
        <v>143.30000000000001</v>
      </c>
      <c r="K61">
        <f ca="1"/>
        <v>109.2</v>
      </c>
      <c r="L61">
        <f ca="1"/>
        <v>110.4</v>
      </c>
    </row>
    <row r="62" spans="2:12" x14ac:dyDescent="0.25">
      <c r="B62" t="str">
        <f ca="1"/>
        <v>2021 VIII</v>
      </c>
      <c r="C62">
        <f ca="1"/>
        <v>113.9</v>
      </c>
      <c r="D62">
        <f ca="1"/>
        <v>113.7</v>
      </c>
      <c r="E62">
        <f ca="1"/>
        <v>113.9</v>
      </c>
      <c r="F62">
        <f ca="1"/>
        <v>112.2</v>
      </c>
      <c r="G62">
        <f ca="1"/>
        <v>127.3</v>
      </c>
      <c r="H62">
        <f ca="1"/>
        <v>120.6</v>
      </c>
      <c r="I62">
        <f ca="1"/>
        <v>147.30000000000001</v>
      </c>
      <c r="J62">
        <f ca="1"/>
        <v>144</v>
      </c>
      <c r="K62">
        <f ca="1"/>
        <v>113.7</v>
      </c>
      <c r="L62">
        <f ca="1"/>
        <v>110.7</v>
      </c>
    </row>
    <row r="63" spans="2:12" x14ac:dyDescent="0.25">
      <c r="B63" t="str">
        <f ca="1"/>
        <v>2021 IX</v>
      </c>
      <c r="C63">
        <f ca="1"/>
        <v>0</v>
      </c>
      <c r="D63">
        <f ca="1"/>
        <v>0</v>
      </c>
      <c r="E63">
        <f ca="1"/>
        <v>115</v>
      </c>
      <c r="F63">
        <f ca="1"/>
        <v>114</v>
      </c>
      <c r="G63">
        <f ca="1"/>
        <v>132.30000000000001</v>
      </c>
      <c r="H63">
        <f ca="1"/>
        <v>120.8</v>
      </c>
      <c r="I63">
        <f ca="1"/>
        <v>150</v>
      </c>
      <c r="J63">
        <f ca="1"/>
        <v>143.30000000000001</v>
      </c>
      <c r="K63">
        <f ca="1"/>
        <v>112.2</v>
      </c>
      <c r="L63">
        <f ca="1"/>
        <v>111.5</v>
      </c>
    </row>
    <row r="64" spans="2:12" x14ac:dyDescent="0.25">
      <c r="B64" t="str">
        <f ca="1"/>
        <v>2021 X</v>
      </c>
      <c r="C64">
        <f ca="1"/>
        <v>0</v>
      </c>
      <c r="D64">
        <f ca="1"/>
        <v>0</v>
      </c>
      <c r="E64">
        <f ca="1"/>
        <v>115.8</v>
      </c>
      <c r="F64">
        <f ca="1"/>
        <v>117.2</v>
      </c>
      <c r="G64">
        <f ca="1"/>
        <v>147.19999999999999</v>
      </c>
      <c r="H64">
        <f ca="1"/>
        <v>121</v>
      </c>
      <c r="I64">
        <f ca="1"/>
        <v>148.1</v>
      </c>
      <c r="J64">
        <f ca="1"/>
        <v>153.5</v>
      </c>
      <c r="K64">
        <f ca="1"/>
        <v>122.2</v>
      </c>
      <c r="L64">
        <f ca="1"/>
        <v>112.7</v>
      </c>
    </row>
    <row r="65" spans="2:12" x14ac:dyDescent="0.25">
      <c r="B65" t="str">
        <f ca="1"/>
        <v>2021 XI</v>
      </c>
      <c r="C65">
        <f ca="1"/>
        <v>0</v>
      </c>
      <c r="D65">
        <f ca="1"/>
        <v>0</v>
      </c>
      <c r="E65">
        <f ca="1"/>
        <v>116.3</v>
      </c>
      <c r="F65">
        <f ca="1"/>
        <v>120</v>
      </c>
      <c r="G65">
        <f ca="1"/>
        <v>149.6</v>
      </c>
      <c r="H65">
        <f ca="1"/>
        <v>121.8</v>
      </c>
      <c r="I65">
        <f ca="1"/>
        <v>145.9</v>
      </c>
      <c r="J65">
        <f ca="1"/>
        <v>158.69999999999999</v>
      </c>
      <c r="K65">
        <f ca="1"/>
        <v>114.3</v>
      </c>
      <c r="L65">
        <f ca="1"/>
        <v>113.8</v>
      </c>
    </row>
    <row r="66" spans="2:12" x14ac:dyDescent="0.25">
      <c r="B66" t="str">
        <f ca="1"/>
        <v>2021 XII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121.7</v>
      </c>
      <c r="L66">
        <f ca="1"/>
        <v>114.8</v>
      </c>
    </row>
    <row r="67" spans="2:12" x14ac:dyDescent="0.25">
      <c r="B67" t="str">
        <f ca="1"/>
        <v>2022 I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</row>
    <row r="68" spans="2:12" x14ac:dyDescent="0.25">
      <c r="B68" t="str">
        <f ca="1"/>
        <v>2022 II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</row>
    <row r="69" spans="2:12" x14ac:dyDescent="0.25">
      <c r="B69" t="str">
        <f ca="1"/>
        <v>2022 III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</row>
    <row r="70" spans="2:12" x14ac:dyDescent="0.25">
      <c r="B70" t="str">
        <f ca="1"/>
        <v>2022 IV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</row>
    <row r="71" spans="2:12" x14ac:dyDescent="0.25">
      <c r="B71" t="str">
        <f ca="1"/>
        <v>2022 V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</row>
    <row r="72" spans="2:12" x14ac:dyDescent="0.25">
      <c r="B72" t="str">
        <f ca="1"/>
        <v>2022 VI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</row>
    <row r="73" spans="2:12" x14ac:dyDescent="0.25">
      <c r="B73" t="str">
        <f ca="1"/>
        <v>2022 VII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</row>
    <row r="74" spans="2:12" x14ac:dyDescent="0.25">
      <c r="B74" t="str">
        <f ca="1"/>
        <v>2022 VIIII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</row>
    <row r="75" spans="2:12" x14ac:dyDescent="0.25">
      <c r="B75" t="str">
        <f ca="1"/>
        <v>2022 IX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</row>
    <row r="76" spans="2:12" x14ac:dyDescent="0.25">
      <c r="B76" t="str">
        <f ca="1"/>
        <v>2022 X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</row>
    <row r="77" spans="2:12" x14ac:dyDescent="0.25">
      <c r="B77" t="str">
        <f ca="1"/>
        <v>2022 XI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</row>
    <row r="78" spans="2:12" x14ac:dyDescent="0.25">
      <c r="B78" t="str">
        <f ca="1"/>
        <v>2022 XII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0</v>
      </c>
      <c r="K78">
        <f ca="1"/>
        <v>0</v>
      </c>
      <c r="L78">
        <f ca="1"/>
        <v>0</v>
      </c>
    </row>
  </sheetData>
  <phoneticPr fontId="7" type="noConversion"/>
  <dataValidations disablePrompts="1" count="2">
    <dataValidation type="list" allowBlank="1" showErrorMessage="1" errorTitle="Komunikat" error="Wybierz wartość z listy" sqref="D2" xr:uid="{B64CF689-5C6C-4FAC-A3C1-2C8DAEFC291E}">
      <formula1>worksheetName</formula1>
    </dataValidation>
    <dataValidation type="list" allowBlank="1" showErrorMessage="1" errorTitle="Komunikat" error="Wybierz datę z listy" sqref="D6 D4" xr:uid="{BCDA68B9-D3EB-436E-AE12-26C7B64617B6}">
      <formula1>INDIRECT("Table1[nr wskaźnika]")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workbookViewId="0">
      <selection activeCell="A24" sqref="A24"/>
    </sheetView>
    <sheetView workbookViewId="1">
      <selection activeCell="I37" sqref="I37"/>
    </sheetView>
  </sheetViews>
  <sheetFormatPr defaultRowHeight="15" x14ac:dyDescent="0.25"/>
  <cols>
    <col min="1" max="1" width="16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7.140625" customWidth="1"/>
    <col min="11" max="11" width="7.28515625" customWidth="1"/>
  </cols>
  <sheetData>
    <row r="1" spans="1:11" x14ac:dyDescent="0.25">
      <c r="A1" s="17" t="s">
        <v>85</v>
      </c>
      <c r="B1" s="17"/>
      <c r="C1" s="17"/>
      <c r="D1" s="17"/>
      <c r="E1" s="17"/>
      <c r="F1" s="9" t="s">
        <v>0</v>
      </c>
      <c r="G1" s="9"/>
      <c r="H1" s="9"/>
      <c r="I1" s="9"/>
      <c r="J1" s="9"/>
      <c r="K1" s="9"/>
    </row>
    <row r="2" spans="1:11" ht="118.9" customHeight="1" x14ac:dyDescent="0.25">
      <c r="A2" s="2" t="s">
        <v>1</v>
      </c>
      <c r="B2" s="2"/>
      <c r="C2" s="2"/>
      <c r="D2" s="42" t="s">
        <v>2</v>
      </c>
      <c r="E2" s="43"/>
      <c r="F2" s="43"/>
      <c r="G2" s="43"/>
      <c r="H2" s="43"/>
      <c r="I2" s="8"/>
      <c r="J2" s="3" t="s">
        <v>3</v>
      </c>
      <c r="K2" s="4" t="s">
        <v>4</v>
      </c>
    </row>
    <row r="3" spans="1:11" ht="13.9" customHeight="1" x14ac:dyDescent="0.25">
      <c r="A3" s="46" t="s">
        <v>20</v>
      </c>
      <c r="B3" s="5"/>
      <c r="C3" s="5"/>
      <c r="D3" s="47" t="s">
        <v>12</v>
      </c>
      <c r="E3" s="47" t="s">
        <v>13</v>
      </c>
      <c r="F3" s="47" t="s">
        <v>14</v>
      </c>
      <c r="G3" s="47" t="s">
        <v>15</v>
      </c>
      <c r="H3" s="47" t="s">
        <v>16</v>
      </c>
      <c r="I3" s="44" t="s">
        <v>72</v>
      </c>
      <c r="J3" s="47" t="s">
        <v>17</v>
      </c>
      <c r="K3" s="48" t="s">
        <v>18</v>
      </c>
    </row>
    <row r="4" spans="1:11" ht="14.45" customHeight="1" x14ac:dyDescent="0.25">
      <c r="A4" s="46"/>
      <c r="B4" s="5"/>
      <c r="C4" s="5"/>
      <c r="D4" s="47"/>
      <c r="E4" s="47"/>
      <c r="F4" s="47"/>
      <c r="G4" s="47"/>
      <c r="H4" s="47"/>
      <c r="I4" s="45"/>
      <c r="J4" s="47"/>
      <c r="K4" s="48"/>
    </row>
    <row r="5" spans="1:11" x14ac:dyDescent="0.25">
      <c r="A5" s="26" t="s">
        <v>94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8" t="s">
        <v>11</v>
      </c>
    </row>
    <row r="6" spans="1:11" x14ac:dyDescent="0.25">
      <c r="A6" s="36" t="s">
        <v>21</v>
      </c>
      <c r="B6" s="38">
        <v>1</v>
      </c>
      <c r="C6" s="38"/>
      <c r="D6" s="38">
        <v>101.5</v>
      </c>
      <c r="E6" s="38">
        <v>100.7</v>
      </c>
      <c r="F6" s="38">
        <v>101.1</v>
      </c>
      <c r="G6" s="38">
        <v>102</v>
      </c>
      <c r="H6" s="38">
        <v>100.3</v>
      </c>
      <c r="I6" s="38">
        <v>98.6</v>
      </c>
      <c r="J6" s="38">
        <v>89.7</v>
      </c>
      <c r="K6" s="38">
        <v>99.8</v>
      </c>
    </row>
    <row r="7" spans="1:11" x14ac:dyDescent="0.25">
      <c r="A7" s="36" t="s">
        <v>22</v>
      </c>
      <c r="B7" s="38"/>
      <c r="C7" s="38"/>
      <c r="D7" s="38">
        <v>103.6</v>
      </c>
      <c r="E7" s="38">
        <v>100.3</v>
      </c>
      <c r="F7" s="38">
        <v>107</v>
      </c>
      <c r="G7" s="38">
        <v>102.8</v>
      </c>
      <c r="H7" s="38">
        <v>98.8</v>
      </c>
      <c r="I7" s="38">
        <v>103.9</v>
      </c>
      <c r="J7" s="38">
        <v>88.3</v>
      </c>
      <c r="K7" s="38">
        <v>100.2</v>
      </c>
    </row>
    <row r="8" spans="1:11" x14ac:dyDescent="0.25">
      <c r="A8" s="36" t="s">
        <v>23</v>
      </c>
      <c r="B8" s="38"/>
      <c r="C8" s="38"/>
      <c r="D8" s="38">
        <v>104</v>
      </c>
      <c r="E8" s="38">
        <v>99.7</v>
      </c>
      <c r="F8" s="38">
        <v>109.4</v>
      </c>
      <c r="G8" s="38">
        <v>104.5</v>
      </c>
      <c r="H8" s="38">
        <v>97.8</v>
      </c>
      <c r="I8" s="38">
        <v>103.9</v>
      </c>
      <c r="J8" s="38">
        <v>91.2</v>
      </c>
      <c r="K8" s="38">
        <v>100.5</v>
      </c>
    </row>
    <row r="9" spans="1:11" x14ac:dyDescent="0.25">
      <c r="A9" s="36" t="s">
        <v>24</v>
      </c>
      <c r="B9" s="38"/>
      <c r="C9" s="38"/>
      <c r="D9" s="38">
        <v>105.1</v>
      </c>
      <c r="E9" s="38">
        <v>99.3</v>
      </c>
      <c r="F9" s="38">
        <v>113.6</v>
      </c>
      <c r="G9" s="38">
        <v>106.6</v>
      </c>
      <c r="H9" s="38">
        <v>98</v>
      </c>
      <c r="I9" s="38">
        <v>103.8</v>
      </c>
      <c r="J9" s="38">
        <v>96</v>
      </c>
      <c r="K9" s="38">
        <v>101.6</v>
      </c>
    </row>
    <row r="10" spans="1:11" x14ac:dyDescent="0.25">
      <c r="A10" s="36" t="s">
        <v>25</v>
      </c>
      <c r="B10" s="38"/>
      <c r="C10" s="38"/>
      <c r="D10" s="38">
        <v>105.9</v>
      </c>
      <c r="E10" s="38">
        <v>100.5</v>
      </c>
      <c r="F10" s="38">
        <v>114.2</v>
      </c>
      <c r="G10" s="38">
        <v>107.3</v>
      </c>
      <c r="H10" s="38">
        <v>98.1</v>
      </c>
      <c r="I10" s="38">
        <v>99.6</v>
      </c>
      <c r="J10" s="38">
        <v>102.3</v>
      </c>
      <c r="K10" s="38">
        <v>101.9</v>
      </c>
    </row>
    <row r="11" spans="1:11" x14ac:dyDescent="0.25">
      <c r="A11" s="36" t="s">
        <v>26</v>
      </c>
      <c r="B11" s="38"/>
      <c r="C11" s="38"/>
      <c r="D11" s="38">
        <v>105.5</v>
      </c>
      <c r="E11" s="38">
        <v>99.8</v>
      </c>
      <c r="F11" s="38">
        <v>107.6</v>
      </c>
      <c r="G11" s="38">
        <v>107.4</v>
      </c>
      <c r="H11" s="38">
        <v>98</v>
      </c>
      <c r="I11" s="38">
        <v>97.8</v>
      </c>
      <c r="J11" s="38">
        <v>98.4</v>
      </c>
      <c r="K11" s="38">
        <v>102.2</v>
      </c>
    </row>
    <row r="12" spans="1:11" x14ac:dyDescent="0.25">
      <c r="A12" s="36" t="s">
        <v>27</v>
      </c>
      <c r="B12" s="39"/>
      <c r="C12" s="39"/>
      <c r="D12" s="38">
        <v>105.7</v>
      </c>
      <c r="E12" s="38">
        <v>101.3</v>
      </c>
      <c r="F12" s="38">
        <v>109.8</v>
      </c>
      <c r="G12" s="38">
        <v>107.5</v>
      </c>
      <c r="H12" s="38">
        <v>96.5</v>
      </c>
      <c r="I12" s="38">
        <v>98.8</v>
      </c>
      <c r="J12" s="38">
        <v>100.3</v>
      </c>
      <c r="K12" s="38">
        <v>102.2</v>
      </c>
    </row>
    <row r="13" spans="1:11" x14ac:dyDescent="0.25">
      <c r="A13" s="36" t="s">
        <v>28</v>
      </c>
      <c r="B13" s="38"/>
      <c r="C13" s="38"/>
      <c r="D13" s="38">
        <v>106.2</v>
      </c>
      <c r="E13" s="38">
        <v>102.1</v>
      </c>
      <c r="F13" s="38">
        <v>109.5</v>
      </c>
      <c r="G13" s="38">
        <v>107.7</v>
      </c>
      <c r="H13" s="38">
        <v>97.5</v>
      </c>
      <c r="I13" s="38">
        <v>100</v>
      </c>
      <c r="J13" s="38">
        <v>103.6</v>
      </c>
      <c r="K13" s="38">
        <v>102.2</v>
      </c>
    </row>
    <row r="14" spans="1:11" x14ac:dyDescent="0.25">
      <c r="A14" s="36" t="s">
        <v>29</v>
      </c>
      <c r="B14" s="38"/>
      <c r="C14" s="38"/>
      <c r="D14" s="38">
        <v>106.5</v>
      </c>
      <c r="E14" s="38">
        <v>102.3</v>
      </c>
      <c r="F14" s="38">
        <v>112.2</v>
      </c>
      <c r="G14" s="38">
        <v>107.8</v>
      </c>
      <c r="H14" s="38">
        <v>96.8</v>
      </c>
      <c r="I14" s="38">
        <v>102.6</v>
      </c>
      <c r="J14" s="38">
        <v>99.6</v>
      </c>
      <c r="K14" s="38">
        <v>102.2</v>
      </c>
    </row>
    <row r="15" spans="1:11" x14ac:dyDescent="0.25">
      <c r="A15" s="36" t="s">
        <v>30</v>
      </c>
      <c r="B15" s="38"/>
      <c r="C15" s="38"/>
      <c r="D15" s="38">
        <v>106.5</v>
      </c>
      <c r="E15" s="38">
        <v>102.4</v>
      </c>
      <c r="F15" s="38">
        <v>108.8</v>
      </c>
      <c r="G15" s="38">
        <v>108</v>
      </c>
      <c r="H15" s="38">
        <v>93.3</v>
      </c>
      <c r="I15" s="38">
        <v>101.6</v>
      </c>
      <c r="J15" s="38">
        <v>107.2</v>
      </c>
      <c r="K15" s="38">
        <v>102.4</v>
      </c>
    </row>
    <row r="16" spans="1:11" x14ac:dyDescent="0.25">
      <c r="A16" s="36" t="s">
        <v>31</v>
      </c>
      <c r="B16" s="38"/>
      <c r="C16" s="38"/>
      <c r="D16" s="38">
        <v>107.1</v>
      </c>
      <c r="E16" s="38">
        <v>102.9</v>
      </c>
      <c r="F16" s="38">
        <v>107.9</v>
      </c>
      <c r="G16" s="38">
        <v>108.3</v>
      </c>
      <c r="H16" s="38">
        <v>89.8</v>
      </c>
      <c r="I16" s="38">
        <v>101.2</v>
      </c>
      <c r="J16" s="38">
        <v>101.1</v>
      </c>
      <c r="K16" s="38">
        <v>102.5</v>
      </c>
    </row>
    <row r="17" spans="1:11" x14ac:dyDescent="0.25">
      <c r="A17" s="36" t="s">
        <v>32</v>
      </c>
      <c r="B17" s="38"/>
      <c r="C17" s="38"/>
      <c r="D17" s="38">
        <v>107.4</v>
      </c>
      <c r="E17" s="38">
        <v>103</v>
      </c>
      <c r="F17" s="38">
        <v>110</v>
      </c>
      <c r="G17" s="38">
        <v>108.6</v>
      </c>
      <c r="H17" s="38">
        <v>87.1</v>
      </c>
      <c r="I17" s="38">
        <v>102.2</v>
      </c>
      <c r="J17" s="38">
        <v>105.5</v>
      </c>
      <c r="K17" s="38">
        <v>103.4</v>
      </c>
    </row>
    <row r="18" spans="1:11" x14ac:dyDescent="0.25">
      <c r="A18" s="36" t="s">
        <v>33</v>
      </c>
      <c r="B18" s="38"/>
      <c r="C18" s="38"/>
      <c r="D18" s="38">
        <v>108.2</v>
      </c>
      <c r="E18" s="38">
        <v>105.1</v>
      </c>
      <c r="F18" s="38">
        <v>109</v>
      </c>
      <c r="G18" s="38">
        <v>109.5</v>
      </c>
      <c r="H18" s="38">
        <v>88.1</v>
      </c>
      <c r="I18" s="38">
        <v>102</v>
      </c>
      <c r="J18" s="38">
        <v>93.6</v>
      </c>
      <c r="K18" s="38">
        <v>104.3</v>
      </c>
    </row>
    <row r="19" spans="1:11" x14ac:dyDescent="0.25">
      <c r="A19" s="36" t="s">
        <v>34</v>
      </c>
      <c r="B19" s="38"/>
      <c r="C19" s="38"/>
      <c r="D19" s="38">
        <v>108</v>
      </c>
      <c r="E19" s="38">
        <v>104.9</v>
      </c>
      <c r="F19" s="38">
        <v>103.6</v>
      </c>
      <c r="G19" s="38">
        <v>110.4</v>
      </c>
      <c r="H19" s="38">
        <v>87.4</v>
      </c>
      <c r="I19" s="38">
        <v>101.1</v>
      </c>
      <c r="J19" s="38">
        <v>95.1</v>
      </c>
      <c r="K19" s="38">
        <v>105</v>
      </c>
    </row>
    <row r="20" spans="1:11" x14ac:dyDescent="0.25">
      <c r="A20" s="36" t="s">
        <v>35</v>
      </c>
      <c r="B20" s="38"/>
      <c r="C20" s="38"/>
      <c r="D20" s="38">
        <v>110.1</v>
      </c>
      <c r="E20" s="38">
        <v>105</v>
      </c>
      <c r="F20" s="38">
        <v>88.8</v>
      </c>
      <c r="G20" s="38">
        <v>113.2</v>
      </c>
      <c r="H20" s="38">
        <v>91</v>
      </c>
      <c r="I20" s="38">
        <v>95.9</v>
      </c>
      <c r="J20" s="38">
        <v>99.8</v>
      </c>
      <c r="K20" s="38">
        <v>105.2</v>
      </c>
    </row>
    <row r="21" spans="1:11" x14ac:dyDescent="0.25">
      <c r="A21" s="36" t="s">
        <v>36</v>
      </c>
      <c r="B21" s="38"/>
      <c r="C21" s="38"/>
      <c r="D21" s="38">
        <v>110.9</v>
      </c>
      <c r="E21" s="38">
        <v>105.6</v>
      </c>
      <c r="F21" s="38">
        <v>75.5</v>
      </c>
      <c r="G21" s="38">
        <v>115.1</v>
      </c>
      <c r="H21" s="38">
        <v>92.2</v>
      </c>
      <c r="I21" s="38">
        <v>98.3</v>
      </c>
      <c r="J21" s="38">
        <v>106.6</v>
      </c>
      <c r="K21" s="38">
        <v>105.1</v>
      </c>
    </row>
    <row r="22" spans="1:11" x14ac:dyDescent="0.25">
      <c r="A22" s="36" t="s">
        <v>37</v>
      </c>
      <c r="B22" s="38"/>
      <c r="C22" s="38"/>
      <c r="D22" s="38">
        <v>110.6</v>
      </c>
      <c r="E22" s="38">
        <v>105.8</v>
      </c>
      <c r="F22" s="38">
        <v>78.2</v>
      </c>
      <c r="G22" s="38">
        <v>115.9</v>
      </c>
      <c r="H22" s="38">
        <v>90.6</v>
      </c>
      <c r="I22" s="38">
        <v>100.7</v>
      </c>
      <c r="J22" s="38">
        <v>97.4</v>
      </c>
      <c r="K22" s="38">
        <v>104.9</v>
      </c>
    </row>
    <row r="23" spans="1:11" x14ac:dyDescent="0.25">
      <c r="A23" s="36" t="s">
        <v>38</v>
      </c>
      <c r="B23" s="38"/>
      <c r="C23" s="38"/>
      <c r="D23" s="38">
        <v>110.6</v>
      </c>
      <c r="E23" s="38">
        <v>106.3</v>
      </c>
      <c r="F23" s="38">
        <v>88.1</v>
      </c>
      <c r="G23" s="38">
        <v>115.2</v>
      </c>
      <c r="H23" s="38">
        <v>87.2</v>
      </c>
      <c r="I23" s="38">
        <v>103.3</v>
      </c>
      <c r="J23" s="38">
        <v>102.2</v>
      </c>
      <c r="K23" s="38">
        <v>105.5</v>
      </c>
    </row>
    <row r="24" spans="1:11" x14ac:dyDescent="0.25">
      <c r="A24" s="41" t="s">
        <v>39</v>
      </c>
      <c r="B24" s="38"/>
      <c r="C24" s="38"/>
      <c r="D24" s="38">
        <v>110</v>
      </c>
      <c r="E24" s="38">
        <v>106.2</v>
      </c>
      <c r="F24" s="38">
        <v>91.5</v>
      </c>
      <c r="G24" s="38">
        <v>115.1</v>
      </c>
      <c r="H24" s="38">
        <v>86.1</v>
      </c>
      <c r="I24" s="38">
        <v>110</v>
      </c>
      <c r="J24" s="38">
        <v>103.5</v>
      </c>
      <c r="K24" s="38">
        <v>105.3</v>
      </c>
    </row>
    <row r="25" spans="1:11" x14ac:dyDescent="0.25">
      <c r="A25" s="36" t="s">
        <v>40</v>
      </c>
      <c r="B25" s="38">
        <v>109.9</v>
      </c>
      <c r="C25" s="38">
        <v>107.2</v>
      </c>
      <c r="D25" s="38">
        <v>109.9</v>
      </c>
      <c r="E25" s="38">
        <v>106</v>
      </c>
      <c r="F25" s="38">
        <v>90.8</v>
      </c>
      <c r="G25" s="38">
        <v>115.3</v>
      </c>
      <c r="H25" s="38">
        <v>85.8</v>
      </c>
      <c r="I25" s="38">
        <v>108.9</v>
      </c>
      <c r="J25" s="38">
        <v>107.2</v>
      </c>
      <c r="K25" s="38">
        <v>105.2</v>
      </c>
    </row>
    <row r="26" spans="1:11" x14ac:dyDescent="0.25">
      <c r="A26" s="36" t="s">
        <v>41</v>
      </c>
      <c r="B26" s="38"/>
      <c r="C26" s="38"/>
      <c r="D26" s="38">
        <v>110.9</v>
      </c>
      <c r="E26" s="38">
        <v>105.7</v>
      </c>
      <c r="F26" s="38">
        <v>87.7</v>
      </c>
      <c r="G26" s="38">
        <v>115.6</v>
      </c>
      <c r="H26" s="38">
        <v>87.9</v>
      </c>
      <c r="I26" s="38">
        <v>113</v>
      </c>
      <c r="J26" s="38">
        <v>103.2</v>
      </c>
      <c r="K26" s="38">
        <v>105.4</v>
      </c>
    </row>
    <row r="27" spans="1:11" x14ac:dyDescent="0.25">
      <c r="A27" s="36" t="s">
        <v>42</v>
      </c>
      <c r="B27" s="38"/>
      <c r="C27" s="38"/>
      <c r="D27" s="38">
        <v>110.5</v>
      </c>
      <c r="E27" s="38">
        <v>106.4</v>
      </c>
      <c r="F27" s="38">
        <v>89.6</v>
      </c>
      <c r="G27" s="38">
        <v>115.6</v>
      </c>
      <c r="H27" s="38">
        <v>89.6</v>
      </c>
      <c r="I27" s="38">
        <v>114</v>
      </c>
      <c r="J27" s="38">
        <v>114.1</v>
      </c>
      <c r="K27" s="38">
        <v>105.5</v>
      </c>
    </row>
    <row r="28" spans="1:11" x14ac:dyDescent="0.25">
      <c r="A28" s="36" t="s">
        <v>43</v>
      </c>
      <c r="B28" s="38"/>
      <c r="C28" s="38"/>
      <c r="D28" s="38">
        <v>110.3</v>
      </c>
      <c r="E28" s="38">
        <v>106.3</v>
      </c>
      <c r="F28" s="38">
        <v>90.4</v>
      </c>
      <c r="G28" s="38">
        <v>115.1</v>
      </c>
      <c r="H28" s="38">
        <v>90.6</v>
      </c>
      <c r="I28" s="38">
        <v>116.3</v>
      </c>
      <c r="J28" s="38">
        <v>103.6</v>
      </c>
      <c r="K28" s="38">
        <v>105.6</v>
      </c>
    </row>
    <row r="29" spans="1:11" x14ac:dyDescent="0.25">
      <c r="A29" s="36" t="s">
        <v>44</v>
      </c>
      <c r="B29" s="38"/>
      <c r="C29" s="38"/>
      <c r="D29" s="38">
        <v>110.9</v>
      </c>
      <c r="E29" s="38">
        <v>107</v>
      </c>
      <c r="F29" s="38">
        <v>96.1</v>
      </c>
      <c r="G29" s="38">
        <v>114.8</v>
      </c>
      <c r="H29" s="38">
        <v>92</v>
      </c>
      <c r="I29" s="38">
        <v>119.9</v>
      </c>
      <c r="J29" s="38">
        <v>112.1</v>
      </c>
      <c r="K29" s="38">
        <v>105.7</v>
      </c>
    </row>
    <row r="30" spans="1:11" x14ac:dyDescent="0.25">
      <c r="A30" s="36" t="s">
        <v>45</v>
      </c>
      <c r="B30" s="38"/>
      <c r="C30" s="38"/>
      <c r="D30" s="38">
        <v>110.7</v>
      </c>
      <c r="E30" s="38">
        <v>107.7</v>
      </c>
      <c r="F30" s="38">
        <v>102.1</v>
      </c>
      <c r="G30" s="38">
        <v>116.2</v>
      </c>
      <c r="H30" s="38">
        <v>96.3</v>
      </c>
      <c r="I30" s="38">
        <v>126</v>
      </c>
      <c r="J30" s="38">
        <v>96.8</v>
      </c>
      <c r="K30" s="38">
        <v>107.1</v>
      </c>
    </row>
    <row r="31" spans="1:11" x14ac:dyDescent="0.25">
      <c r="A31" s="36" t="s">
        <v>46</v>
      </c>
      <c r="B31" s="38"/>
      <c r="C31" s="38"/>
      <c r="D31" s="38">
        <v>110.9</v>
      </c>
      <c r="E31" s="38">
        <v>109</v>
      </c>
      <c r="F31" s="38">
        <v>109</v>
      </c>
      <c r="G31" s="38">
        <v>116.5</v>
      </c>
      <c r="H31" s="38">
        <v>103.3</v>
      </c>
      <c r="I31" s="38">
        <v>130.19999999999999</v>
      </c>
      <c r="J31" s="38">
        <v>96.1</v>
      </c>
      <c r="K31" s="38">
        <v>107.6</v>
      </c>
    </row>
    <row r="32" spans="1:11" x14ac:dyDescent="0.25">
      <c r="A32" s="36" t="s">
        <v>47</v>
      </c>
      <c r="B32" s="38"/>
      <c r="C32" s="38"/>
      <c r="D32" s="38">
        <v>110.5</v>
      </c>
      <c r="E32" s="38">
        <v>108.8</v>
      </c>
      <c r="F32" s="38">
        <v>117.9</v>
      </c>
      <c r="G32" s="38">
        <v>117.1</v>
      </c>
      <c r="H32" s="38">
        <v>109.2</v>
      </c>
      <c r="I32" s="38">
        <v>137</v>
      </c>
      <c r="J32" s="38">
        <v>104.9</v>
      </c>
      <c r="K32" s="38">
        <v>108.7</v>
      </c>
    </row>
    <row r="33" spans="1:11" x14ac:dyDescent="0.25">
      <c r="A33" s="36" t="s">
        <v>48</v>
      </c>
      <c r="B33" s="38"/>
      <c r="C33" s="38"/>
      <c r="D33" s="38">
        <v>111.2</v>
      </c>
      <c r="E33" s="38">
        <v>109.1</v>
      </c>
      <c r="F33" s="38">
        <v>117.1</v>
      </c>
      <c r="G33" s="38">
        <v>119.2</v>
      </c>
      <c r="H33" s="38">
        <v>113.7</v>
      </c>
      <c r="I33" s="38">
        <v>139.9</v>
      </c>
      <c r="J33" s="38">
        <v>116.5</v>
      </c>
      <c r="K33" s="38">
        <v>109.6</v>
      </c>
    </row>
    <row r="34" spans="1:11" x14ac:dyDescent="0.25">
      <c r="A34" s="36" t="s">
        <v>49</v>
      </c>
      <c r="B34" s="38"/>
      <c r="C34" s="38"/>
      <c r="D34" s="38">
        <v>111.4</v>
      </c>
      <c r="E34" s="38">
        <v>109</v>
      </c>
      <c r="F34" s="38">
        <v>119.7</v>
      </c>
      <c r="G34" s="38">
        <v>119.4</v>
      </c>
      <c r="H34" s="38">
        <v>118.4</v>
      </c>
      <c r="I34" s="38">
        <v>145.5</v>
      </c>
      <c r="J34" s="38">
        <v>104.8</v>
      </c>
      <c r="K34" s="38">
        <v>109.9</v>
      </c>
    </row>
    <row r="35" spans="1:11" x14ac:dyDescent="0.25">
      <c r="A35" s="36" t="s">
        <v>50</v>
      </c>
      <c r="B35" s="38"/>
      <c r="C35" s="38"/>
      <c r="D35" s="38">
        <v>111.8</v>
      </c>
      <c r="E35" s="38">
        <v>110.6</v>
      </c>
      <c r="F35" s="38">
        <v>123.7</v>
      </c>
      <c r="G35" s="38">
        <v>119.3</v>
      </c>
      <c r="H35" s="38">
        <v>126.3</v>
      </c>
      <c r="I35" s="38">
        <v>141.30000000000001</v>
      </c>
      <c r="J35" s="38">
        <v>109</v>
      </c>
      <c r="K35" s="38">
        <v>110</v>
      </c>
    </row>
    <row r="36" spans="1:11" x14ac:dyDescent="0.25">
      <c r="A36" s="36" t="s">
        <v>51</v>
      </c>
      <c r="B36" s="38"/>
      <c r="C36" s="38"/>
      <c r="D36" s="38">
        <v>112.8</v>
      </c>
      <c r="E36" s="38">
        <v>111.9</v>
      </c>
      <c r="F36" s="38">
        <v>129.5</v>
      </c>
      <c r="G36" s="38">
        <v>119.9</v>
      </c>
      <c r="H36" s="38">
        <v>137.5</v>
      </c>
      <c r="I36" s="38">
        <v>143.30000000000001</v>
      </c>
      <c r="J36" s="38">
        <v>109.2</v>
      </c>
      <c r="K36" s="38">
        <v>110.4</v>
      </c>
    </row>
    <row r="37" spans="1:11" x14ac:dyDescent="0.25">
      <c r="A37" s="36" t="s">
        <v>52</v>
      </c>
      <c r="B37" s="38">
        <v>113.9</v>
      </c>
      <c r="C37" s="38">
        <v>113.7</v>
      </c>
      <c r="D37" s="38">
        <v>113.9</v>
      </c>
      <c r="E37" s="38">
        <v>112.2</v>
      </c>
      <c r="F37" s="38">
        <v>127.3</v>
      </c>
      <c r="G37" s="38">
        <v>120.6</v>
      </c>
      <c r="H37" s="38">
        <v>147.30000000000001</v>
      </c>
      <c r="I37" s="38">
        <v>144</v>
      </c>
      <c r="J37" s="38">
        <v>113.7</v>
      </c>
      <c r="K37" s="38">
        <v>110.7</v>
      </c>
    </row>
    <row r="38" spans="1:11" x14ac:dyDescent="0.25">
      <c r="A38" s="36" t="s">
        <v>53</v>
      </c>
      <c r="B38" s="38"/>
      <c r="C38" s="38"/>
      <c r="D38" s="38">
        <v>115</v>
      </c>
      <c r="E38" s="38">
        <v>114</v>
      </c>
      <c r="F38" s="38">
        <v>132.30000000000001</v>
      </c>
      <c r="G38" s="38">
        <v>120.8</v>
      </c>
      <c r="H38" s="38">
        <v>150</v>
      </c>
      <c r="I38" s="38">
        <v>143.30000000000001</v>
      </c>
      <c r="J38" s="38">
        <v>112.2</v>
      </c>
      <c r="K38" s="38">
        <v>111.5</v>
      </c>
    </row>
    <row r="39" spans="1:11" x14ac:dyDescent="0.25">
      <c r="A39" s="36" t="s">
        <v>54</v>
      </c>
      <c r="B39" s="38"/>
      <c r="C39" s="38"/>
      <c r="D39" s="38">
        <v>115.8</v>
      </c>
      <c r="E39" s="38">
        <v>117.2</v>
      </c>
      <c r="F39" s="38">
        <v>147.19999999999999</v>
      </c>
      <c r="G39" s="38">
        <v>121</v>
      </c>
      <c r="H39" s="38">
        <v>148.1</v>
      </c>
      <c r="I39" s="38">
        <v>153.5</v>
      </c>
      <c r="J39" s="38">
        <v>122.2</v>
      </c>
      <c r="K39" s="38">
        <v>112.7</v>
      </c>
    </row>
    <row r="40" spans="1:11" x14ac:dyDescent="0.25">
      <c r="A40" s="36" t="s">
        <v>55</v>
      </c>
      <c r="B40" s="38"/>
      <c r="C40" s="38"/>
      <c r="D40" s="38">
        <v>116.3</v>
      </c>
      <c r="E40" s="38">
        <v>120</v>
      </c>
      <c r="F40" s="38">
        <v>149.6</v>
      </c>
      <c r="G40" s="38">
        <v>121.8</v>
      </c>
      <c r="H40" s="38">
        <v>145.9</v>
      </c>
      <c r="I40" s="38">
        <v>158.69999999999999</v>
      </c>
      <c r="J40" s="38">
        <v>114.3</v>
      </c>
      <c r="K40" s="38">
        <v>113.8</v>
      </c>
    </row>
    <row r="41" spans="1:11" x14ac:dyDescent="0.25">
      <c r="A41" s="36" t="s">
        <v>56</v>
      </c>
      <c r="B41" s="38"/>
      <c r="C41" s="38"/>
      <c r="D41" s="38"/>
      <c r="E41" s="38"/>
      <c r="F41" s="38"/>
      <c r="G41" s="38"/>
      <c r="H41" s="38"/>
      <c r="I41" s="38"/>
      <c r="J41" s="38">
        <v>121.7</v>
      </c>
      <c r="K41" s="38">
        <v>114.8</v>
      </c>
    </row>
    <row r="42" spans="1:11" x14ac:dyDescent="0.25">
      <c r="A42" s="37" t="s">
        <v>57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 x14ac:dyDescent="0.25">
      <c r="A43" s="37" t="s">
        <v>58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r="44" spans="1:11" x14ac:dyDescent="0.25">
      <c r="A44" s="37" t="s">
        <v>59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</row>
    <row r="45" spans="1:11" x14ac:dyDescent="0.25">
      <c r="A45" s="37" t="s">
        <v>61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</row>
    <row r="46" spans="1:11" x14ac:dyDescent="0.25">
      <c r="A46" s="37" t="s">
        <v>62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</row>
    <row r="47" spans="1:11" x14ac:dyDescent="0.25">
      <c r="A47" s="37" t="s">
        <v>60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</row>
    <row r="48" spans="1:11" x14ac:dyDescent="0.25">
      <c r="A48" s="37" t="s">
        <v>63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</row>
    <row r="49" spans="1:11" x14ac:dyDescent="0.25">
      <c r="A49" s="37" t="s">
        <v>64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</row>
    <row r="50" spans="1:11" x14ac:dyDescent="0.25">
      <c r="A50" s="37" t="s">
        <v>65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x14ac:dyDescent="0.25">
      <c r="A51" s="37" t="s">
        <v>66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</row>
    <row r="52" spans="1:11" x14ac:dyDescent="0.25">
      <c r="A52" s="37" t="s">
        <v>67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</row>
    <row r="53" spans="1:11" x14ac:dyDescent="0.25">
      <c r="A53" s="37" t="s">
        <v>68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</row>
  </sheetData>
  <mergeCells count="10">
    <mergeCell ref="D2:H2"/>
    <mergeCell ref="I3:I4"/>
    <mergeCell ref="A3:A4"/>
    <mergeCell ref="J3:J4"/>
    <mergeCell ref="K3:K4"/>
    <mergeCell ref="H3:H4"/>
    <mergeCell ref="G3:G4"/>
    <mergeCell ref="F3:F4"/>
    <mergeCell ref="E3:E4"/>
    <mergeCell ref="D3:D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A24" sqref="A24:D24"/>
    </sheetView>
    <sheetView workbookViewId="1">
      <selection activeCell="I25" sqref="I25"/>
    </sheetView>
  </sheetViews>
  <sheetFormatPr defaultRowHeight="15" x14ac:dyDescent="0.25"/>
  <cols>
    <col min="1" max="1" width="16" customWidth="1"/>
    <col min="2" max="2" width="9.85546875" customWidth="1"/>
    <col min="3" max="3" width="9.42578125" customWidth="1"/>
  </cols>
  <sheetData>
    <row r="1" spans="1:11" ht="15.75" thickBot="1" x14ac:dyDescent="0.3">
      <c r="A1" s="17" t="s">
        <v>85</v>
      </c>
      <c r="B1" s="24"/>
      <c r="C1" s="24"/>
      <c r="D1" s="49" t="s">
        <v>71</v>
      </c>
      <c r="E1" s="49"/>
      <c r="F1" s="49"/>
      <c r="G1" s="49"/>
      <c r="H1" s="49"/>
      <c r="I1" s="49"/>
      <c r="J1" s="49"/>
      <c r="K1" s="50"/>
    </row>
    <row r="2" spans="1:11" ht="118.9" customHeight="1" x14ac:dyDescent="0.25">
      <c r="A2" s="2" t="s">
        <v>1</v>
      </c>
      <c r="B2" s="12"/>
      <c r="C2" s="12"/>
      <c r="D2" s="51" t="s">
        <v>2</v>
      </c>
      <c r="E2" s="52"/>
      <c r="F2" s="52"/>
      <c r="G2" s="52"/>
      <c r="H2" s="52"/>
      <c r="I2" s="14"/>
      <c r="J2" s="10" t="s">
        <v>3</v>
      </c>
      <c r="K2" s="11" t="s">
        <v>4</v>
      </c>
    </row>
    <row r="3" spans="1:11" ht="13.9" customHeight="1" x14ac:dyDescent="0.25">
      <c r="A3" s="46" t="s">
        <v>20</v>
      </c>
      <c r="B3" s="5"/>
      <c r="C3" s="5"/>
      <c r="D3" s="47" t="s">
        <v>12</v>
      </c>
      <c r="E3" s="47" t="s">
        <v>13</v>
      </c>
      <c r="F3" s="47" t="s">
        <v>14</v>
      </c>
      <c r="G3" s="47" t="s">
        <v>15</v>
      </c>
      <c r="H3" s="47" t="s">
        <v>16</v>
      </c>
      <c r="I3" s="44" t="s">
        <v>72</v>
      </c>
      <c r="J3" s="47" t="s">
        <v>17</v>
      </c>
      <c r="K3" s="48" t="s">
        <v>18</v>
      </c>
    </row>
    <row r="4" spans="1:11" ht="14.45" customHeight="1" x14ac:dyDescent="0.25">
      <c r="A4" s="46"/>
      <c r="B4" s="5"/>
      <c r="C4" s="5"/>
      <c r="D4" s="47"/>
      <c r="E4" s="47"/>
      <c r="F4" s="47"/>
      <c r="G4" s="47"/>
      <c r="H4" s="47"/>
      <c r="I4" s="45"/>
      <c r="J4" s="47"/>
      <c r="K4" s="48"/>
    </row>
    <row r="5" spans="1:11" x14ac:dyDescent="0.25">
      <c r="A5" s="26" t="s">
        <v>19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8" t="s">
        <v>11</v>
      </c>
    </row>
    <row r="6" spans="1:11" x14ac:dyDescent="0.25">
      <c r="A6" s="6" t="s">
        <v>21</v>
      </c>
      <c r="B6" s="25">
        <v>2</v>
      </c>
      <c r="C6" s="25"/>
      <c r="D6">
        <v>107.4</v>
      </c>
      <c r="E6">
        <v>109.1</v>
      </c>
      <c r="F6">
        <v>101.7</v>
      </c>
      <c r="G6">
        <v>108.5</v>
      </c>
      <c r="H6">
        <v>105.8</v>
      </c>
      <c r="I6">
        <v>95.5</v>
      </c>
      <c r="J6">
        <v>109</v>
      </c>
      <c r="K6">
        <v>100.7</v>
      </c>
    </row>
    <row r="7" spans="1:11" x14ac:dyDescent="0.25">
      <c r="A7" s="6" t="s">
        <v>22</v>
      </c>
      <c r="B7" s="25"/>
      <c r="C7" s="25"/>
      <c r="D7">
        <v>110.4</v>
      </c>
      <c r="E7">
        <v>109.5</v>
      </c>
      <c r="F7">
        <v>111.7</v>
      </c>
      <c r="G7">
        <v>109.2</v>
      </c>
      <c r="H7">
        <v>101.7</v>
      </c>
      <c r="I7">
        <v>102.4</v>
      </c>
      <c r="J7">
        <v>105.8</v>
      </c>
      <c r="K7">
        <v>101.2</v>
      </c>
    </row>
    <row r="8" spans="1:11" x14ac:dyDescent="0.25">
      <c r="A8" s="6" t="s">
        <v>23</v>
      </c>
      <c r="B8" s="25"/>
      <c r="C8" s="25"/>
      <c r="D8">
        <v>109.5</v>
      </c>
      <c r="E8">
        <v>109.3</v>
      </c>
      <c r="F8">
        <v>112</v>
      </c>
      <c r="G8">
        <v>108.3</v>
      </c>
      <c r="H8">
        <v>100</v>
      </c>
      <c r="I8">
        <v>103.6</v>
      </c>
      <c r="J8">
        <v>99</v>
      </c>
      <c r="K8">
        <v>101.7</v>
      </c>
    </row>
    <row r="9" spans="1:11" x14ac:dyDescent="0.25">
      <c r="A9" s="6" t="s">
        <v>24</v>
      </c>
      <c r="B9" s="25"/>
      <c r="C9" s="25"/>
      <c r="D9">
        <v>109.6</v>
      </c>
      <c r="E9">
        <v>108.6</v>
      </c>
      <c r="F9">
        <v>111.4</v>
      </c>
      <c r="G9">
        <v>109.4</v>
      </c>
      <c r="H9">
        <v>98.9</v>
      </c>
      <c r="I9">
        <v>103.4</v>
      </c>
      <c r="J9">
        <v>99.8</v>
      </c>
      <c r="K9">
        <v>102.2</v>
      </c>
    </row>
    <row r="10" spans="1:11" x14ac:dyDescent="0.25">
      <c r="A10" s="6" t="s">
        <v>25</v>
      </c>
      <c r="B10" s="25"/>
      <c r="C10" s="25"/>
      <c r="D10">
        <v>108.6</v>
      </c>
      <c r="E10">
        <v>111.3</v>
      </c>
      <c r="F10">
        <v>102.8</v>
      </c>
      <c r="G10">
        <v>109.8</v>
      </c>
      <c r="H10">
        <v>97.6</v>
      </c>
      <c r="I10">
        <v>95.9</v>
      </c>
      <c r="J10">
        <v>110.6</v>
      </c>
      <c r="K10">
        <v>102.4</v>
      </c>
    </row>
    <row r="11" spans="1:11" x14ac:dyDescent="0.25">
      <c r="A11" s="6" t="s">
        <v>26</v>
      </c>
      <c r="B11" s="25"/>
      <c r="C11" s="25"/>
      <c r="D11">
        <v>107.4</v>
      </c>
      <c r="E11">
        <v>108.9</v>
      </c>
      <c r="F11">
        <v>96.6</v>
      </c>
      <c r="G11">
        <v>109.1</v>
      </c>
      <c r="H11">
        <v>97.9</v>
      </c>
      <c r="I11">
        <v>91.5</v>
      </c>
      <c r="J11">
        <v>104.3</v>
      </c>
      <c r="K11">
        <v>102.6</v>
      </c>
    </row>
    <row r="12" spans="1:11" x14ac:dyDescent="0.25">
      <c r="A12" s="6" t="s">
        <v>27</v>
      </c>
      <c r="B12" s="25"/>
      <c r="C12" s="25"/>
      <c r="D12">
        <v>107</v>
      </c>
      <c r="E12">
        <v>106.7</v>
      </c>
      <c r="F12">
        <v>97.9</v>
      </c>
      <c r="G12">
        <v>108.7</v>
      </c>
      <c r="H12">
        <v>96.6</v>
      </c>
      <c r="I12">
        <v>96.8</v>
      </c>
      <c r="J12">
        <v>105.5</v>
      </c>
      <c r="K12">
        <v>102.9</v>
      </c>
    </row>
    <row r="13" spans="1:11" x14ac:dyDescent="0.25">
      <c r="A13" s="6" t="s">
        <v>28</v>
      </c>
      <c r="B13" s="25"/>
      <c r="C13" s="25"/>
      <c r="D13">
        <v>107.8</v>
      </c>
      <c r="E13">
        <v>106.8</v>
      </c>
      <c r="F13">
        <v>97.4</v>
      </c>
      <c r="G13">
        <v>108.5</v>
      </c>
      <c r="H13">
        <v>97.2</v>
      </c>
      <c r="I13">
        <v>101.5</v>
      </c>
      <c r="J13">
        <v>102.3</v>
      </c>
      <c r="K13">
        <v>102.9</v>
      </c>
    </row>
    <row r="14" spans="1:11" x14ac:dyDescent="0.25">
      <c r="A14" s="6" t="s">
        <v>29</v>
      </c>
      <c r="B14" s="25"/>
      <c r="C14" s="25"/>
      <c r="D14">
        <v>108.4</v>
      </c>
      <c r="E14">
        <v>107.9</v>
      </c>
      <c r="F14">
        <v>97.8</v>
      </c>
      <c r="G14">
        <v>108.8</v>
      </c>
      <c r="H14">
        <v>95.5</v>
      </c>
      <c r="I14">
        <v>104.9</v>
      </c>
      <c r="J14">
        <v>102.5</v>
      </c>
      <c r="K14">
        <v>102.6</v>
      </c>
    </row>
    <row r="15" spans="1:11" x14ac:dyDescent="0.25">
      <c r="A15" s="6" t="s">
        <v>30</v>
      </c>
      <c r="B15" s="25"/>
      <c r="C15" s="25"/>
      <c r="D15">
        <v>107.6</v>
      </c>
      <c r="E15">
        <v>106</v>
      </c>
      <c r="F15">
        <v>91.2</v>
      </c>
      <c r="G15">
        <v>109</v>
      </c>
      <c r="H15">
        <v>91.5</v>
      </c>
      <c r="I15">
        <v>100.9</v>
      </c>
      <c r="J15">
        <v>105</v>
      </c>
      <c r="K15">
        <v>102.5</v>
      </c>
    </row>
    <row r="16" spans="1:11" x14ac:dyDescent="0.25">
      <c r="A16" s="6" t="s">
        <v>31</v>
      </c>
      <c r="B16" s="25"/>
      <c r="C16" s="25"/>
      <c r="D16">
        <v>107.6</v>
      </c>
      <c r="E16">
        <v>103.5</v>
      </c>
      <c r="F16">
        <v>96.8</v>
      </c>
      <c r="G16">
        <v>109.4</v>
      </c>
      <c r="H16">
        <v>88.2</v>
      </c>
      <c r="I16">
        <v>100.3</v>
      </c>
      <c r="J16">
        <v>103.6</v>
      </c>
      <c r="K16">
        <v>102.6</v>
      </c>
    </row>
    <row r="17" spans="1:11" x14ac:dyDescent="0.25">
      <c r="A17" s="6" t="s">
        <v>32</v>
      </c>
      <c r="B17" s="25"/>
      <c r="C17" s="25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25"/>
      <c r="C18" s="25"/>
      <c r="D18">
        <v>106.6</v>
      </c>
      <c r="E18">
        <v>104.1</v>
      </c>
      <c r="F18">
        <v>107.6</v>
      </c>
      <c r="G18">
        <v>107.5</v>
      </c>
      <c r="H18">
        <v>87.8</v>
      </c>
      <c r="I18">
        <v>103.4</v>
      </c>
      <c r="J18">
        <v>104.3</v>
      </c>
      <c r="K18">
        <v>104.3</v>
      </c>
    </row>
    <row r="19" spans="1:11" x14ac:dyDescent="0.25">
      <c r="A19" s="6" t="s">
        <v>34</v>
      </c>
      <c r="B19" s="25"/>
      <c r="C19" s="25"/>
      <c r="D19">
        <v>104.3</v>
      </c>
      <c r="E19">
        <v>104.4</v>
      </c>
      <c r="F19">
        <v>96.6</v>
      </c>
      <c r="G19">
        <v>107.6</v>
      </c>
      <c r="H19">
        <v>88.5</v>
      </c>
      <c r="I19">
        <v>97.3</v>
      </c>
      <c r="J19">
        <v>107.7</v>
      </c>
      <c r="K19">
        <v>104.7</v>
      </c>
    </row>
    <row r="20" spans="1:11" x14ac:dyDescent="0.25">
      <c r="A20" s="6" t="s">
        <v>35</v>
      </c>
      <c r="B20" s="25">
        <v>2</v>
      </c>
      <c r="C20" s="25"/>
      <c r="D20">
        <v>105.8</v>
      </c>
      <c r="E20">
        <v>105.2</v>
      </c>
      <c r="F20">
        <v>81</v>
      </c>
      <c r="G20">
        <v>108.5</v>
      </c>
      <c r="H20">
        <v>93</v>
      </c>
      <c r="I20">
        <v>92.2</v>
      </c>
      <c r="J20">
        <v>109.4</v>
      </c>
      <c r="K20">
        <v>104.6</v>
      </c>
    </row>
    <row r="21" spans="1:11" x14ac:dyDescent="0.25">
      <c r="A21" s="6" t="s">
        <v>36</v>
      </c>
      <c r="B21" s="25"/>
      <c r="C21" s="25"/>
      <c r="D21">
        <v>105.4</v>
      </c>
      <c r="E21">
        <v>106.3</v>
      </c>
      <c r="F21">
        <v>66.3</v>
      </c>
      <c r="G21">
        <v>108.2</v>
      </c>
      <c r="H21">
        <v>94</v>
      </c>
      <c r="I21">
        <v>94.6</v>
      </c>
      <c r="J21">
        <v>111</v>
      </c>
      <c r="K21">
        <v>103.4</v>
      </c>
    </row>
    <row r="22" spans="1:11" x14ac:dyDescent="0.25">
      <c r="A22" s="6" t="s">
        <v>37</v>
      </c>
      <c r="B22" s="25"/>
      <c r="C22" s="25"/>
      <c r="D22">
        <v>104.3</v>
      </c>
      <c r="E22">
        <v>105.2</v>
      </c>
      <c r="F22">
        <v>68.3</v>
      </c>
      <c r="G22">
        <v>108.1</v>
      </c>
      <c r="H22">
        <v>92.4</v>
      </c>
      <c r="I22">
        <v>100.9</v>
      </c>
      <c r="J22">
        <v>95.2</v>
      </c>
      <c r="K22">
        <v>102.9</v>
      </c>
    </row>
    <row r="23" spans="1:11" x14ac:dyDescent="0.25">
      <c r="A23" s="6" t="s">
        <v>38</v>
      </c>
      <c r="B23" s="25"/>
      <c r="C23" s="25"/>
      <c r="D23">
        <v>104.8</v>
      </c>
      <c r="E23">
        <v>106.5</v>
      </c>
      <c r="F23">
        <v>81.8</v>
      </c>
      <c r="G23">
        <v>107.4</v>
      </c>
      <c r="H23">
        <v>89.1</v>
      </c>
      <c r="I23">
        <v>105.4</v>
      </c>
      <c r="J23">
        <v>103.9</v>
      </c>
      <c r="K23">
        <v>103.3</v>
      </c>
    </row>
    <row r="24" spans="1:11" x14ac:dyDescent="0.25">
      <c r="A24" s="6" t="s">
        <v>39</v>
      </c>
      <c r="B24" s="25"/>
      <c r="C24" s="25"/>
      <c r="D24">
        <v>104</v>
      </c>
      <c r="E24">
        <v>104.9</v>
      </c>
      <c r="F24">
        <v>83.3</v>
      </c>
      <c r="G24">
        <v>107.2</v>
      </c>
      <c r="H24">
        <v>89.3</v>
      </c>
      <c r="I24">
        <v>111.1</v>
      </c>
      <c r="J24">
        <v>103.2</v>
      </c>
      <c r="K24">
        <v>103</v>
      </c>
    </row>
    <row r="25" spans="1:11" x14ac:dyDescent="0.25">
      <c r="A25" s="6" t="s">
        <v>40</v>
      </c>
      <c r="B25" s="25"/>
      <c r="C25" s="25"/>
      <c r="D25">
        <v>103.4</v>
      </c>
      <c r="E25">
        <v>103.8</v>
      </c>
      <c r="F25">
        <v>82.8</v>
      </c>
      <c r="G25">
        <v>107.2</v>
      </c>
      <c r="H25">
        <v>88</v>
      </c>
      <c r="I25">
        <v>108.8</v>
      </c>
      <c r="J25">
        <v>103.5</v>
      </c>
      <c r="K25">
        <v>102.9</v>
      </c>
    </row>
    <row r="26" spans="1:11" x14ac:dyDescent="0.25">
      <c r="A26" s="6" t="s">
        <v>41</v>
      </c>
      <c r="B26" s="25"/>
      <c r="C26" s="25"/>
      <c r="D26">
        <v>104</v>
      </c>
      <c r="E26">
        <v>103.4</v>
      </c>
      <c r="F26">
        <v>78</v>
      </c>
      <c r="G26">
        <v>107.4</v>
      </c>
      <c r="H26">
        <v>90.7</v>
      </c>
      <c r="I26">
        <v>110.1</v>
      </c>
      <c r="J26">
        <v>103.6</v>
      </c>
      <c r="K26">
        <v>103.2</v>
      </c>
    </row>
    <row r="27" spans="1:11" x14ac:dyDescent="0.25">
      <c r="A27" s="6" t="s">
        <v>42</v>
      </c>
      <c r="B27" s="25"/>
      <c r="C27" s="25"/>
      <c r="D27">
        <v>103.6</v>
      </c>
      <c r="E27">
        <v>104.1</v>
      </c>
      <c r="F27">
        <v>82.2</v>
      </c>
      <c r="G27">
        <v>107.1</v>
      </c>
      <c r="H27">
        <v>96</v>
      </c>
      <c r="I27">
        <v>112.1</v>
      </c>
      <c r="J27">
        <v>106.4</v>
      </c>
      <c r="K27">
        <v>103.1</v>
      </c>
    </row>
    <row r="28" spans="1:11" x14ac:dyDescent="0.25">
      <c r="A28" s="6" t="s">
        <v>43</v>
      </c>
      <c r="B28" s="25"/>
      <c r="C28" s="25"/>
      <c r="D28">
        <v>102.8</v>
      </c>
      <c r="E28">
        <v>103.5</v>
      </c>
      <c r="F28">
        <v>83.6</v>
      </c>
      <c r="G28">
        <v>106.3</v>
      </c>
      <c r="H28">
        <v>100.8</v>
      </c>
      <c r="I28">
        <v>114.9</v>
      </c>
      <c r="J28">
        <v>102.4</v>
      </c>
      <c r="K28">
        <v>103</v>
      </c>
    </row>
    <row r="29" spans="1:11" x14ac:dyDescent="0.25">
      <c r="A29" s="6" t="s">
        <v>44</v>
      </c>
      <c r="B29" s="25"/>
      <c r="C29" s="25"/>
      <c r="D29">
        <v>103</v>
      </c>
      <c r="E29">
        <v>103.9</v>
      </c>
      <c r="F29">
        <v>87.3</v>
      </c>
      <c r="G29">
        <v>105.7</v>
      </c>
      <c r="H29">
        <v>105.5</v>
      </c>
      <c r="I29">
        <v>117.4</v>
      </c>
      <c r="J29">
        <v>106.3</v>
      </c>
      <c r="K29">
        <v>102.4</v>
      </c>
    </row>
    <row r="30" spans="1:11" x14ac:dyDescent="0.25">
      <c r="A30" s="6" t="s">
        <v>45</v>
      </c>
      <c r="B30" s="25"/>
      <c r="C30" s="25"/>
      <c r="D30">
        <v>102.1</v>
      </c>
      <c r="E30">
        <v>102.8</v>
      </c>
      <c r="F30">
        <v>93.5</v>
      </c>
      <c r="G30">
        <v>106.2</v>
      </c>
      <c r="H30">
        <v>109.1</v>
      </c>
      <c r="I30">
        <v>123.6</v>
      </c>
      <c r="J30">
        <v>103.5</v>
      </c>
      <c r="K30">
        <v>102.6</v>
      </c>
    </row>
    <row r="31" spans="1:11" x14ac:dyDescent="0.25">
      <c r="A31" s="6" t="s">
        <v>46</v>
      </c>
      <c r="B31" s="25"/>
      <c r="C31" s="25"/>
      <c r="D31">
        <v>102.5</v>
      </c>
      <c r="E31">
        <v>104.2</v>
      </c>
      <c r="F31">
        <v>105.2</v>
      </c>
      <c r="G31">
        <v>105.6</v>
      </c>
      <c r="H31">
        <v>118</v>
      </c>
      <c r="I31">
        <v>128.80000000000001</v>
      </c>
      <c r="J31">
        <v>101.1</v>
      </c>
      <c r="K31">
        <v>102.4</v>
      </c>
    </row>
    <row r="32" spans="1:11" x14ac:dyDescent="0.25">
      <c r="A32" s="6" t="s">
        <v>47</v>
      </c>
      <c r="B32" s="25"/>
      <c r="C32" s="25"/>
      <c r="D32">
        <v>100.2</v>
      </c>
      <c r="E32">
        <v>103.9</v>
      </c>
      <c r="F32">
        <v>132.80000000000001</v>
      </c>
      <c r="G32">
        <v>103.6</v>
      </c>
      <c r="H32">
        <v>119.8</v>
      </c>
      <c r="I32">
        <v>142.80000000000001</v>
      </c>
      <c r="J32">
        <v>105.1</v>
      </c>
      <c r="K32">
        <v>103.2</v>
      </c>
    </row>
    <row r="33" spans="1:11" x14ac:dyDescent="0.25">
      <c r="A33" s="6" t="s">
        <v>48</v>
      </c>
      <c r="B33" s="25"/>
      <c r="C33" s="25"/>
      <c r="D33">
        <v>100.1</v>
      </c>
      <c r="E33">
        <v>103.6</v>
      </c>
      <c r="F33">
        <v>155.19999999999999</v>
      </c>
      <c r="G33">
        <v>103.6</v>
      </c>
      <c r="H33">
        <v>123.1</v>
      </c>
      <c r="I33">
        <v>142.19999999999999</v>
      </c>
      <c r="J33">
        <v>109.3</v>
      </c>
      <c r="K33">
        <v>104.3</v>
      </c>
    </row>
    <row r="34" spans="1:11" x14ac:dyDescent="0.25">
      <c r="A34" s="6" t="s">
        <v>49</v>
      </c>
      <c r="B34" s="25"/>
      <c r="C34" s="25"/>
      <c r="D34">
        <v>100.6</v>
      </c>
      <c r="E34">
        <v>103.3</v>
      </c>
      <c r="F34">
        <v>153.1</v>
      </c>
      <c r="G34">
        <v>103.1</v>
      </c>
      <c r="H34">
        <v>130.4</v>
      </c>
      <c r="I34">
        <v>144.5</v>
      </c>
      <c r="J34">
        <v>107.6</v>
      </c>
      <c r="K34">
        <v>104.7</v>
      </c>
    </row>
    <row r="35" spans="1:11" x14ac:dyDescent="0.25">
      <c r="A35" s="6" t="s">
        <v>50</v>
      </c>
      <c r="B35" s="25"/>
      <c r="C35" s="25"/>
      <c r="D35">
        <v>101</v>
      </c>
      <c r="E35">
        <v>104.3</v>
      </c>
      <c r="F35">
        <v>140.4</v>
      </c>
      <c r="G35">
        <v>103.6</v>
      </c>
      <c r="H35">
        <v>144.4</v>
      </c>
      <c r="I35">
        <v>136.6</v>
      </c>
      <c r="J35">
        <v>106.6</v>
      </c>
      <c r="K35">
        <v>104.4</v>
      </c>
    </row>
    <row r="36" spans="1:11" x14ac:dyDescent="0.25">
      <c r="A36" s="6" t="s">
        <v>51</v>
      </c>
      <c r="B36" s="25"/>
      <c r="C36" s="25"/>
      <c r="D36">
        <v>102.5</v>
      </c>
      <c r="E36">
        <v>105.7</v>
      </c>
      <c r="F36">
        <v>141.4</v>
      </c>
      <c r="G36">
        <v>104.3</v>
      </c>
      <c r="H36">
        <v>159.4</v>
      </c>
      <c r="I36">
        <v>130.19999999999999</v>
      </c>
      <c r="J36">
        <v>105.5</v>
      </c>
      <c r="K36">
        <v>105</v>
      </c>
    </row>
    <row r="37" spans="1:11" x14ac:dyDescent="0.25">
      <c r="A37" s="6" t="s">
        <v>52</v>
      </c>
      <c r="B37" s="25"/>
      <c r="C37" s="25"/>
      <c r="D37">
        <v>103.7</v>
      </c>
      <c r="E37">
        <v>106.2</v>
      </c>
      <c r="F37">
        <v>140.19999999999999</v>
      </c>
      <c r="G37">
        <v>104.7</v>
      </c>
      <c r="H37">
        <v>171.5</v>
      </c>
      <c r="I37">
        <v>132.1</v>
      </c>
      <c r="J37">
        <v>106.1</v>
      </c>
      <c r="K37">
        <v>105.5</v>
      </c>
    </row>
    <row r="38" spans="1:11" x14ac:dyDescent="0.25">
      <c r="A38" s="6" t="s">
        <v>53</v>
      </c>
      <c r="B38" s="25"/>
      <c r="C38" s="25"/>
      <c r="D38">
        <v>103.8</v>
      </c>
      <c r="E38">
        <v>108.2</v>
      </c>
      <c r="F38">
        <v>150.9</v>
      </c>
      <c r="G38">
        <v>104.6</v>
      </c>
      <c r="H38">
        <v>170.6</v>
      </c>
      <c r="I38">
        <v>126.6</v>
      </c>
      <c r="J38">
        <v>108.7</v>
      </c>
      <c r="K38">
        <v>105.9</v>
      </c>
    </row>
    <row r="39" spans="1:11" x14ac:dyDescent="0.25">
      <c r="A39" s="6" t="s">
        <v>54</v>
      </c>
      <c r="B39" s="25"/>
      <c r="C39" s="25"/>
      <c r="D39">
        <v>105</v>
      </c>
      <c r="E39">
        <v>110.4</v>
      </c>
      <c r="F39">
        <v>164.3</v>
      </c>
      <c r="G39">
        <v>104.8</v>
      </c>
      <c r="H39">
        <v>165.2</v>
      </c>
      <c r="I39">
        <v>134.5</v>
      </c>
      <c r="J39">
        <v>107</v>
      </c>
      <c r="K39">
        <v>106.8</v>
      </c>
    </row>
    <row r="40" spans="1:11" x14ac:dyDescent="0.25">
      <c r="A40" s="6" t="s">
        <v>55</v>
      </c>
      <c r="B40" s="25"/>
      <c r="C40" s="25"/>
      <c r="D40">
        <v>105.6</v>
      </c>
      <c r="E40">
        <v>113.2</v>
      </c>
      <c r="F40">
        <v>165.3</v>
      </c>
      <c r="G40">
        <v>106</v>
      </c>
      <c r="H40">
        <v>160.80000000000001</v>
      </c>
      <c r="I40">
        <v>136.4</v>
      </c>
      <c r="J40">
        <v>110.3</v>
      </c>
      <c r="K40">
        <v>107.8</v>
      </c>
    </row>
    <row r="41" spans="1:11" x14ac:dyDescent="0.25">
      <c r="A41" s="6" t="s">
        <v>56</v>
      </c>
      <c r="B41" s="25"/>
      <c r="C41" s="25"/>
      <c r="J41">
        <v>108.5</v>
      </c>
      <c r="K41">
        <v>108.6</v>
      </c>
    </row>
    <row r="42" spans="1:11" x14ac:dyDescent="0.25">
      <c r="A42" s="7" t="s">
        <v>57</v>
      </c>
      <c r="B42" s="23"/>
      <c r="C42" s="23"/>
      <c r="D42" s="20"/>
    </row>
    <row r="43" spans="1:11" x14ac:dyDescent="0.25">
      <c r="A43" s="7" t="s">
        <v>58</v>
      </c>
      <c r="B43" s="23"/>
      <c r="C43" s="23"/>
      <c r="D43" s="20"/>
    </row>
    <row r="44" spans="1:11" x14ac:dyDescent="0.25">
      <c r="A44" s="7" t="s">
        <v>59</v>
      </c>
      <c r="B44" s="23"/>
      <c r="C44" s="23"/>
      <c r="D44" s="20"/>
    </row>
    <row r="45" spans="1:11" x14ac:dyDescent="0.25">
      <c r="A45" s="7" t="s">
        <v>61</v>
      </c>
      <c r="B45" s="23"/>
      <c r="C45" s="23"/>
      <c r="D45" s="20"/>
    </row>
    <row r="46" spans="1:11" x14ac:dyDescent="0.25">
      <c r="A46" s="7" t="s">
        <v>62</v>
      </c>
      <c r="B46" s="23"/>
      <c r="C46" s="23"/>
      <c r="D46" s="20"/>
    </row>
    <row r="47" spans="1:11" x14ac:dyDescent="0.25">
      <c r="A47" s="7" t="s">
        <v>60</v>
      </c>
      <c r="B47" s="23"/>
      <c r="C47" s="23"/>
      <c r="D47" s="20"/>
    </row>
    <row r="48" spans="1:11" x14ac:dyDescent="0.25">
      <c r="A48" s="7" t="s">
        <v>63</v>
      </c>
      <c r="B48" s="23"/>
      <c r="C48" s="23"/>
      <c r="D48" s="20"/>
    </row>
    <row r="49" spans="1:4" x14ac:dyDescent="0.25">
      <c r="A49" s="7" t="s">
        <v>64</v>
      </c>
      <c r="B49" s="23"/>
      <c r="C49" s="23"/>
      <c r="D49" s="20"/>
    </row>
    <row r="50" spans="1:4" x14ac:dyDescent="0.25">
      <c r="A50" s="7" t="s">
        <v>65</v>
      </c>
      <c r="B50" s="23"/>
      <c r="C50" s="23"/>
      <c r="D50" s="20"/>
    </row>
    <row r="51" spans="1:4" x14ac:dyDescent="0.25">
      <c r="A51" s="7" t="s">
        <v>66</v>
      </c>
      <c r="B51" s="23"/>
      <c r="C51" s="23"/>
      <c r="D51" s="20"/>
    </row>
    <row r="52" spans="1:4" x14ac:dyDescent="0.25">
      <c r="A52" s="7" t="s">
        <v>67</v>
      </c>
      <c r="B52" s="23"/>
      <c r="C52" s="23"/>
      <c r="D52" s="20"/>
    </row>
    <row r="53" spans="1:4" x14ac:dyDescent="0.25">
      <c r="A53" s="7" t="s">
        <v>68</v>
      </c>
      <c r="B53" s="23"/>
      <c r="C53" s="23"/>
      <c r="D53" s="20"/>
    </row>
  </sheetData>
  <mergeCells count="11">
    <mergeCell ref="A3:A4"/>
    <mergeCell ref="K3:K4"/>
    <mergeCell ref="D3:D4"/>
    <mergeCell ref="E3:E4"/>
    <mergeCell ref="D1:K1"/>
    <mergeCell ref="D2:H2"/>
    <mergeCell ref="F3:F4"/>
    <mergeCell ref="G3:G4"/>
    <mergeCell ref="H3:H4"/>
    <mergeCell ref="I3:I4"/>
    <mergeCell ref="J3:J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A24" sqref="A24:D24"/>
    </sheetView>
    <sheetView workbookViewId="1"/>
  </sheetViews>
  <sheetFormatPr defaultRowHeight="15" x14ac:dyDescent="0.25"/>
  <cols>
    <col min="1" max="1" width="16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17" t="s">
        <v>85</v>
      </c>
      <c r="B1" s="24"/>
      <c r="C1" s="24"/>
      <c r="D1" s="13"/>
      <c r="E1" s="18"/>
      <c r="F1" s="49" t="s">
        <v>69</v>
      </c>
      <c r="G1" s="49"/>
      <c r="H1" s="49"/>
      <c r="I1" s="49"/>
      <c r="J1" s="49"/>
      <c r="K1" s="50"/>
    </row>
    <row r="2" spans="1:11" ht="117" customHeight="1" x14ac:dyDescent="0.25">
      <c r="A2" s="2" t="s">
        <v>1</v>
      </c>
      <c r="B2" s="12"/>
      <c r="C2" s="12"/>
      <c r="D2" s="51" t="s">
        <v>2</v>
      </c>
      <c r="E2" s="52"/>
      <c r="F2" s="52"/>
      <c r="G2" s="52"/>
      <c r="H2" s="52"/>
      <c r="I2" s="14"/>
      <c r="J2" s="10" t="s">
        <v>3</v>
      </c>
      <c r="K2" s="11" t="s">
        <v>4</v>
      </c>
    </row>
    <row r="3" spans="1:11" ht="13.9" customHeight="1" x14ac:dyDescent="0.25">
      <c r="A3" s="46" t="s">
        <v>20</v>
      </c>
      <c r="B3" s="5"/>
      <c r="C3" s="5"/>
      <c r="D3" s="47" t="s">
        <v>12</v>
      </c>
      <c r="E3" s="47" t="s">
        <v>13</v>
      </c>
      <c r="F3" s="47" t="s">
        <v>14</v>
      </c>
      <c r="G3" s="47" t="s">
        <v>15</v>
      </c>
      <c r="H3" s="47" t="s">
        <v>16</v>
      </c>
      <c r="I3" s="44" t="s">
        <v>72</v>
      </c>
      <c r="J3" s="47" t="s">
        <v>17</v>
      </c>
      <c r="K3" s="47" t="s">
        <v>18</v>
      </c>
    </row>
    <row r="4" spans="1:11" ht="14.45" customHeight="1" x14ac:dyDescent="0.25">
      <c r="A4" s="46"/>
      <c r="B4" s="5"/>
      <c r="C4" s="5"/>
      <c r="D4" s="47"/>
      <c r="E4" s="47"/>
      <c r="F4" s="47"/>
      <c r="G4" s="47"/>
      <c r="H4" s="47"/>
      <c r="I4" s="45"/>
      <c r="J4" s="47"/>
      <c r="K4" s="47"/>
    </row>
    <row r="5" spans="1:11" x14ac:dyDescent="0.25">
      <c r="A5" s="26" t="s">
        <v>19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7" t="s">
        <v>11</v>
      </c>
    </row>
    <row r="6" spans="1:11" x14ac:dyDescent="0.25">
      <c r="A6" s="6" t="s">
        <v>21</v>
      </c>
      <c r="B6" s="25">
        <v>3</v>
      </c>
      <c r="C6" s="25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25"/>
      <c r="C7" s="25"/>
      <c r="D7">
        <v>102.1</v>
      </c>
      <c r="E7">
        <v>99.6</v>
      </c>
      <c r="F7">
        <v>105.8</v>
      </c>
      <c r="G7">
        <v>100.8</v>
      </c>
      <c r="H7">
        <v>98.5</v>
      </c>
      <c r="I7">
        <v>105.4</v>
      </c>
      <c r="J7">
        <v>98.4</v>
      </c>
      <c r="K7">
        <v>100.4</v>
      </c>
    </row>
    <row r="8" spans="1:11" x14ac:dyDescent="0.25">
      <c r="A8" s="6" t="s">
        <v>23</v>
      </c>
      <c r="B8" s="25"/>
      <c r="C8" s="25"/>
      <c r="D8">
        <v>100.4</v>
      </c>
      <c r="E8">
        <v>99.4</v>
      </c>
      <c r="F8">
        <v>102.2</v>
      </c>
      <c r="G8">
        <v>101.7</v>
      </c>
      <c r="H8">
        <v>99</v>
      </c>
      <c r="I8">
        <v>100</v>
      </c>
      <c r="J8">
        <v>103.3</v>
      </c>
      <c r="K8">
        <v>100.3</v>
      </c>
    </row>
    <row r="9" spans="1:11" x14ac:dyDescent="0.25">
      <c r="A9" s="6" t="s">
        <v>24</v>
      </c>
      <c r="B9" s="25"/>
      <c r="C9" s="25"/>
      <c r="D9">
        <v>101.1</v>
      </c>
      <c r="E9">
        <v>99.6</v>
      </c>
      <c r="F9">
        <v>103.8</v>
      </c>
      <c r="G9">
        <v>102</v>
      </c>
      <c r="H9">
        <v>100.2</v>
      </c>
      <c r="I9">
        <v>99.9</v>
      </c>
      <c r="J9">
        <v>105.3</v>
      </c>
      <c r="K9">
        <v>101.1</v>
      </c>
    </row>
    <row r="10" spans="1:11" x14ac:dyDescent="0.25">
      <c r="A10" s="6" t="s">
        <v>25</v>
      </c>
      <c r="B10" s="25"/>
      <c r="C10" s="25"/>
      <c r="D10">
        <v>100.8</v>
      </c>
      <c r="E10">
        <v>101.2</v>
      </c>
      <c r="F10">
        <v>100.5</v>
      </c>
      <c r="G10">
        <v>100.7</v>
      </c>
      <c r="H10">
        <v>100.1</v>
      </c>
      <c r="I10">
        <v>96</v>
      </c>
      <c r="J10">
        <v>106.5</v>
      </c>
      <c r="K10">
        <v>100.2</v>
      </c>
    </row>
    <row r="11" spans="1:11" x14ac:dyDescent="0.25">
      <c r="A11" s="6" t="s">
        <v>26</v>
      </c>
      <c r="B11" s="25"/>
      <c r="C11" s="25"/>
      <c r="D11">
        <v>99.6</v>
      </c>
      <c r="E11">
        <v>99.3</v>
      </c>
      <c r="F11">
        <v>94.2</v>
      </c>
      <c r="G11">
        <v>100.1</v>
      </c>
      <c r="H11">
        <v>99.9</v>
      </c>
      <c r="I11">
        <v>98.2</v>
      </c>
      <c r="J11">
        <v>96.2</v>
      </c>
      <c r="K11">
        <v>100.3</v>
      </c>
    </row>
    <row r="12" spans="1:11" x14ac:dyDescent="0.25">
      <c r="A12" s="6" t="s">
        <v>27</v>
      </c>
      <c r="B12" s="25"/>
      <c r="C12" s="25"/>
      <c r="D12">
        <v>100.2</v>
      </c>
      <c r="E12">
        <v>101.5</v>
      </c>
      <c r="F12">
        <v>102</v>
      </c>
      <c r="G12">
        <v>100.1</v>
      </c>
      <c r="H12">
        <v>98.5</v>
      </c>
      <c r="I12">
        <v>101</v>
      </c>
      <c r="J12">
        <v>101.9</v>
      </c>
      <c r="K12">
        <v>100</v>
      </c>
    </row>
    <row r="13" spans="1:11" x14ac:dyDescent="0.25">
      <c r="A13" s="6" t="s">
        <v>28</v>
      </c>
      <c r="B13" s="25"/>
      <c r="C13" s="25"/>
      <c r="D13">
        <v>100.5</v>
      </c>
      <c r="E13">
        <v>100.8</v>
      </c>
      <c r="F13">
        <v>99.7</v>
      </c>
      <c r="G13">
        <v>100.2</v>
      </c>
      <c r="H13">
        <v>101</v>
      </c>
      <c r="I13">
        <v>101.2</v>
      </c>
      <c r="J13">
        <v>103.3</v>
      </c>
      <c r="K13">
        <v>100</v>
      </c>
    </row>
    <row r="14" spans="1:11" x14ac:dyDescent="0.25">
      <c r="A14" s="6" t="s">
        <v>29</v>
      </c>
      <c r="B14" s="25"/>
      <c r="C14" s="25"/>
      <c r="D14">
        <v>100.3</v>
      </c>
      <c r="E14">
        <v>100.2</v>
      </c>
      <c r="F14">
        <v>102.5</v>
      </c>
      <c r="G14">
        <v>100.1</v>
      </c>
      <c r="H14">
        <v>99.3</v>
      </c>
      <c r="I14">
        <v>102.6</v>
      </c>
      <c r="J14">
        <v>96.2</v>
      </c>
      <c r="K14">
        <v>100</v>
      </c>
    </row>
    <row r="15" spans="1:11" x14ac:dyDescent="0.25">
      <c r="A15" s="6" t="s">
        <v>30</v>
      </c>
      <c r="B15" s="25"/>
      <c r="C15" s="25"/>
      <c r="D15">
        <v>100</v>
      </c>
      <c r="E15">
        <v>100.1</v>
      </c>
      <c r="F15">
        <v>97</v>
      </c>
      <c r="G15">
        <v>100.2</v>
      </c>
      <c r="H15">
        <v>96.4</v>
      </c>
      <c r="I15">
        <v>99</v>
      </c>
      <c r="J15">
        <v>107.6</v>
      </c>
      <c r="K15">
        <v>100.2</v>
      </c>
    </row>
    <row r="16" spans="1:11" x14ac:dyDescent="0.25">
      <c r="A16" s="6" t="s">
        <v>31</v>
      </c>
      <c r="B16" s="25"/>
      <c r="C16" s="25"/>
      <c r="D16">
        <v>100.6</v>
      </c>
      <c r="E16">
        <v>100.5</v>
      </c>
      <c r="F16">
        <v>99.2</v>
      </c>
      <c r="G16">
        <v>100.3</v>
      </c>
      <c r="H16">
        <v>96.3</v>
      </c>
      <c r="I16">
        <v>99.6</v>
      </c>
      <c r="J16">
        <v>94.3</v>
      </c>
      <c r="K16">
        <v>100.1</v>
      </c>
    </row>
    <row r="17" spans="1:11" x14ac:dyDescent="0.25">
      <c r="A17" s="6" t="s">
        <v>32</v>
      </c>
      <c r="B17" s="25"/>
      <c r="C17" s="25"/>
      <c r="D17">
        <v>100.3</v>
      </c>
      <c r="E17">
        <v>100.1</v>
      </c>
      <c r="F17">
        <v>101.9</v>
      </c>
      <c r="G17">
        <v>100.3</v>
      </c>
      <c r="H17">
        <v>97</v>
      </c>
      <c r="I17">
        <v>101</v>
      </c>
      <c r="J17">
        <v>104.3</v>
      </c>
      <c r="K17">
        <v>100.8</v>
      </c>
    </row>
    <row r="18" spans="1:11" x14ac:dyDescent="0.25">
      <c r="A18" s="6" t="s">
        <v>33</v>
      </c>
      <c r="B18" s="25"/>
      <c r="C18" s="25"/>
      <c r="D18">
        <v>100.7</v>
      </c>
      <c r="E18">
        <v>102</v>
      </c>
      <c r="F18">
        <v>99.1</v>
      </c>
      <c r="G18">
        <v>100.8</v>
      </c>
      <c r="H18">
        <v>101.2</v>
      </c>
      <c r="I18">
        <v>99.8</v>
      </c>
      <c r="J18">
        <v>88.7</v>
      </c>
      <c r="K18">
        <v>100.9</v>
      </c>
    </row>
    <row r="19" spans="1:11" x14ac:dyDescent="0.25">
      <c r="A19" s="6" t="s">
        <v>34</v>
      </c>
      <c r="B19" s="25"/>
      <c r="C19" s="25"/>
      <c r="D19">
        <v>99.8</v>
      </c>
      <c r="E19">
        <v>99.8</v>
      </c>
      <c r="F19">
        <v>95</v>
      </c>
      <c r="G19">
        <v>100.8</v>
      </c>
      <c r="H19">
        <v>99.2</v>
      </c>
      <c r="I19">
        <v>99.1</v>
      </c>
      <c r="J19">
        <v>101.6</v>
      </c>
      <c r="K19">
        <v>100.7</v>
      </c>
    </row>
    <row r="20" spans="1:11" x14ac:dyDescent="0.25">
      <c r="A20" s="6" t="s">
        <v>35</v>
      </c>
      <c r="B20" s="25"/>
      <c r="C20" s="25"/>
      <c r="D20">
        <v>101.9</v>
      </c>
      <c r="E20">
        <v>100.1</v>
      </c>
      <c r="F20">
        <v>85.7</v>
      </c>
      <c r="G20">
        <v>102.5</v>
      </c>
      <c r="H20">
        <v>104.1</v>
      </c>
      <c r="I20">
        <v>94.9</v>
      </c>
      <c r="J20">
        <v>104.9</v>
      </c>
      <c r="K20">
        <v>100.2</v>
      </c>
    </row>
    <row r="21" spans="1:11" x14ac:dyDescent="0.25">
      <c r="A21" s="6" t="s">
        <v>36</v>
      </c>
      <c r="B21" s="25"/>
      <c r="C21" s="25"/>
      <c r="D21">
        <v>100.7</v>
      </c>
      <c r="E21">
        <v>100.6</v>
      </c>
      <c r="F21">
        <v>85</v>
      </c>
      <c r="G21">
        <v>101.7</v>
      </c>
      <c r="H21">
        <v>101.3</v>
      </c>
      <c r="I21">
        <v>102.5</v>
      </c>
      <c r="J21">
        <v>106.8</v>
      </c>
      <c r="K21">
        <v>99.9</v>
      </c>
    </row>
    <row r="22" spans="1:11" x14ac:dyDescent="0.25">
      <c r="A22" s="6" t="s">
        <v>37</v>
      </c>
      <c r="B22" s="25"/>
      <c r="C22" s="25"/>
      <c r="D22">
        <v>99.7</v>
      </c>
      <c r="E22">
        <v>100.2</v>
      </c>
      <c r="F22">
        <v>103.6</v>
      </c>
      <c r="G22">
        <v>100.7</v>
      </c>
      <c r="H22">
        <v>98.3</v>
      </c>
      <c r="I22">
        <v>102.4</v>
      </c>
      <c r="J22">
        <v>91.3</v>
      </c>
      <c r="K22">
        <v>99.8</v>
      </c>
    </row>
    <row r="23" spans="1:11" x14ac:dyDescent="0.25">
      <c r="A23" s="6" t="s">
        <v>38</v>
      </c>
      <c r="B23" s="25"/>
      <c r="C23" s="25"/>
      <c r="D23">
        <v>100</v>
      </c>
      <c r="E23">
        <v>100.5</v>
      </c>
      <c r="F23">
        <v>112.7</v>
      </c>
      <c r="G23">
        <v>99.4</v>
      </c>
      <c r="H23">
        <v>96.3</v>
      </c>
      <c r="I23">
        <v>102.6</v>
      </c>
      <c r="J23">
        <v>105</v>
      </c>
      <c r="K23">
        <v>100.6</v>
      </c>
    </row>
    <row r="24" spans="1:11" x14ac:dyDescent="0.25">
      <c r="A24" s="6" t="s">
        <v>39</v>
      </c>
      <c r="B24" s="25"/>
      <c r="C24" s="25"/>
      <c r="D24">
        <v>99.5</v>
      </c>
      <c r="E24">
        <v>99.9</v>
      </c>
      <c r="F24">
        <v>103.9</v>
      </c>
      <c r="G24">
        <v>99.9</v>
      </c>
      <c r="H24">
        <v>98.7</v>
      </c>
      <c r="I24">
        <v>106.5</v>
      </c>
      <c r="J24">
        <v>101.3</v>
      </c>
      <c r="K24">
        <v>99.8</v>
      </c>
    </row>
    <row r="25" spans="1:11" x14ac:dyDescent="0.25">
      <c r="A25" s="6" t="s">
        <v>40</v>
      </c>
      <c r="B25" s="25"/>
      <c r="C25" s="25"/>
      <c r="D25">
        <v>99.9</v>
      </c>
      <c r="E25">
        <v>99.8</v>
      </c>
      <c r="F25">
        <v>99.2</v>
      </c>
      <c r="G25">
        <v>100.2</v>
      </c>
      <c r="H25">
        <v>99.6</v>
      </c>
      <c r="I25">
        <v>99</v>
      </c>
      <c r="J25">
        <v>103.6</v>
      </c>
      <c r="K25">
        <v>99.9</v>
      </c>
    </row>
    <row r="26" spans="1:11" x14ac:dyDescent="0.25">
      <c r="A26" s="6" t="s">
        <v>41</v>
      </c>
      <c r="B26" s="25"/>
      <c r="C26" s="25"/>
      <c r="D26">
        <v>100.9</v>
      </c>
      <c r="E26">
        <v>99.7</v>
      </c>
      <c r="F26">
        <v>96.6</v>
      </c>
      <c r="G26">
        <v>100.3</v>
      </c>
      <c r="H26">
        <v>102.4</v>
      </c>
      <c r="I26">
        <v>103.8</v>
      </c>
      <c r="J26">
        <v>96.3</v>
      </c>
      <c r="K26">
        <v>100.2</v>
      </c>
    </row>
    <row r="27" spans="1:11" x14ac:dyDescent="0.25">
      <c r="A27" s="6" t="s">
        <v>42</v>
      </c>
      <c r="B27" s="25"/>
      <c r="C27" s="25"/>
      <c r="D27">
        <v>99.6</v>
      </c>
      <c r="E27">
        <v>100.7</v>
      </c>
      <c r="F27">
        <v>102.2</v>
      </c>
      <c r="G27">
        <v>100</v>
      </c>
      <c r="H27">
        <v>101.9</v>
      </c>
      <c r="I27">
        <v>100.9</v>
      </c>
      <c r="J27">
        <v>110.6</v>
      </c>
      <c r="K27">
        <v>100.1</v>
      </c>
    </row>
    <row r="28" spans="1:11" x14ac:dyDescent="0.25">
      <c r="A28" s="6" t="s">
        <v>43</v>
      </c>
      <c r="B28" s="25"/>
      <c r="C28" s="25"/>
      <c r="D28">
        <v>99.8</v>
      </c>
      <c r="E28">
        <v>99.9</v>
      </c>
      <c r="F28">
        <v>100.9</v>
      </c>
      <c r="G28">
        <v>99.6</v>
      </c>
      <c r="H28">
        <v>101.1</v>
      </c>
      <c r="I28">
        <v>102</v>
      </c>
      <c r="J28">
        <v>90.7</v>
      </c>
      <c r="K28">
        <v>100.1</v>
      </c>
    </row>
    <row r="29" spans="1:11" x14ac:dyDescent="0.25">
      <c r="A29" s="6" t="s">
        <v>44</v>
      </c>
      <c r="B29" s="25"/>
      <c r="C29" s="25"/>
      <c r="D29">
        <v>100.5</v>
      </c>
      <c r="E29">
        <v>100.7</v>
      </c>
      <c r="F29">
        <v>106.3</v>
      </c>
      <c r="G29">
        <v>99.7</v>
      </c>
      <c r="H29">
        <v>101.5</v>
      </c>
      <c r="I29">
        <v>103.1</v>
      </c>
      <c r="J29">
        <v>108.3</v>
      </c>
      <c r="K29">
        <v>100.1</v>
      </c>
    </row>
    <row r="30" spans="1:11" x14ac:dyDescent="0.25">
      <c r="A30" s="6" t="s">
        <v>45</v>
      </c>
      <c r="B30" s="25"/>
      <c r="C30" s="25"/>
      <c r="D30">
        <v>99.8</v>
      </c>
      <c r="E30">
        <v>100.7</v>
      </c>
      <c r="F30">
        <v>106.2</v>
      </c>
      <c r="G30">
        <v>101.2</v>
      </c>
      <c r="H30">
        <v>104.7</v>
      </c>
      <c r="I30">
        <v>105.1</v>
      </c>
      <c r="J30">
        <v>86.3</v>
      </c>
      <c r="K30">
        <v>101.3</v>
      </c>
    </row>
    <row r="31" spans="1:11" x14ac:dyDescent="0.25">
      <c r="A31" s="6" t="s">
        <v>46</v>
      </c>
      <c r="B31" s="25"/>
      <c r="C31" s="25"/>
      <c r="D31">
        <v>100.2</v>
      </c>
      <c r="E31">
        <v>101.2</v>
      </c>
      <c r="F31">
        <v>106.8</v>
      </c>
      <c r="G31">
        <v>100.3</v>
      </c>
      <c r="H31">
        <v>107.3</v>
      </c>
      <c r="I31">
        <v>103.3</v>
      </c>
      <c r="J31">
        <v>99.3</v>
      </c>
      <c r="K31">
        <v>100.5</v>
      </c>
    </row>
    <row r="32" spans="1:11" x14ac:dyDescent="0.25">
      <c r="A32" s="6" t="s">
        <v>47</v>
      </c>
      <c r="B32" s="25"/>
      <c r="C32" s="25"/>
      <c r="D32">
        <v>99.6</v>
      </c>
      <c r="E32">
        <v>99.8</v>
      </c>
      <c r="F32">
        <v>108.2</v>
      </c>
      <c r="G32">
        <v>100.5</v>
      </c>
      <c r="H32">
        <v>105.7</v>
      </c>
      <c r="I32">
        <v>105.2</v>
      </c>
      <c r="J32">
        <v>109.2</v>
      </c>
      <c r="K32">
        <v>101</v>
      </c>
    </row>
    <row r="33" spans="1:11" x14ac:dyDescent="0.25">
      <c r="A33" s="6" t="s">
        <v>48</v>
      </c>
      <c r="B33" s="25"/>
      <c r="C33" s="25"/>
      <c r="D33">
        <v>100.6</v>
      </c>
      <c r="E33">
        <v>100.3</v>
      </c>
      <c r="F33">
        <v>99.3</v>
      </c>
      <c r="G33">
        <v>101.8</v>
      </c>
      <c r="H33">
        <v>104.1</v>
      </c>
      <c r="I33">
        <v>102.1</v>
      </c>
      <c r="J33">
        <v>111</v>
      </c>
      <c r="K33">
        <v>100.8</v>
      </c>
    </row>
    <row r="34" spans="1:11" x14ac:dyDescent="0.25">
      <c r="A34" s="6" t="s">
        <v>49</v>
      </c>
      <c r="B34" s="25"/>
      <c r="C34" s="25"/>
      <c r="D34">
        <v>100.2</v>
      </c>
      <c r="E34">
        <v>99.9</v>
      </c>
      <c r="F34">
        <v>102.2</v>
      </c>
      <c r="G34">
        <v>100.2</v>
      </c>
      <c r="H34">
        <v>104.1</v>
      </c>
      <c r="I34">
        <v>104</v>
      </c>
      <c r="J34">
        <v>90</v>
      </c>
      <c r="K34">
        <v>100.3</v>
      </c>
    </row>
    <row r="35" spans="1:11" x14ac:dyDescent="0.25">
      <c r="A35" s="6" t="s">
        <v>50</v>
      </c>
      <c r="B35" s="25"/>
      <c r="C35" s="25"/>
      <c r="D35">
        <v>100.4</v>
      </c>
      <c r="E35">
        <v>101.5</v>
      </c>
      <c r="F35">
        <v>103.3</v>
      </c>
      <c r="G35">
        <v>99.9</v>
      </c>
      <c r="H35">
        <v>106.7</v>
      </c>
      <c r="I35">
        <v>97.1</v>
      </c>
      <c r="J35">
        <v>104</v>
      </c>
      <c r="K35">
        <v>100.1</v>
      </c>
    </row>
    <row r="36" spans="1:11" x14ac:dyDescent="0.25">
      <c r="A36" s="6" t="s">
        <v>51</v>
      </c>
      <c r="B36" s="25"/>
      <c r="C36" s="25"/>
      <c r="D36">
        <v>100.9</v>
      </c>
      <c r="E36">
        <v>101.2</v>
      </c>
      <c r="F36">
        <v>104.7</v>
      </c>
      <c r="G36">
        <v>100.5</v>
      </c>
      <c r="H36">
        <v>108.9</v>
      </c>
      <c r="I36">
        <v>101.4</v>
      </c>
      <c r="J36">
        <v>100.2</v>
      </c>
      <c r="K36">
        <v>100.4</v>
      </c>
    </row>
    <row r="37" spans="1:11" x14ac:dyDescent="0.25">
      <c r="A37" s="6" t="s">
        <v>52</v>
      </c>
      <c r="B37" s="25"/>
      <c r="C37" s="25"/>
      <c r="D37">
        <v>101</v>
      </c>
      <c r="E37">
        <v>100.3</v>
      </c>
      <c r="F37">
        <v>98.3</v>
      </c>
      <c r="G37">
        <v>100.6</v>
      </c>
      <c r="H37">
        <v>107.1</v>
      </c>
      <c r="I37">
        <v>100.5</v>
      </c>
      <c r="J37">
        <v>104.1</v>
      </c>
      <c r="K37">
        <v>100.3</v>
      </c>
    </row>
    <row r="38" spans="1:11" x14ac:dyDescent="0.25">
      <c r="A38" s="6" t="s">
        <v>53</v>
      </c>
      <c r="B38" s="25"/>
      <c r="C38" s="25"/>
      <c r="D38">
        <v>101</v>
      </c>
      <c r="E38">
        <v>101.6</v>
      </c>
      <c r="F38">
        <v>103.9</v>
      </c>
      <c r="G38">
        <v>100.2</v>
      </c>
      <c r="H38">
        <v>101.8</v>
      </c>
      <c r="I38">
        <v>99.5</v>
      </c>
      <c r="J38">
        <v>98.7</v>
      </c>
      <c r="K38">
        <v>100.7</v>
      </c>
    </row>
    <row r="39" spans="1:11" x14ac:dyDescent="0.25">
      <c r="A39" s="6" t="s">
        <v>54</v>
      </c>
      <c r="B39" s="25"/>
      <c r="C39" s="25"/>
      <c r="D39">
        <v>100.7</v>
      </c>
      <c r="E39">
        <v>102.8</v>
      </c>
      <c r="F39">
        <v>111.3</v>
      </c>
      <c r="G39">
        <v>100.2</v>
      </c>
      <c r="H39">
        <v>98.7</v>
      </c>
      <c r="I39">
        <v>107.1</v>
      </c>
      <c r="J39">
        <v>108.9</v>
      </c>
      <c r="K39">
        <v>101.1</v>
      </c>
    </row>
    <row r="40" spans="1:11" x14ac:dyDescent="0.25">
      <c r="A40" s="6" t="s">
        <v>55</v>
      </c>
      <c r="B40" s="25"/>
      <c r="C40" s="25"/>
      <c r="D40">
        <v>100.4</v>
      </c>
      <c r="E40">
        <v>102.4</v>
      </c>
      <c r="F40">
        <v>101.6</v>
      </c>
      <c r="G40">
        <v>100.7</v>
      </c>
      <c r="H40">
        <v>98.5</v>
      </c>
      <c r="I40">
        <v>103.4</v>
      </c>
      <c r="J40">
        <v>93.5</v>
      </c>
      <c r="K40">
        <v>101</v>
      </c>
    </row>
    <row r="41" spans="1:11" x14ac:dyDescent="0.25">
      <c r="A41" s="6" t="s">
        <v>56</v>
      </c>
      <c r="B41" s="25"/>
      <c r="C41" s="25"/>
      <c r="J41">
        <v>106.5</v>
      </c>
      <c r="K41">
        <v>100.9</v>
      </c>
    </row>
    <row r="42" spans="1:11" x14ac:dyDescent="0.25">
      <c r="A42" s="7" t="s">
        <v>57</v>
      </c>
      <c r="B42" s="23"/>
      <c r="C42" s="23"/>
      <c r="D42" s="20"/>
    </row>
    <row r="43" spans="1:11" x14ac:dyDescent="0.25">
      <c r="A43" s="7" t="s">
        <v>58</v>
      </c>
      <c r="B43" s="23"/>
      <c r="C43" s="23"/>
      <c r="D43" s="20"/>
    </row>
    <row r="44" spans="1:11" x14ac:dyDescent="0.25">
      <c r="A44" s="7" t="s">
        <v>59</v>
      </c>
      <c r="B44" s="23"/>
      <c r="C44" s="23"/>
      <c r="D44" s="20"/>
    </row>
    <row r="45" spans="1:11" x14ac:dyDescent="0.25">
      <c r="A45" s="7" t="s">
        <v>61</v>
      </c>
      <c r="B45" s="23"/>
      <c r="C45" s="23"/>
      <c r="D45" s="20"/>
    </row>
    <row r="46" spans="1:11" x14ac:dyDescent="0.25">
      <c r="A46" s="7" t="s">
        <v>62</v>
      </c>
      <c r="B46" s="23"/>
      <c r="C46" s="23"/>
      <c r="D46" s="20"/>
    </row>
    <row r="47" spans="1:11" x14ac:dyDescent="0.25">
      <c r="A47" s="7" t="s">
        <v>60</v>
      </c>
      <c r="B47" s="23"/>
      <c r="C47" s="23"/>
      <c r="D47" s="20"/>
    </row>
    <row r="48" spans="1:11" x14ac:dyDescent="0.25">
      <c r="A48" s="7" t="s">
        <v>63</v>
      </c>
      <c r="B48" s="23"/>
      <c r="C48" s="23"/>
      <c r="D48" s="20"/>
    </row>
    <row r="49" spans="1:4" x14ac:dyDescent="0.25">
      <c r="A49" s="7" t="s">
        <v>64</v>
      </c>
      <c r="B49" s="23"/>
      <c r="C49" s="23"/>
      <c r="D49" s="20"/>
    </row>
    <row r="50" spans="1:4" x14ac:dyDescent="0.25">
      <c r="A50" s="7" t="s">
        <v>65</v>
      </c>
      <c r="B50" s="23"/>
      <c r="C50" s="23"/>
      <c r="D50" s="20"/>
    </row>
    <row r="51" spans="1:4" x14ac:dyDescent="0.25">
      <c r="A51" s="7" t="s">
        <v>66</v>
      </c>
      <c r="B51" s="23"/>
      <c r="C51" s="23"/>
      <c r="D51" s="20"/>
    </row>
    <row r="52" spans="1:4" x14ac:dyDescent="0.25">
      <c r="A52" s="7" t="s">
        <v>67</v>
      </c>
      <c r="B52" s="23"/>
      <c r="C52" s="23"/>
      <c r="D52" s="20"/>
    </row>
    <row r="53" spans="1:4" x14ac:dyDescent="0.25">
      <c r="A53" s="7" t="s">
        <v>68</v>
      </c>
      <c r="B53" s="23"/>
      <c r="C53" s="23"/>
      <c r="D53" s="20"/>
    </row>
    <row r="54" spans="1:4" x14ac:dyDescent="0.25">
      <c r="B54" s="1"/>
      <c r="C54" s="1"/>
    </row>
  </sheetData>
  <mergeCells count="11">
    <mergeCell ref="A3:A4"/>
    <mergeCell ref="D3:D4"/>
    <mergeCell ref="E3:E4"/>
    <mergeCell ref="F3:F4"/>
    <mergeCell ref="F1:K1"/>
    <mergeCell ref="D2:H2"/>
    <mergeCell ref="G3:G4"/>
    <mergeCell ref="H3:H4"/>
    <mergeCell ref="I3:I4"/>
    <mergeCell ref="J3:J4"/>
    <mergeCell ref="K3:K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topLeftCell="A19" workbookViewId="0">
      <selection activeCell="J20" sqref="J20:T27"/>
    </sheetView>
    <sheetView workbookViewId="1"/>
  </sheetViews>
  <sheetFormatPr defaultRowHeight="15" x14ac:dyDescent="0.25"/>
  <cols>
    <col min="8" max="8" width="9.42578125" bestFit="1" customWidth="1"/>
  </cols>
  <sheetData>
    <row r="10" spans="1:10" x14ac:dyDescent="0.25">
      <c r="F10" s="15"/>
      <c r="H10" s="15"/>
      <c r="J10" s="15"/>
    </row>
    <row r="11" spans="1:10" x14ac:dyDescent="0.25">
      <c r="F11" s="15"/>
      <c r="H11" s="15"/>
      <c r="J11" s="15"/>
    </row>
    <row r="12" spans="1:10" x14ac:dyDescent="0.25">
      <c r="F12" s="15"/>
      <c r="H12" s="15"/>
      <c r="J12" s="15"/>
    </row>
    <row r="13" spans="1:10" x14ac:dyDescent="0.25">
      <c r="A13" t="s">
        <v>81</v>
      </c>
      <c r="B13" t="s">
        <v>82</v>
      </c>
      <c r="C13" t="s">
        <v>73</v>
      </c>
      <c r="F13" s="15"/>
      <c r="H13" s="15"/>
      <c r="J13" s="15"/>
    </row>
    <row r="14" spans="1:10" x14ac:dyDescent="0.25">
      <c r="A14" t="s">
        <v>74</v>
      </c>
      <c r="C14">
        <v>15</v>
      </c>
      <c r="F14" s="15"/>
      <c r="H14" s="15"/>
      <c r="J14" s="15"/>
    </row>
    <row r="15" spans="1:10" x14ac:dyDescent="0.25">
      <c r="A15" t="s">
        <v>75</v>
      </c>
      <c r="C15">
        <v>6</v>
      </c>
      <c r="F15" s="15"/>
      <c r="H15" s="15"/>
      <c r="J15" s="15"/>
    </row>
    <row r="16" spans="1:10" x14ac:dyDescent="0.25">
      <c r="A16" s="15" t="s">
        <v>76</v>
      </c>
      <c r="B16">
        <v>19.2</v>
      </c>
      <c r="C16">
        <v>4</v>
      </c>
      <c r="F16" s="15"/>
      <c r="H16" s="15"/>
      <c r="J16" s="15"/>
    </row>
    <row r="17" spans="1:20" x14ac:dyDescent="0.25">
      <c r="A17" t="s">
        <v>77</v>
      </c>
      <c r="B17">
        <v>23.5</v>
      </c>
      <c r="C17">
        <v>1</v>
      </c>
      <c r="H17" s="16"/>
    </row>
    <row r="18" spans="1:20" x14ac:dyDescent="0.25">
      <c r="A18" t="s">
        <v>78</v>
      </c>
      <c r="B18" s="15">
        <v>24.1</v>
      </c>
      <c r="C18">
        <v>9</v>
      </c>
      <c r="H18" s="15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15">
        <v>24.4</v>
      </c>
      <c r="C20">
        <v>2</v>
      </c>
      <c r="H20" s="15"/>
      <c r="J20" s="53" t="s">
        <v>83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spans="1:20" x14ac:dyDescent="0.25"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</row>
    <row r="22" spans="1:20" x14ac:dyDescent="0.25"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1:20" x14ac:dyDescent="0.25"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0" x14ac:dyDescent="0.25"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</row>
    <row r="25" spans="1:20" x14ac:dyDescent="0.25"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</row>
    <row r="26" spans="1:20" x14ac:dyDescent="0.25"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</row>
    <row r="27" spans="1:20" x14ac:dyDescent="0.25"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</row>
    <row r="30" spans="1:20" ht="14.45" customHeight="1" x14ac:dyDescent="0.25">
      <c r="J30" s="53" t="s">
        <v>84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0:20" x14ac:dyDescent="0.25"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Liczydło</vt:lpstr>
      <vt:lpstr>drogówka1</vt:lpstr>
      <vt:lpstr>drogówka2</vt:lpstr>
      <vt:lpstr>drogówka3</vt:lpstr>
      <vt:lpstr>Wzorek</vt:lpstr>
      <vt:lpstr>sheetName</vt:lpstr>
      <vt:lpstr>worksheetName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Marek Janicki</cp:lastModifiedBy>
  <dcterms:created xsi:type="dcterms:W3CDTF">2022-02-09T18:13:09Z</dcterms:created>
  <dcterms:modified xsi:type="dcterms:W3CDTF">2022-02-19T21:43:40Z</dcterms:modified>
</cp:coreProperties>
</file>